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72cb1d56f4b4852/Escritorio/CORPOGUAJIRA 2022/2. SELECCION ABREVIADA MOLINOS/"/>
    </mc:Choice>
  </mc:AlternateContent>
  <xr:revisionPtr revIDLastSave="0" documentId="8_{343A0082-F5D1-4DAF-A24B-FA53D73D29ED}" xr6:coauthVersionLast="47" xr6:coauthVersionMax="47" xr10:uidLastSave="{00000000-0000-0000-0000-000000000000}"/>
  <bookViews>
    <workbookView xWindow="-108" yWindow="-108" windowWidth="23256" windowHeight="12576" tabRatio="871" firstSheet="4" activeTab="4" xr2:uid="{00000000-000D-0000-FFFF-FFFF00000000}"/>
  </bookViews>
  <sheets>
    <sheet name="Otra" sheetId="9" state="hidden" r:id="rId1"/>
    <sheet name="JPM" sheetId="8" state="hidden" r:id="rId2"/>
    <sheet name="Hoja3" sheetId="7" state="hidden" r:id="rId3"/>
    <sheet name="Hoja7" sheetId="6" state="hidden" r:id="rId4"/>
    <sheet name="PRESUPUESTO" sheetId="13" r:id="rId5"/>
    <sheet name="ACT 1-" sheetId="29" r:id="rId6"/>
    <sheet name="ACT 2 def" sheetId="30" r:id="rId7"/>
    <sheet name="ACT 3" sheetId="22" r:id="rId8"/>
    <sheet name="ACT 4" sheetId="23" r:id="rId9"/>
    <sheet name="COMUNIDADES" sheetId="15" state="hidden" r:id="rId10"/>
    <sheet name="MOLINOS" sheetId="11" state="hidden" r:id="rId11"/>
    <sheet name="A.I.U." sheetId="26" r:id="rId12"/>
    <sheet name="LISTADO" sheetId="16" state="hidden" r:id="rId13"/>
    <sheet name="Hoja5" sheetId="4" state="hidden" r:id="rId14"/>
  </sheets>
  <externalReferences>
    <externalReference r:id="rId15"/>
  </externalReferences>
  <definedNames>
    <definedName name="_xlnm._FilterDatabase" localSheetId="13" hidden="1">Hoja5!$A$13:$Q$382</definedName>
    <definedName name="_xlnm._FilterDatabase" localSheetId="10" hidden="1">MOLINOS!$A$1:$L$1994</definedName>
    <definedName name="_xlnm._FilterDatabase" localSheetId="4" hidden="1">PRESUPUESTO!$B$8:$K$25</definedName>
    <definedName name="_xlnm.Print_Area" localSheetId="11">'A.I.U.'!$A$1:$I$33</definedName>
    <definedName name="_xlnm.Print_Area" localSheetId="5">'ACT 1-'!$A$1:$H$42</definedName>
    <definedName name="_xlnm.Print_Area" localSheetId="6">'ACT 2 def'!$A$1:$I$264</definedName>
    <definedName name="_xlnm.Print_Area" localSheetId="7">'ACT 3'!$A$1:$H$46</definedName>
    <definedName name="_xlnm.Print_Area" localSheetId="8">'ACT 4'!$A$1:$H$42</definedName>
    <definedName name="_xlnm.Print_Area" localSheetId="1">JPM!$A$1:$I$1299</definedName>
    <definedName name="_xlnm.Print_Area" localSheetId="0">Otra!$A$1:$I$1299</definedName>
    <definedName name="_xlnm.Print_Area" localSheetId="4">PRESUPUESTO!$A$1:$H$33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22" l="1"/>
  <c r="B9" i="29"/>
  <c r="B206" i="30"/>
  <c r="B140" i="30"/>
  <c r="B74" i="30"/>
  <c r="B8" i="30"/>
  <c r="G148" i="30" l="1"/>
  <c r="G149" i="30"/>
  <c r="G150" i="30"/>
  <c r="G151" i="30"/>
  <c r="G152" i="30"/>
  <c r="G153" i="30"/>
  <c r="G154" i="30"/>
  <c r="G155" i="30"/>
  <c r="G156" i="30"/>
  <c r="G157" i="30"/>
  <c r="G158" i="30"/>
  <c r="G159" i="30"/>
  <c r="G160" i="30"/>
  <c r="G161" i="30"/>
  <c r="G162" i="30"/>
  <c r="G163" i="30"/>
  <c r="G164" i="30"/>
  <c r="G165" i="30"/>
  <c r="G166" i="30"/>
  <c r="G167" i="30"/>
  <c r="G168" i="30"/>
  <c r="G169" i="30"/>
  <c r="G170" i="30"/>
  <c r="G171" i="30"/>
  <c r="G172" i="30"/>
  <c r="G173" i="30"/>
  <c r="G174" i="30"/>
  <c r="G175" i="30"/>
  <c r="G176" i="30"/>
  <c r="G83" i="30"/>
  <c r="G84" i="30"/>
  <c r="G85" i="30"/>
  <c r="G86" i="30"/>
  <c r="G87" i="30"/>
  <c r="G88" i="30"/>
  <c r="G89" i="30"/>
  <c r="G90" i="30"/>
  <c r="G91" i="30"/>
  <c r="G92" i="30"/>
  <c r="G93" i="30"/>
  <c r="G94" i="30"/>
  <c r="G95" i="30"/>
  <c r="G96" i="30"/>
  <c r="G97" i="30"/>
  <c r="G98" i="30"/>
  <c r="G99" i="30"/>
  <c r="G100" i="30"/>
  <c r="G101" i="30"/>
  <c r="G102" i="30"/>
  <c r="G103" i="30"/>
  <c r="G104" i="30"/>
  <c r="G105" i="30"/>
  <c r="G106" i="30"/>
  <c r="G107" i="30"/>
  <c r="G108" i="30"/>
  <c r="G109" i="30"/>
  <c r="G110" i="30"/>
  <c r="G82" i="30"/>
  <c r="G255" i="30"/>
  <c r="H256" i="30" s="1"/>
  <c r="E249" i="30"/>
  <c r="G249" i="30" s="1"/>
  <c r="H250" i="30" s="1"/>
  <c r="G242" i="30"/>
  <c r="G241" i="30"/>
  <c r="G240" i="30"/>
  <c r="G239" i="30"/>
  <c r="G238" i="30"/>
  <c r="G237" i="30"/>
  <c r="G236" i="30"/>
  <c r="G235" i="30"/>
  <c r="G234" i="30"/>
  <c r="G233" i="30"/>
  <c r="G232" i="30"/>
  <c r="G231" i="30"/>
  <c r="G230" i="30"/>
  <c r="G229" i="30"/>
  <c r="G228" i="30"/>
  <c r="G227" i="30"/>
  <c r="G226" i="30"/>
  <c r="G225" i="30"/>
  <c r="G224" i="30"/>
  <c r="G223" i="30"/>
  <c r="G222" i="30"/>
  <c r="G221" i="30"/>
  <c r="G220" i="30"/>
  <c r="G219" i="30"/>
  <c r="G218" i="30"/>
  <c r="G217" i="30"/>
  <c r="G216" i="30"/>
  <c r="G215" i="30"/>
  <c r="G214" i="30"/>
  <c r="H210" i="30"/>
  <c r="G189" i="30"/>
  <c r="H190" i="30" s="1"/>
  <c r="E183" i="30"/>
  <c r="G183" i="30" s="1"/>
  <c r="H184" i="30" s="1"/>
  <c r="H144" i="30"/>
  <c r="G123" i="30"/>
  <c r="H124" i="30" s="1"/>
  <c r="E117" i="30"/>
  <c r="G117" i="30" s="1"/>
  <c r="H118" i="30" s="1"/>
  <c r="H78" i="30"/>
  <c r="E51" i="30"/>
  <c r="G51" i="30" s="1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42" i="30"/>
  <c r="G43" i="30"/>
  <c r="G44" i="30"/>
  <c r="G16" i="30"/>
  <c r="G57" i="30"/>
  <c r="H58" i="30" s="1"/>
  <c r="L9" i="30" s="1"/>
  <c r="M9" i="30" s="1"/>
  <c r="H12" i="30"/>
  <c r="L8" i="30" s="1"/>
  <c r="M8" i="30" s="1"/>
  <c r="H179" i="30" l="1"/>
  <c r="H192" i="30" s="1"/>
  <c r="F11" i="13" s="1"/>
  <c r="H113" i="30"/>
  <c r="H126" i="30" s="1"/>
  <c r="F10" i="13" s="1"/>
  <c r="H245" i="30"/>
  <c r="H258" i="30" s="1"/>
  <c r="F12" i="13" s="1"/>
  <c r="H47" i="30"/>
  <c r="H52" i="30"/>
  <c r="L7" i="30" l="1"/>
  <c r="M7" i="30" s="1"/>
  <c r="H60" i="30"/>
  <c r="F9" i="13" s="1"/>
  <c r="L6" i="30"/>
  <c r="G16" i="26"/>
  <c r="G15" i="26"/>
  <c r="G14" i="26"/>
  <c r="E17" i="26"/>
  <c r="G25" i="29"/>
  <c r="M6" i="30" l="1"/>
  <c r="M11" i="30" s="1"/>
  <c r="L11" i="30"/>
  <c r="G18" i="23"/>
  <c r="G19" i="23"/>
  <c r="G34" i="23"/>
  <c r="H35" i="23" s="1"/>
  <c r="L14" i="23" s="1"/>
  <c r="M14" i="23" s="1"/>
  <c r="G24" i="23"/>
  <c r="G25" i="23"/>
  <c r="G26" i="23"/>
  <c r="G27" i="23"/>
  <c r="H14" i="23"/>
  <c r="G24" i="29"/>
  <c r="G26" i="29"/>
  <c r="G18" i="29"/>
  <c r="G19" i="29"/>
  <c r="G33" i="29"/>
  <c r="H34" i="29" s="1"/>
  <c r="K12" i="29" s="1"/>
  <c r="L12" i="29" s="1"/>
  <c r="H14" i="29"/>
  <c r="I7" i="26"/>
  <c r="I6" i="26"/>
  <c r="G6" i="26" s="1"/>
  <c r="G18" i="26"/>
  <c r="I11" i="26"/>
  <c r="B9" i="23"/>
  <c r="G23" i="22"/>
  <c r="G22" i="22"/>
  <c r="G21" i="22"/>
  <c r="H39" i="22"/>
  <c r="H32" i="22"/>
  <c r="K14" i="22" s="1"/>
  <c r="G20" i="22"/>
  <c r="G19" i="22"/>
  <c r="B19" i="22"/>
  <c r="G18" i="22"/>
  <c r="B18" i="22"/>
  <c r="G17" i="22"/>
  <c r="B17" i="22"/>
  <c r="H13" i="22"/>
  <c r="A50" i="15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G1954" i="11"/>
  <c r="G1955" i="11"/>
  <c r="G1956" i="11"/>
  <c r="G1957" i="11"/>
  <c r="G1958" i="11"/>
  <c r="G1959" i="11"/>
  <c r="G1960" i="11"/>
  <c r="G1961" i="11"/>
  <c r="G1962" i="11"/>
  <c r="G1963" i="11"/>
  <c r="G1964" i="11"/>
  <c r="G1965" i="11"/>
  <c r="G1966" i="11"/>
  <c r="G1967" i="11"/>
  <c r="G1968" i="11"/>
  <c r="G1969" i="11"/>
  <c r="G1970" i="11"/>
  <c r="G1971" i="11"/>
  <c r="G1972" i="11"/>
  <c r="G1973" i="11"/>
  <c r="G1974" i="11"/>
  <c r="G1975" i="11"/>
  <c r="G1976" i="11"/>
  <c r="G1977" i="11"/>
  <c r="G1978" i="11"/>
  <c r="G1979" i="11"/>
  <c r="G1980" i="11"/>
  <c r="G1981" i="11"/>
  <c r="G1982" i="11"/>
  <c r="G1983" i="11"/>
  <c r="G1984" i="11"/>
  <c r="G1985" i="11"/>
  <c r="F1986" i="11"/>
  <c r="G1986" i="11" s="1"/>
  <c r="G1987" i="11"/>
  <c r="G1988" i="11"/>
  <c r="G1989" i="11"/>
  <c r="G1990" i="11"/>
  <c r="F14" i="11"/>
  <c r="G14" i="11" s="1"/>
  <c r="F75" i="11"/>
  <c r="F114" i="11"/>
  <c r="G114" i="11" s="1"/>
  <c r="F153" i="11"/>
  <c r="G153" i="11" s="1"/>
  <c r="F192" i="11"/>
  <c r="G192" i="11" s="1"/>
  <c r="F231" i="11"/>
  <c r="G231" i="11" s="1"/>
  <c r="F270" i="11"/>
  <c r="G270" i="11" s="1"/>
  <c r="F309" i="11"/>
  <c r="G309" i="11" s="1"/>
  <c r="F348" i="11"/>
  <c r="G348" i="11" s="1"/>
  <c r="F387" i="11"/>
  <c r="F426" i="11"/>
  <c r="G426" i="11" s="1"/>
  <c r="F465" i="11"/>
  <c r="G465" i="11" s="1"/>
  <c r="F504" i="11"/>
  <c r="G504" i="11" s="1"/>
  <c r="F543" i="11"/>
  <c r="G543" i="11" s="1"/>
  <c r="F582" i="11"/>
  <c r="G582" i="11" s="1"/>
  <c r="F621" i="11"/>
  <c r="G621" i="11" s="1"/>
  <c r="F660" i="11"/>
  <c r="G660" i="11" s="1"/>
  <c r="F699" i="11"/>
  <c r="F738" i="11"/>
  <c r="G738" i="11" s="1"/>
  <c r="F777" i="11"/>
  <c r="G777" i="11" s="1"/>
  <c r="F816" i="11"/>
  <c r="F855" i="11"/>
  <c r="G855" i="11" s="1"/>
  <c r="F894" i="11"/>
  <c r="G894" i="11" s="1"/>
  <c r="F933" i="11"/>
  <c r="G933" i="11" s="1"/>
  <c r="F972" i="11"/>
  <c r="G972" i="11" s="1"/>
  <c r="F1011" i="11"/>
  <c r="F1050" i="11"/>
  <c r="G1050" i="11" s="1"/>
  <c r="F1089" i="11"/>
  <c r="G1089" i="11" s="1"/>
  <c r="F1128" i="11"/>
  <c r="G1128" i="11" s="1"/>
  <c r="F1167" i="11"/>
  <c r="F1206" i="11"/>
  <c r="G1206" i="11" s="1"/>
  <c r="F1245" i="11"/>
  <c r="G1245" i="11" s="1"/>
  <c r="F1284" i="11"/>
  <c r="G1284" i="11" s="1"/>
  <c r="F1323" i="11"/>
  <c r="F1362" i="11"/>
  <c r="G1362" i="11" s="1"/>
  <c r="F1401" i="11"/>
  <c r="G1401" i="11" s="1"/>
  <c r="F1440" i="11"/>
  <c r="G1440" i="11" s="1"/>
  <c r="F1479" i="11"/>
  <c r="G1479" i="11" s="1"/>
  <c r="F1518" i="11"/>
  <c r="G1518" i="11" s="1"/>
  <c r="F1557" i="11"/>
  <c r="G1557" i="11" s="1"/>
  <c r="F1596" i="11"/>
  <c r="G1596" i="11" s="1"/>
  <c r="F1635" i="11"/>
  <c r="F1674" i="11"/>
  <c r="G1674" i="11" s="1"/>
  <c r="F1713" i="11"/>
  <c r="G1713" i="11" s="1"/>
  <c r="F1752" i="11"/>
  <c r="G1752" i="11" s="1"/>
  <c r="F1791" i="11"/>
  <c r="F1830" i="11"/>
  <c r="G1830" i="11" s="1"/>
  <c r="F1869" i="11"/>
  <c r="G1869" i="11" s="1"/>
  <c r="F1908" i="11"/>
  <c r="G1908" i="11" s="1"/>
  <c r="F1947" i="11"/>
  <c r="G1945" i="11"/>
  <c r="G1906" i="11"/>
  <c r="G1867" i="11"/>
  <c r="E1828" i="11"/>
  <c r="G1828" i="11" s="1"/>
  <c r="E1789" i="11"/>
  <c r="G1789" i="11" s="1"/>
  <c r="E1750" i="11"/>
  <c r="G1750" i="11" s="1"/>
  <c r="E1711" i="11"/>
  <c r="G1711" i="11" s="1"/>
  <c r="E1672" i="11"/>
  <c r="G1672" i="11" s="1"/>
  <c r="E1633" i="11"/>
  <c r="G1633" i="11" s="1"/>
  <c r="E1594" i="11"/>
  <c r="G1594" i="11" s="1"/>
  <c r="E1555" i="11"/>
  <c r="G1555" i="11" s="1"/>
  <c r="E1516" i="11"/>
  <c r="G1516" i="11" s="1"/>
  <c r="E1477" i="11"/>
  <c r="G1477" i="11" s="1"/>
  <c r="E1438" i="11"/>
  <c r="G1438" i="11" s="1"/>
  <c r="E1399" i="11"/>
  <c r="G1399" i="11" s="1"/>
  <c r="E1360" i="11"/>
  <c r="G1360" i="11" s="1"/>
  <c r="E1321" i="11"/>
  <c r="G1321" i="11" s="1"/>
  <c r="E1282" i="11"/>
  <c r="G1282" i="11"/>
  <c r="E1243" i="11"/>
  <c r="G1243" i="11" s="1"/>
  <c r="E1204" i="11"/>
  <c r="G1204" i="11" s="1"/>
  <c r="E1165" i="11"/>
  <c r="E1126" i="11"/>
  <c r="G1126" i="11" s="1"/>
  <c r="E1087" i="11"/>
  <c r="G1087" i="11" s="1"/>
  <c r="E1048" i="11"/>
  <c r="G1048" i="11" s="1"/>
  <c r="E1009" i="11"/>
  <c r="G1009" i="11" s="1"/>
  <c r="E970" i="11"/>
  <c r="G970" i="11" s="1"/>
  <c r="E931" i="11"/>
  <c r="G931" i="11" s="1"/>
  <c r="E892" i="11"/>
  <c r="G892" i="11" s="1"/>
  <c r="E853" i="11"/>
  <c r="G853" i="11" s="1"/>
  <c r="E814" i="11"/>
  <c r="G814" i="11" s="1"/>
  <c r="E775" i="11"/>
  <c r="G775" i="11" s="1"/>
  <c r="E736" i="11"/>
  <c r="G736" i="11" s="1"/>
  <c r="E697" i="11"/>
  <c r="G697" i="11" s="1"/>
  <c r="E658" i="11"/>
  <c r="G658" i="11" s="1"/>
  <c r="E619" i="11"/>
  <c r="G619" i="11" s="1"/>
  <c r="E580" i="11"/>
  <c r="G580" i="11" s="1"/>
  <c r="E541" i="11"/>
  <c r="G541" i="11" s="1"/>
  <c r="E502" i="11"/>
  <c r="G502" i="11" s="1"/>
  <c r="E463" i="11"/>
  <c r="G463" i="11"/>
  <c r="E424" i="11"/>
  <c r="G424" i="11" s="1"/>
  <c r="E385" i="11"/>
  <c r="G385" i="11" s="1"/>
  <c r="E346" i="11"/>
  <c r="G346" i="11" s="1"/>
  <c r="E307" i="11"/>
  <c r="G307" i="11" s="1"/>
  <c r="E268" i="11"/>
  <c r="G268" i="11" s="1"/>
  <c r="E229" i="11"/>
  <c r="G229" i="11"/>
  <c r="E190" i="11"/>
  <c r="G190" i="11" s="1"/>
  <c r="E151" i="11"/>
  <c r="G151" i="11" s="1"/>
  <c r="E112" i="11"/>
  <c r="G112" i="11" s="1"/>
  <c r="E73" i="11"/>
  <c r="G73" i="11" s="1"/>
  <c r="E33" i="11"/>
  <c r="G33" i="11" s="1"/>
  <c r="G1944" i="11"/>
  <c r="G1905" i="11"/>
  <c r="G1866" i="11"/>
  <c r="G1827" i="11"/>
  <c r="G1788" i="11"/>
  <c r="G1749" i="11"/>
  <c r="G1710" i="11"/>
  <c r="G1671" i="11"/>
  <c r="G1632" i="11"/>
  <c r="G1593" i="11"/>
  <c r="G1554" i="11"/>
  <c r="G1515" i="11"/>
  <c r="G1476" i="11"/>
  <c r="G1437" i="11"/>
  <c r="G1398" i="11"/>
  <c r="G1359" i="11"/>
  <c r="G1320" i="11"/>
  <c r="G1281" i="11"/>
  <c r="G1242" i="11"/>
  <c r="G1203" i="11"/>
  <c r="G1164" i="11"/>
  <c r="G1125" i="11"/>
  <c r="G1086" i="11"/>
  <c r="G1047" i="11"/>
  <c r="G1008" i="11"/>
  <c r="G969" i="11"/>
  <c r="G930" i="11"/>
  <c r="G891" i="11"/>
  <c r="G852" i="11"/>
  <c r="G813" i="11"/>
  <c r="G774" i="11"/>
  <c r="G735" i="11"/>
  <c r="G696" i="11"/>
  <c r="G657" i="11"/>
  <c r="G618" i="11"/>
  <c r="G579" i="11"/>
  <c r="G540" i="11"/>
  <c r="G501" i="11"/>
  <c r="G462" i="11"/>
  <c r="G423" i="11"/>
  <c r="G384" i="11"/>
  <c r="G345" i="11"/>
  <c r="G306" i="11"/>
  <c r="G267" i="11"/>
  <c r="G228" i="11"/>
  <c r="G189" i="11"/>
  <c r="G150" i="11"/>
  <c r="G111" i="11"/>
  <c r="G72" i="11"/>
  <c r="G32" i="11"/>
  <c r="O53" i="4"/>
  <c r="E54" i="16"/>
  <c r="G54" i="16" s="1"/>
  <c r="E53" i="16"/>
  <c r="G53" i="16" s="1"/>
  <c r="E52" i="16"/>
  <c r="G52" i="16"/>
  <c r="E51" i="16"/>
  <c r="G51" i="16" s="1"/>
  <c r="E50" i="16"/>
  <c r="G50" i="16" s="1"/>
  <c r="E49" i="16"/>
  <c r="G49" i="16" s="1"/>
  <c r="E48" i="16"/>
  <c r="G48" i="16" s="1"/>
  <c r="E47" i="16"/>
  <c r="G47" i="16" s="1"/>
  <c r="E46" i="16"/>
  <c r="G46" i="16" s="1"/>
  <c r="E45" i="16"/>
  <c r="G45" i="16" s="1"/>
  <c r="E44" i="16"/>
  <c r="G44" i="16"/>
  <c r="E43" i="16"/>
  <c r="G43" i="16" s="1"/>
  <c r="E42" i="16"/>
  <c r="G42" i="16" s="1"/>
  <c r="E41" i="16"/>
  <c r="G41" i="16" s="1"/>
  <c r="E40" i="16"/>
  <c r="G40" i="16" s="1"/>
  <c r="E39" i="16"/>
  <c r="G39" i="16" s="1"/>
  <c r="E38" i="16"/>
  <c r="G38" i="16"/>
  <c r="E37" i="16"/>
  <c r="G37" i="16" s="1"/>
  <c r="E36" i="16"/>
  <c r="G36" i="16" s="1"/>
  <c r="E35" i="16"/>
  <c r="G35" i="16" s="1"/>
  <c r="E34" i="16"/>
  <c r="G34" i="16" s="1"/>
  <c r="E33" i="16"/>
  <c r="G33" i="16" s="1"/>
  <c r="E32" i="16"/>
  <c r="G32" i="16"/>
  <c r="E31" i="16"/>
  <c r="G31" i="16" s="1"/>
  <c r="E30" i="16"/>
  <c r="G30" i="16" s="1"/>
  <c r="E29" i="16"/>
  <c r="G29" i="16" s="1"/>
  <c r="E28" i="16"/>
  <c r="G28" i="16"/>
  <c r="E27" i="16"/>
  <c r="G27" i="16" s="1"/>
  <c r="E25" i="16"/>
  <c r="G25" i="16" s="1"/>
  <c r="E24" i="16"/>
  <c r="G24" i="16" s="1"/>
  <c r="G23" i="16"/>
  <c r="E22" i="16"/>
  <c r="E21" i="16"/>
  <c r="G21" i="16" s="1"/>
  <c r="E19" i="16"/>
  <c r="G19" i="16" s="1"/>
  <c r="E17" i="16"/>
  <c r="G17" i="16" s="1"/>
  <c r="E16" i="16"/>
  <c r="G16" i="16"/>
  <c r="E15" i="16"/>
  <c r="G15" i="16" s="1"/>
  <c r="E10" i="16"/>
  <c r="G10" i="16" s="1"/>
  <c r="E9" i="16"/>
  <c r="G9" i="16" s="1"/>
  <c r="E6" i="16"/>
  <c r="G6" i="16" s="1"/>
  <c r="E5" i="16"/>
  <c r="F5" i="16" s="1"/>
  <c r="G5" i="16" s="1"/>
  <c r="E3" i="16"/>
  <c r="F3" i="16"/>
  <c r="G3" i="16" s="1"/>
  <c r="G816" i="11"/>
  <c r="F35" i="11"/>
  <c r="G35" i="11" s="1"/>
  <c r="G1947" i="11"/>
  <c r="G1791" i="11"/>
  <c r="G1635" i="11"/>
  <c r="G1323" i="11"/>
  <c r="G1167" i="11"/>
  <c r="G1011" i="11"/>
  <c r="G699" i="11"/>
  <c r="G387" i="11"/>
  <c r="G75" i="11"/>
  <c r="G1943" i="11"/>
  <c r="G1942" i="11"/>
  <c r="G1904" i="11"/>
  <c r="G1903" i="11"/>
  <c r="G1865" i="11"/>
  <c r="G1864" i="11"/>
  <c r="G1826" i="11"/>
  <c r="G1825" i="11"/>
  <c r="G1787" i="11"/>
  <c r="G1786" i="11"/>
  <c r="G1748" i="11"/>
  <c r="G1747" i="11"/>
  <c r="G1709" i="11"/>
  <c r="G1708" i="11"/>
  <c r="G1670" i="11"/>
  <c r="G1669" i="11"/>
  <c r="G1631" i="11"/>
  <c r="G1630" i="11"/>
  <c r="G1592" i="11"/>
  <c r="G1591" i="11"/>
  <c r="G1553" i="11"/>
  <c r="G1552" i="11"/>
  <c r="G1514" i="11"/>
  <c r="G1513" i="11"/>
  <c r="G1475" i="11"/>
  <c r="G1474" i="11"/>
  <c r="G1436" i="11"/>
  <c r="G1435" i="11"/>
  <c r="G1397" i="11"/>
  <c r="G1396" i="11"/>
  <c r="G1358" i="11"/>
  <c r="G1357" i="11"/>
  <c r="G1319" i="11"/>
  <c r="G1318" i="11"/>
  <c r="G1280" i="11"/>
  <c r="G1279" i="11"/>
  <c r="G1241" i="11"/>
  <c r="G1240" i="11"/>
  <c r="G1202" i="11"/>
  <c r="G1201" i="11"/>
  <c r="G1163" i="11"/>
  <c r="G1162" i="11"/>
  <c r="G1124" i="11"/>
  <c r="G1123" i="11"/>
  <c r="G1085" i="11"/>
  <c r="G1084" i="11"/>
  <c r="G1046" i="11"/>
  <c r="G1045" i="11"/>
  <c r="G1007" i="11"/>
  <c r="G1006" i="11"/>
  <c r="G968" i="11"/>
  <c r="G967" i="11"/>
  <c r="G929" i="11"/>
  <c r="G928" i="11"/>
  <c r="G890" i="11"/>
  <c r="G889" i="11"/>
  <c r="G851" i="11"/>
  <c r="G850" i="11"/>
  <c r="G812" i="11"/>
  <c r="G811" i="11"/>
  <c r="G773" i="11"/>
  <c r="G772" i="11"/>
  <c r="G734" i="11"/>
  <c r="G733" i="11"/>
  <c r="G695" i="11"/>
  <c r="G694" i="11"/>
  <c r="G656" i="11"/>
  <c r="G655" i="11"/>
  <c r="G617" i="11"/>
  <c r="G616" i="11"/>
  <c r="G578" i="11"/>
  <c r="G577" i="11"/>
  <c r="G539" i="11"/>
  <c r="G538" i="11"/>
  <c r="G500" i="11"/>
  <c r="G499" i="11"/>
  <c r="G461" i="11"/>
  <c r="G460" i="11"/>
  <c r="G422" i="11"/>
  <c r="G421" i="11"/>
  <c r="G383" i="11"/>
  <c r="G382" i="11"/>
  <c r="G344" i="11"/>
  <c r="G343" i="11"/>
  <c r="G305" i="11"/>
  <c r="G304" i="11"/>
  <c r="G266" i="11"/>
  <c r="G265" i="11"/>
  <c r="G227" i="11"/>
  <c r="G226" i="11"/>
  <c r="G188" i="11"/>
  <c r="G187" i="11"/>
  <c r="G149" i="11"/>
  <c r="G148" i="11"/>
  <c r="G110" i="11"/>
  <c r="G109" i="11"/>
  <c r="G71" i="11"/>
  <c r="G70" i="11"/>
  <c r="G74" i="11"/>
  <c r="G76" i="11"/>
  <c r="G77" i="11"/>
  <c r="G30" i="11"/>
  <c r="G31" i="11"/>
  <c r="H1913" i="11"/>
  <c r="H1874" i="11"/>
  <c r="H1835" i="11"/>
  <c r="H1796" i="11"/>
  <c r="H1757" i="11"/>
  <c r="H1718" i="11"/>
  <c r="H1679" i="11"/>
  <c r="H1640" i="11"/>
  <c r="H1601" i="11"/>
  <c r="H1562" i="11"/>
  <c r="H1523" i="11"/>
  <c r="H1484" i="11"/>
  <c r="H1445" i="11"/>
  <c r="H1406" i="11"/>
  <c r="H1367" i="11"/>
  <c r="H1328" i="11"/>
  <c r="H1289" i="11"/>
  <c r="H1250" i="11"/>
  <c r="H1211" i="11"/>
  <c r="H1172" i="11"/>
  <c r="H1133" i="11"/>
  <c r="H1094" i="11"/>
  <c r="H1055" i="11"/>
  <c r="H1016" i="11"/>
  <c r="H977" i="11"/>
  <c r="H938" i="11"/>
  <c r="H899" i="11"/>
  <c r="H860" i="11"/>
  <c r="H821" i="11"/>
  <c r="H782" i="11"/>
  <c r="H743" i="11"/>
  <c r="H704" i="11"/>
  <c r="H665" i="11"/>
  <c r="H626" i="11"/>
  <c r="H587" i="11"/>
  <c r="H548" i="11"/>
  <c r="H509" i="11"/>
  <c r="H470" i="11"/>
  <c r="H431" i="11"/>
  <c r="H392" i="11"/>
  <c r="H353" i="11"/>
  <c r="H314" i="11"/>
  <c r="H275" i="11"/>
  <c r="H236" i="11"/>
  <c r="H197" i="11"/>
  <c r="H158" i="11"/>
  <c r="H119" i="11"/>
  <c r="H80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8" i="11"/>
  <c r="G79" i="11"/>
  <c r="G1951" i="11"/>
  <c r="G1950" i="11"/>
  <c r="G1949" i="11"/>
  <c r="G1948" i="11"/>
  <c r="G1946" i="11"/>
  <c r="G1941" i="11"/>
  <c r="G1940" i="11"/>
  <c r="G1939" i="11"/>
  <c r="G1938" i="11"/>
  <c r="G1936" i="11"/>
  <c r="G1935" i="11"/>
  <c r="G1934" i="11"/>
  <c r="G1933" i="11"/>
  <c r="G1932" i="11"/>
  <c r="G1931" i="11"/>
  <c r="G1930" i="11"/>
  <c r="G1929" i="11"/>
  <c r="G1928" i="11"/>
  <c r="G1927" i="11"/>
  <c r="G1926" i="11"/>
  <c r="G1925" i="11"/>
  <c r="G1924" i="11"/>
  <c r="G1923" i="11"/>
  <c r="G1922" i="11"/>
  <c r="G1921" i="11"/>
  <c r="G1920" i="11"/>
  <c r="G1919" i="11"/>
  <c r="G1918" i="11"/>
  <c r="G1917" i="11"/>
  <c r="G1916" i="11"/>
  <c r="G1915" i="11"/>
  <c r="G1912" i="11"/>
  <c r="G1911" i="11"/>
  <c r="G1910" i="11"/>
  <c r="G1909" i="11"/>
  <c r="G1907" i="11"/>
  <c r="G1902" i="11"/>
  <c r="G1901" i="11"/>
  <c r="G1900" i="11"/>
  <c r="G1898" i="11"/>
  <c r="G1899" i="11"/>
  <c r="G1897" i="11"/>
  <c r="G1896" i="11"/>
  <c r="G1895" i="11"/>
  <c r="G1894" i="11"/>
  <c r="G1893" i="11"/>
  <c r="G1892" i="11"/>
  <c r="G1891" i="11"/>
  <c r="G1890" i="11"/>
  <c r="G1889" i="11"/>
  <c r="G1888" i="11"/>
  <c r="G1887" i="11"/>
  <c r="G1886" i="11"/>
  <c r="G1885" i="11"/>
  <c r="G1884" i="11"/>
  <c r="G1883" i="11"/>
  <c r="G1882" i="11"/>
  <c r="G1881" i="11"/>
  <c r="G1880" i="11"/>
  <c r="G1879" i="11"/>
  <c r="G1878" i="11"/>
  <c r="G1877" i="11"/>
  <c r="G1876" i="11"/>
  <c r="G1873" i="11"/>
  <c r="G1872" i="11"/>
  <c r="G1871" i="11"/>
  <c r="G1870" i="11"/>
  <c r="G1868" i="11"/>
  <c r="G1863" i="11"/>
  <c r="G1862" i="11"/>
  <c r="G1861" i="11"/>
  <c r="G1858" i="11"/>
  <c r="G1857" i="11"/>
  <c r="G1856" i="11"/>
  <c r="G1855" i="11"/>
  <c r="G1854" i="11"/>
  <c r="G1853" i="11"/>
  <c r="G1852" i="11"/>
  <c r="G1851" i="11"/>
  <c r="G1850" i="11"/>
  <c r="G1849" i="11"/>
  <c r="G1848" i="11"/>
  <c r="G1847" i="11"/>
  <c r="G1846" i="11"/>
  <c r="G1845" i="11"/>
  <c r="G1844" i="11"/>
  <c r="G1843" i="11"/>
  <c r="G1842" i="11"/>
  <c r="G1841" i="11"/>
  <c r="G1840" i="11"/>
  <c r="G1839" i="11"/>
  <c r="G1838" i="11"/>
  <c r="G1837" i="11"/>
  <c r="G1834" i="11"/>
  <c r="G1833" i="11"/>
  <c r="G1832" i="11"/>
  <c r="G1831" i="11"/>
  <c r="G1829" i="11"/>
  <c r="G1824" i="11"/>
  <c r="G1823" i="11"/>
  <c r="G1822" i="11"/>
  <c r="G1819" i="11"/>
  <c r="G1818" i="11"/>
  <c r="G1817" i="11"/>
  <c r="G1816" i="11"/>
  <c r="G1815" i="11"/>
  <c r="G1814" i="11"/>
  <c r="G1813" i="11"/>
  <c r="G1812" i="11"/>
  <c r="G1811" i="11"/>
  <c r="G1810" i="11"/>
  <c r="G1809" i="11"/>
  <c r="G1808" i="11"/>
  <c r="G1807" i="11"/>
  <c r="G1806" i="11"/>
  <c r="G1805" i="11"/>
  <c r="G1804" i="11"/>
  <c r="G1803" i="11"/>
  <c r="G1802" i="11"/>
  <c r="G1801" i="11"/>
  <c r="G1800" i="11"/>
  <c r="G1799" i="11"/>
  <c r="G1798" i="11"/>
  <c r="G1795" i="11"/>
  <c r="G1794" i="11"/>
  <c r="G1793" i="11"/>
  <c r="G1792" i="11"/>
  <c r="G1790" i="11"/>
  <c r="G1785" i="11"/>
  <c r="G1784" i="11"/>
  <c r="G1783" i="11"/>
  <c r="G1780" i="11"/>
  <c r="G1779" i="11"/>
  <c r="G1778" i="11"/>
  <c r="G1777" i="11"/>
  <c r="G1776" i="11"/>
  <c r="G1775" i="11"/>
  <c r="G1774" i="11"/>
  <c r="G1773" i="11"/>
  <c r="G1772" i="11"/>
  <c r="G1771" i="11"/>
  <c r="G1770" i="11"/>
  <c r="G1769" i="11"/>
  <c r="G1768" i="11"/>
  <c r="G1767" i="11"/>
  <c r="G1766" i="11"/>
  <c r="G1765" i="11"/>
  <c r="G1764" i="11"/>
  <c r="G1763" i="11"/>
  <c r="G1762" i="11"/>
  <c r="G1761" i="11"/>
  <c r="G1760" i="11"/>
  <c r="G1759" i="11"/>
  <c r="G1756" i="11"/>
  <c r="G1755" i="11"/>
  <c r="G1754" i="11"/>
  <c r="G1753" i="11"/>
  <c r="G1751" i="11"/>
  <c r="G1746" i="11"/>
  <c r="G1745" i="11"/>
  <c r="G1744" i="11"/>
  <c r="G1741" i="11"/>
  <c r="G1740" i="11"/>
  <c r="G1739" i="11"/>
  <c r="G1738" i="11"/>
  <c r="G1737" i="11"/>
  <c r="G1736" i="11"/>
  <c r="G1735" i="11"/>
  <c r="G1734" i="11"/>
  <c r="G1733" i="11"/>
  <c r="G1732" i="11"/>
  <c r="G1731" i="11"/>
  <c r="G1730" i="11"/>
  <c r="G1729" i="11"/>
  <c r="G1728" i="11"/>
  <c r="G1727" i="11"/>
  <c r="G1726" i="11"/>
  <c r="G1725" i="11"/>
  <c r="G1724" i="11"/>
  <c r="G1723" i="11"/>
  <c r="G1722" i="11"/>
  <c r="G1721" i="11"/>
  <c r="G1720" i="11"/>
  <c r="G1717" i="11"/>
  <c r="G1716" i="11"/>
  <c r="G1715" i="11"/>
  <c r="G1714" i="11"/>
  <c r="G1712" i="11"/>
  <c r="G1707" i="11"/>
  <c r="G1706" i="11"/>
  <c r="G1705" i="11"/>
  <c r="G1702" i="11"/>
  <c r="G1701" i="11"/>
  <c r="G1700" i="11"/>
  <c r="G1699" i="11"/>
  <c r="G1698" i="11"/>
  <c r="G1697" i="11"/>
  <c r="G1696" i="11"/>
  <c r="G1695" i="11"/>
  <c r="G1694" i="11"/>
  <c r="G1693" i="11"/>
  <c r="G1692" i="11"/>
  <c r="G1691" i="11"/>
  <c r="G1690" i="11"/>
  <c r="G1689" i="11"/>
  <c r="G1688" i="11"/>
  <c r="G1687" i="11"/>
  <c r="G1686" i="11"/>
  <c r="G1685" i="11"/>
  <c r="G1684" i="11"/>
  <c r="G1683" i="11"/>
  <c r="G1682" i="11"/>
  <c r="G1681" i="11"/>
  <c r="G1678" i="11"/>
  <c r="G1677" i="11"/>
  <c r="G1676" i="11"/>
  <c r="G1675" i="11"/>
  <c r="G1673" i="11"/>
  <c r="G1668" i="11"/>
  <c r="G1667" i="11"/>
  <c r="G1666" i="11"/>
  <c r="G1663" i="11"/>
  <c r="G1662" i="11"/>
  <c r="G1661" i="11"/>
  <c r="G1660" i="11"/>
  <c r="G1659" i="11"/>
  <c r="G1658" i="11"/>
  <c r="G1657" i="11"/>
  <c r="G1656" i="11"/>
  <c r="G1655" i="11"/>
  <c r="G1654" i="11"/>
  <c r="G1653" i="11"/>
  <c r="G1652" i="11"/>
  <c r="G1651" i="11"/>
  <c r="G1650" i="11"/>
  <c r="G1649" i="11"/>
  <c r="G1648" i="11"/>
  <c r="G1647" i="11"/>
  <c r="G1646" i="11"/>
  <c r="G1645" i="11"/>
  <c r="G1644" i="11"/>
  <c r="G1643" i="11"/>
  <c r="G1642" i="11"/>
  <c r="G1639" i="11"/>
  <c r="G1638" i="11"/>
  <c r="G1637" i="11"/>
  <c r="G1636" i="11"/>
  <c r="G1634" i="11"/>
  <c r="G1629" i="11"/>
  <c r="G1628" i="11"/>
  <c r="G1627" i="11"/>
  <c r="G1624" i="11"/>
  <c r="G1623" i="11"/>
  <c r="G1622" i="11"/>
  <c r="G1621" i="11"/>
  <c r="G1620" i="11"/>
  <c r="G1619" i="11"/>
  <c r="G1618" i="11"/>
  <c r="G1617" i="11"/>
  <c r="G1616" i="11"/>
  <c r="G1615" i="11"/>
  <c r="G1614" i="11"/>
  <c r="G1613" i="11"/>
  <c r="G1612" i="11"/>
  <c r="G1611" i="11"/>
  <c r="G1610" i="11"/>
  <c r="G1609" i="11"/>
  <c r="G1608" i="11"/>
  <c r="G1607" i="11"/>
  <c r="G1606" i="11"/>
  <c r="G1605" i="11"/>
  <c r="G1604" i="11"/>
  <c r="G1603" i="11"/>
  <c r="G1600" i="11"/>
  <c r="G1599" i="11"/>
  <c r="G1598" i="11"/>
  <c r="G1597" i="11"/>
  <c r="G1595" i="11"/>
  <c r="G1590" i="11"/>
  <c r="G1589" i="11"/>
  <c r="G1588" i="11"/>
  <c r="G1586" i="11"/>
  <c r="G1585" i="11"/>
  <c r="G1584" i="11"/>
  <c r="G1583" i="11"/>
  <c r="G1582" i="11"/>
  <c r="G1581" i="11"/>
  <c r="G1580" i="11"/>
  <c r="G1579" i="11"/>
  <c r="G1578" i="11"/>
  <c r="G1577" i="11"/>
  <c r="G1576" i="11"/>
  <c r="G1575" i="11"/>
  <c r="G1574" i="11"/>
  <c r="G1573" i="11"/>
  <c r="G1572" i="11"/>
  <c r="G1571" i="11"/>
  <c r="G1570" i="11"/>
  <c r="G1569" i="11"/>
  <c r="G1568" i="11"/>
  <c r="G1567" i="11"/>
  <c r="G1566" i="11"/>
  <c r="G1565" i="11"/>
  <c r="G1564" i="11"/>
  <c r="G1561" i="11"/>
  <c r="G1560" i="11"/>
  <c r="G1559" i="11"/>
  <c r="G1558" i="11"/>
  <c r="G1556" i="11"/>
  <c r="G1551" i="11"/>
  <c r="G1550" i="11"/>
  <c r="G1549" i="11"/>
  <c r="G1546" i="11"/>
  <c r="G1545" i="11"/>
  <c r="G1544" i="11"/>
  <c r="G1543" i="11"/>
  <c r="G1542" i="11"/>
  <c r="G1541" i="11"/>
  <c r="G1540" i="11"/>
  <c r="G1539" i="11"/>
  <c r="G1538" i="11"/>
  <c r="G1537" i="11"/>
  <c r="G1536" i="11"/>
  <c r="G1535" i="11"/>
  <c r="G1534" i="11"/>
  <c r="G1533" i="11"/>
  <c r="G1532" i="11"/>
  <c r="G1531" i="11"/>
  <c r="G1530" i="11"/>
  <c r="G1529" i="11"/>
  <c r="G1528" i="11"/>
  <c r="G1527" i="11"/>
  <c r="G1526" i="11"/>
  <c r="G1525" i="11"/>
  <c r="G1522" i="11"/>
  <c r="G1521" i="11"/>
  <c r="G1520" i="11"/>
  <c r="G1519" i="11"/>
  <c r="G1517" i="11"/>
  <c r="G1512" i="11"/>
  <c r="G1511" i="11"/>
  <c r="G1510" i="11"/>
  <c r="G1507" i="11"/>
  <c r="G1506" i="11"/>
  <c r="G1505" i="11"/>
  <c r="G1504" i="11"/>
  <c r="G1503" i="11"/>
  <c r="G1502" i="11"/>
  <c r="G1501" i="11"/>
  <c r="G1500" i="11"/>
  <c r="G1499" i="11"/>
  <c r="G1498" i="11"/>
  <c r="G1497" i="11"/>
  <c r="G1496" i="11"/>
  <c r="G1495" i="11"/>
  <c r="G1494" i="11"/>
  <c r="G1493" i="11"/>
  <c r="G1492" i="11"/>
  <c r="G1491" i="11"/>
  <c r="G1490" i="11"/>
  <c r="G1489" i="11"/>
  <c r="G1488" i="11"/>
  <c r="G1487" i="11"/>
  <c r="G1486" i="11"/>
  <c r="G1483" i="11"/>
  <c r="G1482" i="11"/>
  <c r="G1481" i="11"/>
  <c r="G1480" i="11"/>
  <c r="G1478" i="11"/>
  <c r="G1473" i="11"/>
  <c r="G1472" i="11"/>
  <c r="G1471" i="11"/>
  <c r="G1468" i="11"/>
  <c r="G1467" i="11"/>
  <c r="G1466" i="11"/>
  <c r="G1465" i="11"/>
  <c r="G1464" i="11"/>
  <c r="G1463" i="11"/>
  <c r="G1462" i="11"/>
  <c r="G1461" i="11"/>
  <c r="G1460" i="11"/>
  <c r="G1459" i="11"/>
  <c r="G1458" i="11"/>
  <c r="G1457" i="11"/>
  <c r="G1456" i="11"/>
  <c r="G1455" i="11"/>
  <c r="G1454" i="11"/>
  <c r="G1453" i="11"/>
  <c r="G1452" i="11"/>
  <c r="G1451" i="11"/>
  <c r="G1450" i="11"/>
  <c r="G1449" i="11"/>
  <c r="G1448" i="11"/>
  <c r="G1447" i="11"/>
  <c r="G1444" i="11"/>
  <c r="G1443" i="11"/>
  <c r="G1442" i="11"/>
  <c r="G1441" i="11"/>
  <c r="G1439" i="11"/>
  <c r="G1434" i="11"/>
  <c r="G1433" i="11"/>
  <c r="G1432" i="11"/>
  <c r="G1429" i="11"/>
  <c r="G1428" i="11"/>
  <c r="G1427" i="11"/>
  <c r="G1426" i="11"/>
  <c r="G1425" i="11"/>
  <c r="G1424" i="11"/>
  <c r="G1423" i="11"/>
  <c r="G1422" i="11"/>
  <c r="G1421" i="11"/>
  <c r="G1420" i="11"/>
  <c r="G1419" i="11"/>
  <c r="G1418" i="11"/>
  <c r="G1417" i="11"/>
  <c r="G1416" i="11"/>
  <c r="G1415" i="11"/>
  <c r="G1414" i="11"/>
  <c r="G1413" i="11"/>
  <c r="G1412" i="11"/>
  <c r="G1411" i="11"/>
  <c r="G1410" i="11"/>
  <c r="G1409" i="11"/>
  <c r="G1408" i="11"/>
  <c r="G1405" i="11"/>
  <c r="G1404" i="11"/>
  <c r="G1403" i="11"/>
  <c r="G1402" i="11"/>
  <c r="G1400" i="11"/>
  <c r="G1395" i="11"/>
  <c r="G1394" i="11"/>
  <c r="G1393" i="11"/>
  <c r="G1390" i="11"/>
  <c r="G1389" i="11"/>
  <c r="G1388" i="11"/>
  <c r="G1387" i="11"/>
  <c r="G1386" i="11"/>
  <c r="G1385" i="11"/>
  <c r="G1384" i="11"/>
  <c r="G1383" i="11"/>
  <c r="G1382" i="11"/>
  <c r="G1381" i="11"/>
  <c r="G1380" i="11"/>
  <c r="G1379" i="11"/>
  <c r="G1378" i="11"/>
  <c r="G1377" i="11"/>
  <c r="G1376" i="11"/>
  <c r="G1375" i="11"/>
  <c r="G1374" i="11"/>
  <c r="G1373" i="11"/>
  <c r="G1372" i="11"/>
  <c r="G1371" i="11"/>
  <c r="G1370" i="11"/>
  <c r="G1369" i="11"/>
  <c r="G1366" i="11"/>
  <c r="G1365" i="11"/>
  <c r="G1364" i="11"/>
  <c r="G1363" i="11"/>
  <c r="G1361" i="11"/>
  <c r="G1356" i="11"/>
  <c r="G1355" i="11"/>
  <c r="G1354" i="11"/>
  <c r="G1351" i="11"/>
  <c r="G1350" i="11"/>
  <c r="G1349" i="11"/>
  <c r="G1348" i="11"/>
  <c r="G1347" i="11"/>
  <c r="G1346" i="11"/>
  <c r="G1345" i="11"/>
  <c r="G1344" i="11"/>
  <c r="G1343" i="11"/>
  <c r="G1342" i="11"/>
  <c r="G1341" i="11"/>
  <c r="G1340" i="11"/>
  <c r="G1339" i="11"/>
  <c r="G1338" i="11"/>
  <c r="G1337" i="11"/>
  <c r="G1336" i="11"/>
  <c r="G1335" i="11"/>
  <c r="G1334" i="11"/>
  <c r="G1333" i="11"/>
  <c r="G1332" i="11"/>
  <c r="G1331" i="11"/>
  <c r="G1330" i="11"/>
  <c r="G1327" i="11"/>
  <c r="G1326" i="11"/>
  <c r="G1325" i="11"/>
  <c r="G1324" i="11"/>
  <c r="G1322" i="11"/>
  <c r="G1317" i="11"/>
  <c r="G1316" i="11"/>
  <c r="G1315" i="11"/>
  <c r="G1312" i="11"/>
  <c r="G1311" i="11"/>
  <c r="G1310" i="11"/>
  <c r="G1309" i="11"/>
  <c r="G1308" i="11"/>
  <c r="G1307" i="11"/>
  <c r="G1306" i="11"/>
  <c r="G1305" i="11"/>
  <c r="G1304" i="11"/>
  <c r="G1303" i="11"/>
  <c r="G1302" i="11"/>
  <c r="G1301" i="11"/>
  <c r="G1300" i="11"/>
  <c r="G1299" i="11"/>
  <c r="G1298" i="11"/>
  <c r="G1297" i="11"/>
  <c r="G1296" i="11"/>
  <c r="G1295" i="11"/>
  <c r="G1294" i="11"/>
  <c r="G1293" i="11"/>
  <c r="G1292" i="11"/>
  <c r="G1291" i="11"/>
  <c r="G1288" i="11"/>
  <c r="G1287" i="11"/>
  <c r="G1286" i="11"/>
  <c r="G1285" i="11"/>
  <c r="G1283" i="11"/>
  <c r="G1278" i="11"/>
  <c r="G1277" i="11"/>
  <c r="G1276" i="11"/>
  <c r="G1275" i="11"/>
  <c r="G1273" i="11"/>
  <c r="G1272" i="11"/>
  <c r="G1271" i="11"/>
  <c r="G1270" i="11"/>
  <c r="G1269" i="11"/>
  <c r="G1268" i="11"/>
  <c r="G1267" i="11"/>
  <c r="G1266" i="11"/>
  <c r="G1265" i="11"/>
  <c r="G1264" i="11"/>
  <c r="G1263" i="11"/>
  <c r="G1262" i="11"/>
  <c r="G1261" i="11"/>
  <c r="G1260" i="11"/>
  <c r="G1259" i="11"/>
  <c r="G1258" i="11"/>
  <c r="G1257" i="11"/>
  <c r="G1256" i="11"/>
  <c r="G1255" i="11"/>
  <c r="G1254" i="11"/>
  <c r="G1253" i="11"/>
  <c r="G1252" i="11"/>
  <c r="G1249" i="11"/>
  <c r="G1248" i="11"/>
  <c r="G1247" i="11"/>
  <c r="G1246" i="11"/>
  <c r="G1244" i="11"/>
  <c r="G1239" i="11"/>
  <c r="G1238" i="11"/>
  <c r="G1237" i="11"/>
  <c r="G1236" i="11"/>
  <c r="G1234" i="11"/>
  <c r="G1233" i="11"/>
  <c r="G1232" i="11"/>
  <c r="G1231" i="11"/>
  <c r="G1230" i="11"/>
  <c r="G1229" i="11"/>
  <c r="G1228" i="11"/>
  <c r="G1227" i="11"/>
  <c r="G1226" i="11"/>
  <c r="G1225" i="11"/>
  <c r="G1224" i="11"/>
  <c r="G1223" i="11"/>
  <c r="G1222" i="11"/>
  <c r="G1221" i="11"/>
  <c r="G1220" i="11"/>
  <c r="G1219" i="11"/>
  <c r="G1218" i="11"/>
  <c r="G1217" i="11"/>
  <c r="G1216" i="11"/>
  <c r="G1215" i="11"/>
  <c r="G1214" i="11"/>
  <c r="G1213" i="11"/>
  <c r="G1210" i="11"/>
  <c r="G1209" i="11"/>
  <c r="G1208" i="11"/>
  <c r="G1207" i="11"/>
  <c r="G1205" i="11"/>
  <c r="G1200" i="11"/>
  <c r="G1199" i="11"/>
  <c r="G1198" i="11"/>
  <c r="G1195" i="11"/>
  <c r="G1194" i="11"/>
  <c r="G1193" i="11"/>
  <c r="G1192" i="11"/>
  <c r="G1191" i="11"/>
  <c r="G1190" i="11"/>
  <c r="G1189" i="11"/>
  <c r="G1188" i="11"/>
  <c r="G1187" i="11"/>
  <c r="G1186" i="11"/>
  <c r="G1185" i="11"/>
  <c r="G1184" i="11"/>
  <c r="G1183" i="11"/>
  <c r="G1182" i="11"/>
  <c r="G1181" i="11"/>
  <c r="G1180" i="11"/>
  <c r="G1179" i="11"/>
  <c r="G1178" i="11"/>
  <c r="G1177" i="11"/>
  <c r="G1176" i="11"/>
  <c r="G1175" i="11"/>
  <c r="G1174" i="11"/>
  <c r="G1171" i="11"/>
  <c r="G1170" i="11"/>
  <c r="G1169" i="11"/>
  <c r="G1168" i="11"/>
  <c r="G1166" i="11"/>
  <c r="G1161" i="11"/>
  <c r="G1160" i="11"/>
  <c r="G1159" i="11"/>
  <c r="G1157" i="11"/>
  <c r="G1156" i="11"/>
  <c r="G1155" i="11"/>
  <c r="G1154" i="11"/>
  <c r="G1153" i="11"/>
  <c r="G1152" i="11"/>
  <c r="G1151" i="11"/>
  <c r="G1150" i="11"/>
  <c r="G1149" i="11"/>
  <c r="G1148" i="11"/>
  <c r="G1147" i="11"/>
  <c r="G1146" i="11"/>
  <c r="G1145" i="11"/>
  <c r="G1144" i="11"/>
  <c r="G1143" i="11"/>
  <c r="G1142" i="11"/>
  <c r="G1141" i="11"/>
  <c r="G1140" i="11"/>
  <c r="G1139" i="11"/>
  <c r="G1138" i="11"/>
  <c r="G1137" i="11"/>
  <c r="G1136" i="11"/>
  <c r="G1172" i="11" s="1"/>
  <c r="G1135" i="11"/>
  <c r="G1132" i="11"/>
  <c r="G1131" i="11"/>
  <c r="G1130" i="11"/>
  <c r="G1129" i="11"/>
  <c r="G1127" i="11"/>
  <c r="G1122" i="11"/>
  <c r="G1121" i="11"/>
  <c r="G1120" i="11"/>
  <c r="G1119" i="11"/>
  <c r="G1117" i="11"/>
  <c r="G1116" i="11"/>
  <c r="G1115" i="11"/>
  <c r="G1114" i="11"/>
  <c r="G1113" i="11"/>
  <c r="G1112" i="11"/>
  <c r="G1111" i="11"/>
  <c r="G1110" i="11"/>
  <c r="G1109" i="11"/>
  <c r="G1108" i="11"/>
  <c r="G1107" i="11"/>
  <c r="G1106" i="11"/>
  <c r="G1105" i="11"/>
  <c r="G1104" i="11"/>
  <c r="G1103" i="11"/>
  <c r="G1102" i="11"/>
  <c r="G1101" i="11"/>
  <c r="G1100" i="11"/>
  <c r="G1099" i="11"/>
  <c r="G1098" i="11"/>
  <c r="G1097" i="11"/>
  <c r="G1096" i="11"/>
  <c r="G1093" i="11"/>
  <c r="G1092" i="11"/>
  <c r="G1091" i="11"/>
  <c r="G1090" i="11"/>
  <c r="G1088" i="11"/>
  <c r="G1083" i="11"/>
  <c r="G1082" i="11"/>
  <c r="G1081" i="11"/>
  <c r="G1079" i="11"/>
  <c r="G1078" i="11"/>
  <c r="G1077" i="11"/>
  <c r="G1076" i="11"/>
  <c r="G1075" i="11"/>
  <c r="G1074" i="11"/>
  <c r="G1073" i="11"/>
  <c r="G1072" i="11"/>
  <c r="G1071" i="11"/>
  <c r="G1070" i="11"/>
  <c r="G1069" i="11"/>
  <c r="G1068" i="11"/>
  <c r="G1067" i="11"/>
  <c r="G1066" i="11"/>
  <c r="G1065" i="11"/>
  <c r="G1064" i="11"/>
  <c r="G1063" i="11"/>
  <c r="G1062" i="11"/>
  <c r="G1061" i="11"/>
  <c r="G1060" i="11"/>
  <c r="G1059" i="11"/>
  <c r="G1058" i="11"/>
  <c r="G1057" i="11"/>
  <c r="G1054" i="11"/>
  <c r="G1053" i="11"/>
  <c r="G1052" i="11"/>
  <c r="G1051" i="11"/>
  <c r="G1049" i="11"/>
  <c r="G1044" i="11"/>
  <c r="G1043" i="11"/>
  <c r="G1042" i="11"/>
  <c r="G1040" i="11"/>
  <c r="G1039" i="11"/>
  <c r="G1038" i="11"/>
  <c r="G1037" i="11"/>
  <c r="G1036" i="11"/>
  <c r="G1035" i="11"/>
  <c r="G1034" i="11"/>
  <c r="G1033" i="11"/>
  <c r="G1032" i="11"/>
  <c r="G1031" i="11"/>
  <c r="G1030" i="11"/>
  <c r="G1029" i="11"/>
  <c r="G1028" i="11"/>
  <c r="G1027" i="11"/>
  <c r="G1026" i="11"/>
  <c r="G1025" i="11"/>
  <c r="G1024" i="11"/>
  <c r="G1023" i="11"/>
  <c r="G1022" i="11"/>
  <c r="G1021" i="11"/>
  <c r="G1020" i="11"/>
  <c r="G1019" i="11"/>
  <c r="G1018" i="11"/>
  <c r="G1015" i="11"/>
  <c r="G1014" i="11"/>
  <c r="G1013" i="11"/>
  <c r="G1012" i="11"/>
  <c r="G1010" i="11"/>
  <c r="G1005" i="11"/>
  <c r="G1004" i="11"/>
  <c r="G1003" i="11"/>
  <c r="G1002" i="11"/>
  <c r="G1000" i="11"/>
  <c r="G999" i="11"/>
  <c r="G998" i="11"/>
  <c r="G997" i="11"/>
  <c r="G996" i="11"/>
  <c r="G995" i="11"/>
  <c r="G994" i="11"/>
  <c r="G993" i="11"/>
  <c r="G992" i="11"/>
  <c r="G991" i="11"/>
  <c r="G990" i="11"/>
  <c r="G989" i="11"/>
  <c r="G988" i="11"/>
  <c r="G987" i="11"/>
  <c r="G986" i="11"/>
  <c r="G985" i="11"/>
  <c r="G984" i="11"/>
  <c r="G983" i="11"/>
  <c r="G982" i="11"/>
  <c r="G981" i="11"/>
  <c r="G980" i="11"/>
  <c r="G979" i="11"/>
  <c r="G976" i="11"/>
  <c r="G975" i="11"/>
  <c r="G974" i="11"/>
  <c r="G973" i="11"/>
  <c r="G971" i="11"/>
  <c r="G966" i="11"/>
  <c r="G965" i="11"/>
  <c r="G964" i="11"/>
  <c r="G963" i="11"/>
  <c r="G961" i="11"/>
  <c r="G960" i="11"/>
  <c r="G959" i="11"/>
  <c r="G958" i="11"/>
  <c r="G957" i="11"/>
  <c r="G956" i="11"/>
  <c r="G955" i="11"/>
  <c r="G954" i="11"/>
  <c r="G953" i="11"/>
  <c r="G952" i="11"/>
  <c r="G951" i="11"/>
  <c r="G950" i="11"/>
  <c r="G949" i="11"/>
  <c r="G948" i="11"/>
  <c r="G947" i="11"/>
  <c r="G946" i="11"/>
  <c r="G945" i="11"/>
  <c r="G944" i="11"/>
  <c r="G943" i="11"/>
  <c r="G942" i="11"/>
  <c r="G941" i="11"/>
  <c r="G940" i="11"/>
  <c r="G937" i="11"/>
  <c r="G936" i="11"/>
  <c r="G935" i="11"/>
  <c r="G934" i="11"/>
  <c r="G932" i="11"/>
  <c r="G927" i="11"/>
  <c r="G926" i="11"/>
  <c r="G925" i="11"/>
  <c r="G924" i="11"/>
  <c r="G922" i="11"/>
  <c r="G921" i="11"/>
  <c r="G920" i="11"/>
  <c r="G919" i="11"/>
  <c r="G918" i="11"/>
  <c r="G917" i="11"/>
  <c r="G916" i="11"/>
  <c r="G915" i="11"/>
  <c r="G914" i="11"/>
  <c r="G913" i="11"/>
  <c r="G912" i="11"/>
  <c r="G911" i="11"/>
  <c r="G910" i="11"/>
  <c r="G909" i="11"/>
  <c r="G908" i="11"/>
  <c r="G907" i="11"/>
  <c r="G906" i="11"/>
  <c r="G905" i="11"/>
  <c r="G904" i="11"/>
  <c r="G903" i="11"/>
  <c r="G902" i="11"/>
  <c r="G901" i="11"/>
  <c r="G898" i="11"/>
  <c r="G897" i="11"/>
  <c r="G896" i="11"/>
  <c r="G895" i="11"/>
  <c r="G893" i="11"/>
  <c r="G888" i="11"/>
  <c r="G887" i="11"/>
  <c r="G886" i="11"/>
  <c r="G885" i="11"/>
  <c r="G883" i="11"/>
  <c r="G882" i="11"/>
  <c r="G881" i="11"/>
  <c r="G880" i="11"/>
  <c r="G879" i="11"/>
  <c r="G878" i="11"/>
  <c r="G877" i="11"/>
  <c r="G876" i="11"/>
  <c r="G875" i="11"/>
  <c r="G874" i="11"/>
  <c r="G873" i="11"/>
  <c r="G872" i="11"/>
  <c r="G871" i="11"/>
  <c r="G870" i="11"/>
  <c r="G869" i="11"/>
  <c r="G868" i="11"/>
  <c r="G867" i="11"/>
  <c r="G866" i="11"/>
  <c r="G865" i="11"/>
  <c r="G864" i="11"/>
  <c r="G863" i="11"/>
  <c r="G862" i="11"/>
  <c r="G859" i="11"/>
  <c r="G858" i="11"/>
  <c r="G857" i="11"/>
  <c r="G856" i="11"/>
  <c r="G854" i="11"/>
  <c r="G849" i="11"/>
  <c r="G848" i="11"/>
  <c r="G847" i="11"/>
  <c r="G845" i="11"/>
  <c r="G844" i="11"/>
  <c r="G843" i="11"/>
  <c r="G842" i="11"/>
  <c r="G841" i="11"/>
  <c r="G840" i="11"/>
  <c r="G839" i="11"/>
  <c r="G838" i="11"/>
  <c r="G837" i="11"/>
  <c r="G836" i="11"/>
  <c r="G835" i="11"/>
  <c r="G834" i="11"/>
  <c r="G833" i="11"/>
  <c r="G832" i="11"/>
  <c r="G831" i="11"/>
  <c r="G830" i="11"/>
  <c r="G829" i="11"/>
  <c r="G828" i="11"/>
  <c r="G827" i="11"/>
  <c r="G826" i="11"/>
  <c r="G825" i="11"/>
  <c r="G824" i="11"/>
  <c r="G823" i="11"/>
  <c r="G820" i="11"/>
  <c r="G819" i="11"/>
  <c r="G818" i="11"/>
  <c r="G817" i="11"/>
  <c r="G815" i="11"/>
  <c r="G810" i="11"/>
  <c r="G809" i="11"/>
  <c r="G808" i="11"/>
  <c r="G807" i="11"/>
  <c r="G805" i="11"/>
  <c r="G804" i="11"/>
  <c r="G803" i="11"/>
  <c r="G802" i="11"/>
  <c r="G801" i="11"/>
  <c r="G800" i="11"/>
  <c r="G799" i="11"/>
  <c r="G798" i="11"/>
  <c r="G797" i="11"/>
  <c r="G796" i="11"/>
  <c r="G795" i="11"/>
  <c r="G794" i="11"/>
  <c r="G793" i="11"/>
  <c r="G792" i="11"/>
  <c r="G791" i="11"/>
  <c r="G790" i="11"/>
  <c r="G789" i="11"/>
  <c r="G788" i="11"/>
  <c r="G787" i="11"/>
  <c r="G786" i="11"/>
  <c r="G785" i="11"/>
  <c r="G784" i="11"/>
  <c r="G781" i="11"/>
  <c r="G780" i="11"/>
  <c r="G779" i="11"/>
  <c r="G778" i="11"/>
  <c r="G776" i="11"/>
  <c r="G771" i="11"/>
  <c r="G770" i="11"/>
  <c r="G769" i="11"/>
  <c r="G768" i="11"/>
  <c r="G766" i="11"/>
  <c r="G765" i="11"/>
  <c r="G764" i="11"/>
  <c r="G763" i="11"/>
  <c r="G762" i="11"/>
  <c r="G761" i="11"/>
  <c r="G760" i="11"/>
  <c r="G759" i="11"/>
  <c r="G758" i="11"/>
  <c r="G757" i="11"/>
  <c r="G756" i="11"/>
  <c r="G755" i="11"/>
  <c r="G754" i="11"/>
  <c r="G753" i="11"/>
  <c r="G752" i="11"/>
  <c r="G751" i="11"/>
  <c r="G750" i="11"/>
  <c r="G749" i="11"/>
  <c r="G748" i="11"/>
  <c r="G747" i="11"/>
  <c r="G746" i="11"/>
  <c r="G745" i="11"/>
  <c r="G742" i="11"/>
  <c r="G741" i="11"/>
  <c r="G740" i="11"/>
  <c r="G739" i="11"/>
  <c r="G737" i="11"/>
  <c r="G732" i="11"/>
  <c r="G731" i="11"/>
  <c r="G730" i="11"/>
  <c r="G729" i="11"/>
  <c r="G727" i="11"/>
  <c r="G726" i="11"/>
  <c r="G725" i="11"/>
  <c r="G724" i="11"/>
  <c r="G723" i="11"/>
  <c r="G722" i="11"/>
  <c r="G721" i="11"/>
  <c r="G720" i="11"/>
  <c r="G719" i="11"/>
  <c r="G718" i="11"/>
  <c r="G717" i="11"/>
  <c r="G716" i="11"/>
  <c r="G715" i="11"/>
  <c r="G714" i="11"/>
  <c r="G713" i="11"/>
  <c r="G712" i="11"/>
  <c r="G711" i="11"/>
  <c r="G710" i="11"/>
  <c r="G709" i="11"/>
  <c r="G708" i="11"/>
  <c r="G707" i="11"/>
  <c r="G706" i="11"/>
  <c r="G703" i="11"/>
  <c r="G702" i="11"/>
  <c r="G701" i="11"/>
  <c r="G700" i="11"/>
  <c r="G698" i="11"/>
  <c r="G693" i="11"/>
  <c r="G692" i="11"/>
  <c r="G691" i="11"/>
  <c r="G690" i="11"/>
  <c r="G688" i="11"/>
  <c r="G687" i="11"/>
  <c r="G686" i="11"/>
  <c r="G685" i="11"/>
  <c r="G684" i="11"/>
  <c r="G683" i="11"/>
  <c r="G682" i="11"/>
  <c r="G681" i="11"/>
  <c r="G680" i="11"/>
  <c r="G679" i="11"/>
  <c r="G678" i="11"/>
  <c r="G677" i="11"/>
  <c r="G676" i="11"/>
  <c r="G675" i="11"/>
  <c r="G674" i="11"/>
  <c r="G673" i="11"/>
  <c r="G672" i="11"/>
  <c r="G671" i="11"/>
  <c r="G670" i="11"/>
  <c r="G669" i="11"/>
  <c r="G668" i="11"/>
  <c r="G667" i="11"/>
  <c r="G664" i="11"/>
  <c r="G663" i="11"/>
  <c r="G662" i="11"/>
  <c r="G661" i="11"/>
  <c r="G659" i="11"/>
  <c r="G654" i="11"/>
  <c r="G653" i="11"/>
  <c r="G652" i="11"/>
  <c r="G651" i="11"/>
  <c r="G649" i="11"/>
  <c r="G648" i="11"/>
  <c r="G647" i="11"/>
  <c r="G646" i="11"/>
  <c r="G645" i="11"/>
  <c r="G644" i="11"/>
  <c r="G643" i="11"/>
  <c r="G642" i="11"/>
  <c r="G641" i="11"/>
  <c r="G640" i="11"/>
  <c r="G639" i="11"/>
  <c r="G638" i="11"/>
  <c r="G637" i="11"/>
  <c r="G636" i="11"/>
  <c r="G635" i="11"/>
  <c r="G634" i="11"/>
  <c r="G633" i="11"/>
  <c r="G632" i="11"/>
  <c r="G631" i="11"/>
  <c r="G630" i="11"/>
  <c r="G629" i="11"/>
  <c r="G628" i="11"/>
  <c r="G625" i="11"/>
  <c r="G624" i="11"/>
  <c r="G623" i="11"/>
  <c r="G622" i="11"/>
  <c r="G620" i="11"/>
  <c r="G615" i="11"/>
  <c r="G614" i="11"/>
  <c r="G613" i="11"/>
  <c r="G612" i="11"/>
  <c r="G610" i="11"/>
  <c r="G609" i="11"/>
  <c r="G608" i="11"/>
  <c r="G607" i="11"/>
  <c r="G606" i="11"/>
  <c r="G605" i="11"/>
  <c r="G604" i="11"/>
  <c r="G603" i="11"/>
  <c r="G602" i="11"/>
  <c r="G601" i="11"/>
  <c r="G600" i="11"/>
  <c r="G599" i="11"/>
  <c r="G598" i="11"/>
  <c r="G597" i="11"/>
  <c r="G596" i="11"/>
  <c r="G595" i="11"/>
  <c r="G594" i="11"/>
  <c r="G593" i="11"/>
  <c r="G592" i="11"/>
  <c r="G591" i="11"/>
  <c r="G590" i="11"/>
  <c r="G589" i="11"/>
  <c r="G586" i="11"/>
  <c r="G585" i="11"/>
  <c r="G584" i="11"/>
  <c r="G583" i="11"/>
  <c r="G581" i="11"/>
  <c r="G576" i="11"/>
  <c r="G575" i="11"/>
  <c r="G574" i="11"/>
  <c r="G573" i="11"/>
  <c r="G571" i="11"/>
  <c r="G570" i="11"/>
  <c r="G569" i="11"/>
  <c r="G568" i="11"/>
  <c r="G567" i="11"/>
  <c r="G566" i="11"/>
  <c r="G565" i="11"/>
  <c r="G564" i="11"/>
  <c r="G563" i="11"/>
  <c r="G562" i="11"/>
  <c r="G561" i="11"/>
  <c r="G560" i="11"/>
  <c r="G559" i="11"/>
  <c r="G558" i="11"/>
  <c r="G557" i="11"/>
  <c r="G556" i="11"/>
  <c r="G555" i="11"/>
  <c r="G554" i="11"/>
  <c r="G553" i="11"/>
  <c r="G552" i="11"/>
  <c r="G551" i="11"/>
  <c r="G550" i="11"/>
  <c r="G547" i="11"/>
  <c r="G546" i="11"/>
  <c r="G545" i="11"/>
  <c r="G544" i="11"/>
  <c r="G542" i="11"/>
  <c r="G537" i="11"/>
  <c r="G536" i="11"/>
  <c r="G535" i="11"/>
  <c r="G534" i="11"/>
  <c r="G532" i="11"/>
  <c r="G531" i="11"/>
  <c r="G530" i="11"/>
  <c r="G529" i="11"/>
  <c r="G528" i="11"/>
  <c r="G527" i="11"/>
  <c r="G526" i="11"/>
  <c r="G525" i="11"/>
  <c r="G524" i="11"/>
  <c r="G523" i="11"/>
  <c r="G522" i="11"/>
  <c r="G521" i="11"/>
  <c r="G520" i="11"/>
  <c r="G519" i="11"/>
  <c r="G518" i="11"/>
  <c r="G517" i="11"/>
  <c r="G516" i="11"/>
  <c r="G515" i="11"/>
  <c r="G514" i="11"/>
  <c r="G513" i="11"/>
  <c r="G512" i="11"/>
  <c r="G511" i="11"/>
  <c r="G508" i="11"/>
  <c r="G507" i="11"/>
  <c r="G506" i="11"/>
  <c r="G505" i="11"/>
  <c r="G503" i="11"/>
  <c r="G498" i="11"/>
  <c r="G497" i="11"/>
  <c r="G496" i="11"/>
  <c r="G495" i="11"/>
  <c r="G493" i="11"/>
  <c r="G492" i="11"/>
  <c r="G491" i="11"/>
  <c r="G490" i="11"/>
  <c r="G489" i="11"/>
  <c r="G488" i="11"/>
  <c r="G487" i="11"/>
  <c r="G486" i="11"/>
  <c r="G485" i="11"/>
  <c r="G484" i="11"/>
  <c r="G483" i="11"/>
  <c r="G482" i="11"/>
  <c r="G481" i="11"/>
  <c r="G480" i="11"/>
  <c r="G479" i="11"/>
  <c r="G478" i="11"/>
  <c r="G477" i="11"/>
  <c r="G476" i="11"/>
  <c r="G475" i="11"/>
  <c r="G474" i="11"/>
  <c r="G473" i="11"/>
  <c r="G472" i="11"/>
  <c r="G469" i="11"/>
  <c r="G468" i="11"/>
  <c r="G467" i="11"/>
  <c r="G466" i="11"/>
  <c r="G464" i="11"/>
  <c r="G459" i="11"/>
  <c r="G458" i="11"/>
  <c r="G457" i="11"/>
  <c r="G456" i="11"/>
  <c r="G454" i="11"/>
  <c r="G453" i="11"/>
  <c r="G452" i="11"/>
  <c r="G451" i="11"/>
  <c r="G450" i="11"/>
  <c r="G449" i="11"/>
  <c r="G448" i="11"/>
  <c r="G447" i="11"/>
  <c r="G446" i="11"/>
  <c r="G445" i="11"/>
  <c r="G444" i="11"/>
  <c r="G443" i="11"/>
  <c r="G442" i="11"/>
  <c r="G441" i="11"/>
  <c r="G440" i="11"/>
  <c r="G439" i="11"/>
  <c r="G438" i="11"/>
  <c r="G437" i="11"/>
  <c r="G436" i="11"/>
  <c r="G435" i="11"/>
  <c r="G434" i="11"/>
  <c r="G433" i="11"/>
  <c r="G430" i="11"/>
  <c r="G429" i="11"/>
  <c r="G428" i="11"/>
  <c r="G427" i="11"/>
  <c r="G425" i="11"/>
  <c r="G420" i="11"/>
  <c r="G419" i="11"/>
  <c r="G418" i="11"/>
  <c r="G417" i="11"/>
  <c r="G415" i="11"/>
  <c r="G414" i="11"/>
  <c r="G413" i="11"/>
  <c r="G412" i="11"/>
  <c r="G411" i="11"/>
  <c r="G410" i="11"/>
  <c r="G409" i="11"/>
  <c r="G408" i="11"/>
  <c r="G407" i="11"/>
  <c r="G406" i="11"/>
  <c r="G405" i="11"/>
  <c r="G404" i="11"/>
  <c r="G403" i="11"/>
  <c r="G402" i="11"/>
  <c r="G401" i="11"/>
  <c r="G400" i="11"/>
  <c r="G399" i="11"/>
  <c r="G398" i="11"/>
  <c r="G397" i="11"/>
  <c r="G396" i="11"/>
  <c r="G395" i="11"/>
  <c r="G394" i="11"/>
  <c r="G391" i="11"/>
  <c r="G390" i="11"/>
  <c r="G389" i="11"/>
  <c r="G388" i="11"/>
  <c r="G386" i="11"/>
  <c r="G381" i="11"/>
  <c r="G380" i="11"/>
  <c r="G379" i="11"/>
  <c r="G378" i="11"/>
  <c r="G376" i="11"/>
  <c r="G375" i="11"/>
  <c r="G374" i="11"/>
  <c r="G373" i="11"/>
  <c r="G372" i="11"/>
  <c r="G371" i="11"/>
  <c r="G370" i="11"/>
  <c r="G369" i="11"/>
  <c r="G368" i="11"/>
  <c r="G367" i="11"/>
  <c r="G366" i="11"/>
  <c r="G365" i="11"/>
  <c r="G364" i="11"/>
  <c r="G363" i="11"/>
  <c r="G362" i="11"/>
  <c r="G361" i="11"/>
  <c r="G360" i="11"/>
  <c r="G359" i="11"/>
  <c r="G358" i="11"/>
  <c r="G357" i="11"/>
  <c r="G356" i="11"/>
  <c r="G355" i="11"/>
  <c r="G352" i="11"/>
  <c r="G351" i="11"/>
  <c r="G350" i="11"/>
  <c r="G349" i="11"/>
  <c r="G347" i="11"/>
  <c r="G342" i="11"/>
  <c r="G341" i="11"/>
  <c r="G340" i="11"/>
  <c r="G339" i="11"/>
  <c r="G337" i="11"/>
  <c r="G336" i="11"/>
  <c r="G335" i="11"/>
  <c r="G334" i="11"/>
  <c r="G333" i="11"/>
  <c r="G332" i="11"/>
  <c r="G331" i="11"/>
  <c r="G330" i="11"/>
  <c r="G329" i="11"/>
  <c r="G328" i="11"/>
  <c r="G327" i="11"/>
  <c r="G326" i="11"/>
  <c r="G325" i="11"/>
  <c r="G324" i="11"/>
  <c r="G323" i="11"/>
  <c r="G322" i="11"/>
  <c r="G321" i="11"/>
  <c r="G320" i="11"/>
  <c r="G319" i="11"/>
  <c r="G318" i="11"/>
  <c r="G317" i="11"/>
  <c r="G316" i="11"/>
  <c r="G313" i="11"/>
  <c r="G312" i="11"/>
  <c r="G311" i="11"/>
  <c r="G310" i="11"/>
  <c r="G308" i="11"/>
  <c r="G303" i="11"/>
  <c r="G302" i="11"/>
  <c r="G301" i="11"/>
  <c r="G300" i="11"/>
  <c r="G298" i="11"/>
  <c r="G297" i="11"/>
  <c r="G296" i="11"/>
  <c r="G295" i="11"/>
  <c r="G294" i="11"/>
  <c r="G293" i="11"/>
  <c r="G292" i="11"/>
  <c r="G291" i="11"/>
  <c r="G290" i="11"/>
  <c r="G289" i="11"/>
  <c r="G288" i="11"/>
  <c r="G287" i="11"/>
  <c r="G286" i="11"/>
  <c r="G285" i="11"/>
  <c r="G284" i="11"/>
  <c r="G283" i="11"/>
  <c r="G282" i="11"/>
  <c r="G281" i="11"/>
  <c r="G280" i="11"/>
  <c r="G279" i="11"/>
  <c r="G278" i="11"/>
  <c r="G277" i="11"/>
  <c r="G274" i="11"/>
  <c r="G273" i="11"/>
  <c r="G272" i="11"/>
  <c r="G271" i="11"/>
  <c r="G269" i="11"/>
  <c r="G264" i="11"/>
  <c r="G263" i="11"/>
  <c r="G262" i="11"/>
  <c r="G261" i="11"/>
  <c r="G259" i="11"/>
  <c r="G258" i="11"/>
  <c r="G257" i="11"/>
  <c r="G256" i="11"/>
  <c r="G255" i="11"/>
  <c r="G254" i="11"/>
  <c r="G253" i="11"/>
  <c r="G252" i="11"/>
  <c r="G251" i="11"/>
  <c r="G250" i="11"/>
  <c r="G249" i="11"/>
  <c r="G248" i="11"/>
  <c r="G247" i="11"/>
  <c r="G246" i="11"/>
  <c r="G245" i="11"/>
  <c r="G244" i="11"/>
  <c r="G243" i="11"/>
  <c r="G242" i="11"/>
  <c r="G241" i="11"/>
  <c r="G240" i="11"/>
  <c r="G239" i="11"/>
  <c r="G238" i="11"/>
  <c r="G235" i="11"/>
  <c r="G234" i="11"/>
  <c r="G233" i="11"/>
  <c r="G232" i="11"/>
  <c r="G230" i="11"/>
  <c r="G225" i="11"/>
  <c r="G224" i="11"/>
  <c r="G223" i="11"/>
  <c r="G222" i="11"/>
  <c r="G220" i="11"/>
  <c r="G219" i="11"/>
  <c r="G218" i="11"/>
  <c r="G217" i="11"/>
  <c r="G216" i="11"/>
  <c r="G215" i="11"/>
  <c r="G214" i="11"/>
  <c r="G213" i="11"/>
  <c r="G212" i="11"/>
  <c r="G211" i="11"/>
  <c r="G210" i="11"/>
  <c r="G209" i="11"/>
  <c r="G208" i="11"/>
  <c r="G207" i="11"/>
  <c r="G206" i="11"/>
  <c r="G205" i="11"/>
  <c r="G204" i="11"/>
  <c r="G203" i="11"/>
  <c r="G202" i="11"/>
  <c r="G201" i="11"/>
  <c r="G200" i="11"/>
  <c r="G199" i="11"/>
  <c r="G196" i="11"/>
  <c r="G195" i="11"/>
  <c r="G194" i="11"/>
  <c r="G193" i="11"/>
  <c r="G191" i="11"/>
  <c r="G186" i="11"/>
  <c r="G185" i="11"/>
  <c r="G184" i="11"/>
  <c r="G183" i="11"/>
  <c r="G181" i="11"/>
  <c r="G180" i="11"/>
  <c r="G179" i="11"/>
  <c r="G178" i="11"/>
  <c r="G177" i="11"/>
  <c r="G176" i="11"/>
  <c r="G175" i="11"/>
  <c r="G174" i="11"/>
  <c r="G173" i="11"/>
  <c r="G172" i="11"/>
  <c r="G171" i="11"/>
  <c r="G170" i="11"/>
  <c r="G169" i="11"/>
  <c r="G168" i="11"/>
  <c r="G167" i="11"/>
  <c r="G166" i="11"/>
  <c r="G165" i="11"/>
  <c r="G164" i="11"/>
  <c r="G163" i="11"/>
  <c r="G162" i="11"/>
  <c r="G161" i="11"/>
  <c r="G160" i="11"/>
  <c r="G157" i="11"/>
  <c r="G156" i="11"/>
  <c r="G155" i="11"/>
  <c r="G154" i="11"/>
  <c r="G152" i="11"/>
  <c r="G147" i="11"/>
  <c r="G146" i="11"/>
  <c r="G145" i="11"/>
  <c r="G144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18" i="11"/>
  <c r="G117" i="11"/>
  <c r="G116" i="11"/>
  <c r="G115" i="11"/>
  <c r="G113" i="11"/>
  <c r="G108" i="11"/>
  <c r="G107" i="11"/>
  <c r="G106" i="11"/>
  <c r="G105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1587" i="11"/>
  <c r="G1274" i="11"/>
  <c r="G1314" i="11"/>
  <c r="G1313" i="11"/>
  <c r="G1469" i="11"/>
  <c r="G1470" i="11"/>
  <c r="G377" i="11"/>
  <c r="G728" i="11"/>
  <c r="G846" i="11"/>
  <c r="G1158" i="11"/>
  <c r="G1430" i="11"/>
  <c r="G1431" i="11"/>
  <c r="G1625" i="11"/>
  <c r="G1626" i="11"/>
  <c r="G1860" i="11"/>
  <c r="G1859" i="11"/>
  <c r="G1080" i="11"/>
  <c r="G1392" i="11"/>
  <c r="G1391" i="11"/>
  <c r="G1704" i="11"/>
  <c r="G1703" i="11"/>
  <c r="G1742" i="11"/>
  <c r="G1743" i="11"/>
  <c r="G1548" i="11"/>
  <c r="G1547" i="11"/>
  <c r="G1781" i="11"/>
  <c r="G1782" i="11"/>
  <c r="G1509" i="11"/>
  <c r="G1508" i="11"/>
  <c r="G1665" i="11"/>
  <c r="G1664" i="11"/>
  <c r="G1001" i="11"/>
  <c r="G1041" i="11"/>
  <c r="G1118" i="11"/>
  <c r="G1235" i="11"/>
  <c r="G1353" i="11"/>
  <c r="G1352" i="11"/>
  <c r="G1197" i="11"/>
  <c r="G1196" i="11"/>
  <c r="G1821" i="11"/>
  <c r="G1820" i="11"/>
  <c r="G1937" i="11"/>
  <c r="G962" i="11"/>
  <c r="G923" i="11"/>
  <c r="G884" i="11"/>
  <c r="G806" i="11"/>
  <c r="G767" i="11"/>
  <c r="G689" i="11"/>
  <c r="G650" i="11"/>
  <c r="G611" i="11"/>
  <c r="G572" i="11"/>
  <c r="G533" i="11"/>
  <c r="G494" i="11"/>
  <c r="G455" i="11"/>
  <c r="G416" i="11"/>
  <c r="G338" i="11"/>
  <c r="G299" i="11"/>
  <c r="G260" i="11"/>
  <c r="G221" i="11"/>
  <c r="G182" i="11"/>
  <c r="G143" i="11"/>
  <c r="G104" i="11"/>
  <c r="F29" i="11"/>
  <c r="F28" i="11"/>
  <c r="G28" i="11" s="1"/>
  <c r="G29" i="11"/>
  <c r="F18" i="11"/>
  <c r="F17" i="11"/>
  <c r="F16" i="11"/>
  <c r="G16" i="11" s="1"/>
  <c r="F15" i="11"/>
  <c r="G15" i="11" s="1"/>
  <c r="G17" i="11"/>
  <c r="G18" i="11"/>
  <c r="G13" i="11"/>
  <c r="F39" i="11"/>
  <c r="G39" i="11" s="1"/>
  <c r="G38" i="11"/>
  <c r="G37" i="11"/>
  <c r="F36" i="11"/>
  <c r="F34" i="11"/>
  <c r="G27" i="11"/>
  <c r="F25" i="11"/>
  <c r="G25" i="11" s="1"/>
  <c r="F23" i="11"/>
  <c r="F22" i="11"/>
  <c r="G22" i="11" s="1"/>
  <c r="F21" i="11"/>
  <c r="G21" i="11" s="1"/>
  <c r="F20" i="11"/>
  <c r="G20" i="11" s="1"/>
  <c r="F19" i="11"/>
  <c r="F12" i="11"/>
  <c r="G12" i="11" s="1"/>
  <c r="F11" i="11"/>
  <c r="G11" i="11" s="1"/>
  <c r="F10" i="11"/>
  <c r="G10" i="11" s="1"/>
  <c r="F9" i="11"/>
  <c r="G9" i="11" s="1"/>
  <c r="F8" i="11"/>
  <c r="G8" i="11" s="1"/>
  <c r="F7" i="11"/>
  <c r="G7" i="11" s="1"/>
  <c r="F5" i="11"/>
  <c r="G5" i="11" s="1"/>
  <c r="F4" i="11"/>
  <c r="G4" i="11" s="1"/>
  <c r="F3" i="11"/>
  <c r="G3" i="11" s="1"/>
  <c r="G36" i="11"/>
  <c r="F26" i="11"/>
  <c r="G26" i="11" s="1"/>
  <c r="G24" i="11"/>
  <c r="G6" i="11"/>
  <c r="G19" i="11"/>
  <c r="G23" i="11"/>
  <c r="G16" i="9"/>
  <c r="G18" i="9"/>
  <c r="G20" i="9"/>
  <c r="G22" i="9"/>
  <c r="G24" i="9"/>
  <c r="G26" i="9"/>
  <c r="G28" i="9"/>
  <c r="G30" i="9"/>
  <c r="G32" i="9"/>
  <c r="G34" i="9"/>
  <c r="G59" i="8"/>
  <c r="G61" i="8"/>
  <c r="G86" i="9"/>
  <c r="G88" i="9"/>
  <c r="G90" i="9"/>
  <c r="G92" i="9"/>
  <c r="G94" i="9"/>
  <c r="G96" i="9"/>
  <c r="G98" i="9"/>
  <c r="G100" i="9"/>
  <c r="G102" i="9"/>
  <c r="G104" i="9"/>
  <c r="G106" i="9"/>
  <c r="G131" i="8"/>
  <c r="G135" i="8"/>
  <c r="G139" i="8"/>
  <c r="G143" i="8"/>
  <c r="G147" i="8"/>
  <c r="G174" i="9"/>
  <c r="G176" i="9"/>
  <c r="G178" i="9"/>
  <c r="G180" i="9"/>
  <c r="G182" i="9"/>
  <c r="G184" i="9"/>
  <c r="G186" i="9"/>
  <c r="G188" i="9"/>
  <c r="G190" i="9"/>
  <c r="G192" i="9"/>
  <c r="G194" i="9"/>
  <c r="G263" i="8"/>
  <c r="G265" i="8"/>
  <c r="G267" i="8"/>
  <c r="G269" i="8"/>
  <c r="G271" i="8"/>
  <c r="G273" i="8"/>
  <c r="G275" i="8"/>
  <c r="G277" i="8"/>
  <c r="G279" i="8"/>
  <c r="H279" i="8" s="1"/>
  <c r="G281" i="8"/>
  <c r="G307" i="8"/>
  <c r="G309" i="8"/>
  <c r="G311" i="8"/>
  <c r="G313" i="8"/>
  <c r="G315" i="8"/>
  <c r="G317" i="8"/>
  <c r="G319" i="8"/>
  <c r="G321" i="8"/>
  <c r="G323" i="8"/>
  <c r="G325" i="8"/>
  <c r="G350" i="9"/>
  <c r="G352" i="9"/>
  <c r="G354" i="9"/>
  <c r="G356" i="9"/>
  <c r="G358" i="9"/>
  <c r="G360" i="9"/>
  <c r="G362" i="9"/>
  <c r="G364" i="9"/>
  <c r="G366" i="9"/>
  <c r="G368" i="9"/>
  <c r="G370" i="9"/>
  <c r="G397" i="8"/>
  <c r="G401" i="8"/>
  <c r="H401" i="8" s="1"/>
  <c r="G405" i="8"/>
  <c r="G409" i="8"/>
  <c r="G413" i="8"/>
  <c r="G440" i="9"/>
  <c r="G442" i="9"/>
  <c r="G444" i="9"/>
  <c r="G446" i="9"/>
  <c r="G448" i="9"/>
  <c r="H448" i="9" s="1"/>
  <c r="G450" i="9"/>
  <c r="G452" i="9"/>
  <c r="G454" i="9"/>
  <c r="G456" i="9"/>
  <c r="G458" i="9"/>
  <c r="G460" i="9"/>
  <c r="G485" i="9"/>
  <c r="G487" i="9"/>
  <c r="H487" i="9" s="1"/>
  <c r="G489" i="9"/>
  <c r="G491" i="9"/>
  <c r="G493" i="9"/>
  <c r="G495" i="9"/>
  <c r="G497" i="9"/>
  <c r="G499" i="9"/>
  <c r="G501" i="9"/>
  <c r="G503" i="9"/>
  <c r="H503" i="9" s="1"/>
  <c r="G505" i="9"/>
  <c r="G530" i="8"/>
  <c r="G532" i="8"/>
  <c r="G534" i="8"/>
  <c r="G536" i="8"/>
  <c r="G538" i="8"/>
  <c r="G540" i="8"/>
  <c r="G542" i="8"/>
  <c r="G544" i="8"/>
  <c r="G546" i="8"/>
  <c r="G548" i="8"/>
  <c r="G550" i="8"/>
  <c r="G552" i="8"/>
  <c r="G577" i="9"/>
  <c r="G579" i="9"/>
  <c r="G581" i="9"/>
  <c r="H581" i="9" s="1"/>
  <c r="G583" i="9"/>
  <c r="G585" i="9"/>
  <c r="G587" i="9"/>
  <c r="G589" i="9"/>
  <c r="G591" i="9"/>
  <c r="G593" i="9"/>
  <c r="G595" i="9"/>
  <c r="G597" i="9"/>
  <c r="H597" i="9" s="1"/>
  <c r="G667" i="9"/>
  <c r="G669" i="9"/>
  <c r="G671" i="9"/>
  <c r="G673" i="9"/>
  <c r="G675" i="9"/>
  <c r="G677" i="9"/>
  <c r="G679" i="9"/>
  <c r="G681" i="9"/>
  <c r="H681" i="9" s="1"/>
  <c r="G683" i="9"/>
  <c r="G685" i="9"/>
  <c r="G687" i="9"/>
  <c r="G757" i="9"/>
  <c r="G759" i="9"/>
  <c r="G761" i="9"/>
  <c r="G763" i="9"/>
  <c r="G765" i="9"/>
  <c r="H765" i="9" s="1"/>
  <c r="G767" i="9"/>
  <c r="G769" i="9"/>
  <c r="G771" i="9"/>
  <c r="G773" i="9"/>
  <c r="G775" i="9"/>
  <c r="G845" i="9"/>
  <c r="G847" i="9"/>
  <c r="G849" i="9"/>
  <c r="G851" i="9"/>
  <c r="G853" i="9"/>
  <c r="G855" i="9"/>
  <c r="G857" i="9"/>
  <c r="G859" i="9"/>
  <c r="G861" i="9"/>
  <c r="G863" i="9"/>
  <c r="G888" i="9"/>
  <c r="H888" i="9" s="1"/>
  <c r="H910" i="9" s="1"/>
  <c r="G890" i="9"/>
  <c r="G892" i="9"/>
  <c r="G894" i="9"/>
  <c r="G896" i="9"/>
  <c r="G898" i="9"/>
  <c r="G900" i="9"/>
  <c r="G902" i="9"/>
  <c r="G904" i="9"/>
  <c r="H904" i="9" s="1"/>
  <c r="G906" i="9"/>
  <c r="G908" i="9"/>
  <c r="G933" i="9"/>
  <c r="G935" i="9"/>
  <c r="G937" i="9"/>
  <c r="G939" i="9"/>
  <c r="G941" i="9"/>
  <c r="G943" i="9"/>
  <c r="G945" i="9"/>
  <c r="G947" i="9"/>
  <c r="G949" i="9"/>
  <c r="G951" i="9"/>
  <c r="G953" i="9"/>
  <c r="G978" i="9"/>
  <c r="G980" i="9"/>
  <c r="G982" i="9"/>
  <c r="H982" i="9" s="1"/>
  <c r="G984" i="9"/>
  <c r="G986" i="9"/>
  <c r="G988" i="9"/>
  <c r="G990" i="9"/>
  <c r="G992" i="9"/>
  <c r="G994" i="9"/>
  <c r="G996" i="9"/>
  <c r="G998" i="9"/>
  <c r="H998" i="9" s="1"/>
  <c r="G1000" i="9"/>
  <c r="G1025" i="9"/>
  <c r="G1027" i="9"/>
  <c r="G1029" i="9"/>
  <c r="G1031" i="9"/>
  <c r="G1033" i="9"/>
  <c r="G1035" i="9"/>
  <c r="G1037" i="9"/>
  <c r="G1039" i="9"/>
  <c r="G1041" i="9"/>
  <c r="G1043" i="9"/>
  <c r="G1045" i="9"/>
  <c r="G1070" i="8"/>
  <c r="G1072" i="8"/>
  <c r="G1074" i="8"/>
  <c r="G1076" i="8"/>
  <c r="H1076" i="8" s="1"/>
  <c r="G1078" i="8"/>
  <c r="G1080" i="8"/>
  <c r="G1082" i="8"/>
  <c r="G1084" i="8"/>
  <c r="G1086" i="8"/>
  <c r="G1088" i="8"/>
  <c r="G1090" i="8"/>
  <c r="G1116" i="8"/>
  <c r="H1116" i="8" s="1"/>
  <c r="H1138" i="8" s="1"/>
  <c r="H1147" i="8" s="1"/>
  <c r="G1118" i="8"/>
  <c r="G1120" i="8"/>
  <c r="G1122" i="8"/>
  <c r="G1124" i="8"/>
  <c r="G1126" i="8"/>
  <c r="G1128" i="8"/>
  <c r="G1130" i="8"/>
  <c r="G1132" i="8"/>
  <c r="H1132" i="8" s="1"/>
  <c r="G1134" i="8"/>
  <c r="G1136" i="8"/>
  <c r="G1296" i="9"/>
  <c r="H1286" i="9"/>
  <c r="H1285" i="9"/>
  <c r="H1284" i="9"/>
  <c r="H1283" i="9"/>
  <c r="H1282" i="9"/>
  <c r="H1281" i="9"/>
  <c r="C1281" i="9"/>
  <c r="C1282" i="9" s="1"/>
  <c r="C1283" i="9" s="1"/>
  <c r="C1284" i="9" s="1"/>
  <c r="C1285" i="9" s="1"/>
  <c r="C1286" i="9" s="1"/>
  <c r="H1280" i="9"/>
  <c r="H1279" i="9"/>
  <c r="H1262" i="9"/>
  <c r="H1261" i="9"/>
  <c r="H1260" i="9"/>
  <c r="H1259" i="9"/>
  <c r="H1263" i="9" s="1"/>
  <c r="H1258" i="9"/>
  <c r="H1241" i="9"/>
  <c r="H1240" i="9"/>
  <c r="H1239" i="9"/>
  <c r="H1238" i="9"/>
  <c r="H1237" i="9"/>
  <c r="H1222" i="9"/>
  <c r="H1200" i="9"/>
  <c r="H1177" i="9"/>
  <c r="H1176" i="9"/>
  <c r="H1175" i="9"/>
  <c r="H1174" i="9"/>
  <c r="H1173" i="9"/>
  <c r="H1172" i="9"/>
  <c r="H1171" i="9"/>
  <c r="H1170" i="9"/>
  <c r="H1169" i="9"/>
  <c r="H1168" i="9"/>
  <c r="H1167" i="9"/>
  <c r="H1166" i="9"/>
  <c r="H1165" i="9"/>
  <c r="H1164" i="9"/>
  <c r="H1163" i="9"/>
  <c r="H1162" i="9"/>
  <c r="H1178" i="9" s="1"/>
  <c r="H1161" i="9"/>
  <c r="H1146" i="9"/>
  <c r="E1145" i="9"/>
  <c r="D1145" i="9"/>
  <c r="C1145" i="9"/>
  <c r="E1144" i="9"/>
  <c r="D1144" i="9"/>
  <c r="C1144" i="9"/>
  <c r="E1143" i="9"/>
  <c r="D1143" i="9"/>
  <c r="C1143" i="9"/>
  <c r="E1142" i="9"/>
  <c r="D1142" i="9"/>
  <c r="C1142" i="9"/>
  <c r="E1141" i="9"/>
  <c r="D1141" i="9"/>
  <c r="C1141" i="9"/>
  <c r="G1137" i="9"/>
  <c r="F1137" i="9"/>
  <c r="E1137" i="9"/>
  <c r="D1137" i="9"/>
  <c r="C1137" i="9"/>
  <c r="G1136" i="9"/>
  <c r="F1136" i="9"/>
  <c r="H1136" i="9" s="1"/>
  <c r="E1136" i="9"/>
  <c r="D1136" i="9"/>
  <c r="C1136" i="9"/>
  <c r="G1135" i="9"/>
  <c r="F1135" i="9"/>
  <c r="E1135" i="9"/>
  <c r="D1135" i="9"/>
  <c r="C1135" i="9"/>
  <c r="G1134" i="9"/>
  <c r="F1134" i="9"/>
  <c r="E1134" i="9"/>
  <c r="D1134" i="9"/>
  <c r="C1134" i="9"/>
  <c r="G1133" i="9"/>
  <c r="F1133" i="9"/>
  <c r="E1133" i="9"/>
  <c r="D1133" i="9"/>
  <c r="C1133" i="9"/>
  <c r="G1132" i="9"/>
  <c r="F1132" i="9"/>
  <c r="E1132" i="9"/>
  <c r="D1132" i="9"/>
  <c r="C1132" i="9"/>
  <c r="G1131" i="9"/>
  <c r="H1131" i="9" s="1"/>
  <c r="F1131" i="9"/>
  <c r="E1131" i="9"/>
  <c r="D1131" i="9"/>
  <c r="C1131" i="9"/>
  <c r="G1130" i="9"/>
  <c r="F1130" i="9"/>
  <c r="E1130" i="9"/>
  <c r="D1130" i="9"/>
  <c r="C1130" i="9"/>
  <c r="G1129" i="9"/>
  <c r="F1129" i="9"/>
  <c r="E1129" i="9"/>
  <c r="D1129" i="9"/>
  <c r="C1129" i="9"/>
  <c r="G1128" i="9"/>
  <c r="F1128" i="9"/>
  <c r="H1128" i="9" s="1"/>
  <c r="E1128" i="9"/>
  <c r="D1128" i="9"/>
  <c r="C1128" i="9"/>
  <c r="G1127" i="9"/>
  <c r="F1127" i="9"/>
  <c r="E1127" i="9"/>
  <c r="D1127" i="9"/>
  <c r="C1127" i="9"/>
  <c r="G1126" i="9"/>
  <c r="F1126" i="9"/>
  <c r="E1126" i="9"/>
  <c r="D1126" i="9"/>
  <c r="C1126" i="9"/>
  <c r="G1125" i="9"/>
  <c r="F1125" i="9"/>
  <c r="E1125" i="9"/>
  <c r="D1125" i="9"/>
  <c r="C1125" i="9"/>
  <c r="G1124" i="9"/>
  <c r="F1124" i="9"/>
  <c r="E1124" i="9"/>
  <c r="D1124" i="9"/>
  <c r="C1124" i="9"/>
  <c r="G1123" i="9"/>
  <c r="H1123" i="9" s="1"/>
  <c r="F1123" i="9"/>
  <c r="E1123" i="9"/>
  <c r="D1123" i="9"/>
  <c r="C1123" i="9"/>
  <c r="G1122" i="9"/>
  <c r="F1122" i="9"/>
  <c r="E1122" i="9"/>
  <c r="D1122" i="9"/>
  <c r="C1122" i="9"/>
  <c r="G1121" i="9"/>
  <c r="F1121" i="9"/>
  <c r="E1121" i="9"/>
  <c r="D1121" i="9"/>
  <c r="C1121" i="9"/>
  <c r="G1120" i="9"/>
  <c r="F1120" i="9"/>
  <c r="H1120" i="9" s="1"/>
  <c r="E1120" i="9"/>
  <c r="D1120" i="9"/>
  <c r="C1120" i="9"/>
  <c r="G1119" i="9"/>
  <c r="F1119" i="9"/>
  <c r="E1119" i="9"/>
  <c r="D1119" i="9"/>
  <c r="C1119" i="9"/>
  <c r="G1118" i="9"/>
  <c r="F1118" i="9"/>
  <c r="E1118" i="9"/>
  <c r="D1118" i="9"/>
  <c r="C1118" i="9"/>
  <c r="G1117" i="9"/>
  <c r="F1117" i="9"/>
  <c r="E1117" i="9"/>
  <c r="D1117" i="9"/>
  <c r="C1117" i="9"/>
  <c r="G1116" i="9"/>
  <c r="F1116" i="9"/>
  <c r="E1116" i="9"/>
  <c r="D1116" i="9"/>
  <c r="C1116" i="9"/>
  <c r="E1100" i="9"/>
  <c r="D1100" i="9"/>
  <c r="C1100" i="9"/>
  <c r="E1099" i="9"/>
  <c r="D1099" i="9"/>
  <c r="C1099" i="9"/>
  <c r="E1098" i="9"/>
  <c r="D1098" i="9"/>
  <c r="C1098" i="9"/>
  <c r="E1097" i="9"/>
  <c r="D1097" i="9"/>
  <c r="C1097" i="9"/>
  <c r="E1096" i="9"/>
  <c r="D1096" i="9"/>
  <c r="C1096" i="9"/>
  <c r="G1092" i="9"/>
  <c r="F1092" i="9"/>
  <c r="E1092" i="9"/>
  <c r="D1092" i="9"/>
  <c r="C1092" i="9"/>
  <c r="G1091" i="9"/>
  <c r="F1091" i="9"/>
  <c r="E1091" i="9"/>
  <c r="D1091" i="9"/>
  <c r="C1091" i="9"/>
  <c r="G1090" i="9"/>
  <c r="F1090" i="9"/>
  <c r="E1090" i="9"/>
  <c r="D1090" i="9"/>
  <c r="C1090" i="9"/>
  <c r="G1089" i="9"/>
  <c r="F1089" i="9"/>
  <c r="E1089" i="9"/>
  <c r="D1089" i="9"/>
  <c r="C1089" i="9"/>
  <c r="G1088" i="9"/>
  <c r="F1088" i="9"/>
  <c r="E1088" i="9"/>
  <c r="D1088" i="9"/>
  <c r="C1088" i="9"/>
  <c r="G1087" i="9"/>
  <c r="F1087" i="9"/>
  <c r="E1087" i="9"/>
  <c r="D1087" i="9"/>
  <c r="C1087" i="9"/>
  <c r="G1086" i="9"/>
  <c r="F1086" i="9"/>
  <c r="E1086" i="9"/>
  <c r="D1086" i="9"/>
  <c r="C1086" i="9"/>
  <c r="G1085" i="9"/>
  <c r="F1085" i="9"/>
  <c r="E1085" i="9"/>
  <c r="D1085" i="9"/>
  <c r="C1085" i="9"/>
  <c r="G1084" i="9"/>
  <c r="F1084" i="9"/>
  <c r="H1084" i="9" s="1"/>
  <c r="E1084" i="9"/>
  <c r="D1084" i="9"/>
  <c r="C1084" i="9"/>
  <c r="G1083" i="9"/>
  <c r="F1083" i="9"/>
  <c r="E1083" i="9"/>
  <c r="D1083" i="9"/>
  <c r="C1083" i="9"/>
  <c r="G1082" i="9"/>
  <c r="F1082" i="9"/>
  <c r="E1082" i="9"/>
  <c r="D1082" i="9"/>
  <c r="C1082" i="9"/>
  <c r="G1081" i="9"/>
  <c r="F1081" i="9"/>
  <c r="E1081" i="9"/>
  <c r="D1081" i="9"/>
  <c r="C1081" i="9"/>
  <c r="G1080" i="9"/>
  <c r="F1080" i="9"/>
  <c r="E1080" i="9"/>
  <c r="D1080" i="9"/>
  <c r="C1080" i="9"/>
  <c r="G1079" i="9"/>
  <c r="H1079" i="9" s="1"/>
  <c r="F1079" i="9"/>
  <c r="E1079" i="9"/>
  <c r="D1079" i="9"/>
  <c r="C1079" i="9"/>
  <c r="G1078" i="9"/>
  <c r="F1078" i="9"/>
  <c r="E1078" i="9"/>
  <c r="D1078" i="9"/>
  <c r="C1078" i="9"/>
  <c r="G1077" i="9"/>
  <c r="F1077" i="9"/>
  <c r="E1077" i="9"/>
  <c r="D1077" i="9"/>
  <c r="C1077" i="9"/>
  <c r="G1076" i="9"/>
  <c r="F1076" i="9"/>
  <c r="E1076" i="9"/>
  <c r="D1076" i="9"/>
  <c r="C1076" i="9"/>
  <c r="G1075" i="9"/>
  <c r="F1075" i="9"/>
  <c r="E1075" i="9"/>
  <c r="D1075" i="9"/>
  <c r="C1075" i="9"/>
  <c r="G1074" i="9"/>
  <c r="F1074" i="9"/>
  <c r="E1074" i="9"/>
  <c r="D1074" i="9"/>
  <c r="C1074" i="9"/>
  <c r="G1073" i="9"/>
  <c r="F1073" i="9"/>
  <c r="E1073" i="9"/>
  <c r="D1073" i="9"/>
  <c r="C1073" i="9"/>
  <c r="G1072" i="9"/>
  <c r="F1072" i="9"/>
  <c r="E1072" i="9"/>
  <c r="D1072" i="9"/>
  <c r="C1072" i="9"/>
  <c r="G1071" i="9"/>
  <c r="F1071" i="9"/>
  <c r="E1071" i="9"/>
  <c r="D1071" i="9"/>
  <c r="C1071" i="9"/>
  <c r="G1070" i="9"/>
  <c r="F1070" i="9"/>
  <c r="E1070" i="9"/>
  <c r="D1070" i="9"/>
  <c r="C1070" i="9"/>
  <c r="E1054" i="9"/>
  <c r="D1054" i="9"/>
  <c r="C1054" i="9"/>
  <c r="E1053" i="9"/>
  <c r="D1053" i="9"/>
  <c r="C1053" i="9"/>
  <c r="E1052" i="9"/>
  <c r="D1052" i="9"/>
  <c r="C1052" i="9"/>
  <c r="E1051" i="9"/>
  <c r="D1051" i="9"/>
  <c r="C1051" i="9"/>
  <c r="E1050" i="9"/>
  <c r="D1050" i="9"/>
  <c r="C1050" i="9"/>
  <c r="G1046" i="9"/>
  <c r="F1046" i="9"/>
  <c r="E1046" i="9"/>
  <c r="D1046" i="9"/>
  <c r="C1046" i="9"/>
  <c r="F1045" i="9"/>
  <c r="E1045" i="9"/>
  <c r="D1045" i="9"/>
  <c r="C1045" i="9"/>
  <c r="G1044" i="9"/>
  <c r="F1044" i="9"/>
  <c r="E1044" i="9"/>
  <c r="D1044" i="9"/>
  <c r="C1044" i="9"/>
  <c r="F1043" i="9"/>
  <c r="H1043" i="9"/>
  <c r="E1043" i="9"/>
  <c r="D1043" i="9"/>
  <c r="C1043" i="9"/>
  <c r="G1042" i="9"/>
  <c r="F1042" i="9"/>
  <c r="E1042" i="9"/>
  <c r="D1042" i="9"/>
  <c r="C1042" i="9"/>
  <c r="F1041" i="9"/>
  <c r="E1041" i="9"/>
  <c r="D1041" i="9"/>
  <c r="C1041" i="9"/>
  <c r="G1040" i="9"/>
  <c r="F1040" i="9"/>
  <c r="E1040" i="9"/>
  <c r="D1040" i="9"/>
  <c r="C1040" i="9"/>
  <c r="F1039" i="9"/>
  <c r="E1039" i="9"/>
  <c r="D1039" i="9"/>
  <c r="C1039" i="9"/>
  <c r="G1038" i="9"/>
  <c r="F1038" i="9"/>
  <c r="E1038" i="9"/>
  <c r="D1038" i="9"/>
  <c r="C1038" i="9"/>
  <c r="F1037" i="9"/>
  <c r="E1037" i="9"/>
  <c r="D1037" i="9"/>
  <c r="C1037" i="9"/>
  <c r="G1036" i="9"/>
  <c r="F1036" i="9"/>
  <c r="E1036" i="9"/>
  <c r="D1036" i="9"/>
  <c r="C1036" i="9"/>
  <c r="F1035" i="9"/>
  <c r="H1035" i="9" s="1"/>
  <c r="E1035" i="9"/>
  <c r="D1035" i="9"/>
  <c r="C1035" i="9"/>
  <c r="G1034" i="9"/>
  <c r="H1034" i="9" s="1"/>
  <c r="F1034" i="9"/>
  <c r="E1034" i="9"/>
  <c r="D1034" i="9"/>
  <c r="C1034" i="9"/>
  <c r="F1033" i="9"/>
  <c r="E1033" i="9"/>
  <c r="D1033" i="9"/>
  <c r="C1033" i="9"/>
  <c r="G1032" i="9"/>
  <c r="F1032" i="9"/>
  <c r="E1032" i="9"/>
  <c r="D1032" i="9"/>
  <c r="C1032" i="9"/>
  <c r="F1031" i="9"/>
  <c r="E1031" i="9"/>
  <c r="D1031" i="9"/>
  <c r="C1031" i="9"/>
  <c r="G1030" i="9"/>
  <c r="F1030" i="9"/>
  <c r="H1030" i="9" s="1"/>
  <c r="E1030" i="9"/>
  <c r="D1030" i="9"/>
  <c r="C1030" i="9"/>
  <c r="F1029" i="9"/>
  <c r="E1029" i="9"/>
  <c r="D1029" i="9"/>
  <c r="C1029" i="9"/>
  <c r="G1028" i="9"/>
  <c r="F1028" i="9"/>
  <c r="E1028" i="9"/>
  <c r="D1028" i="9"/>
  <c r="C1028" i="9"/>
  <c r="F1027" i="9"/>
  <c r="H1027" i="9" s="1"/>
  <c r="E1027" i="9"/>
  <c r="D1027" i="9"/>
  <c r="C1027" i="9"/>
  <c r="G1026" i="9"/>
  <c r="F1026" i="9"/>
  <c r="E1026" i="9"/>
  <c r="D1026" i="9"/>
  <c r="C1026" i="9"/>
  <c r="F1025" i="9"/>
  <c r="E1025" i="9"/>
  <c r="D1025" i="9"/>
  <c r="C1025" i="9"/>
  <c r="G1024" i="9"/>
  <c r="F1024" i="9"/>
  <c r="E1024" i="9"/>
  <c r="D1024" i="9"/>
  <c r="C1024" i="9"/>
  <c r="E1008" i="9"/>
  <c r="D1008" i="9"/>
  <c r="C1008" i="9"/>
  <c r="E1007" i="9"/>
  <c r="D1007" i="9"/>
  <c r="C1007" i="9"/>
  <c r="E1006" i="9"/>
  <c r="D1006" i="9"/>
  <c r="C1006" i="9"/>
  <c r="E1005" i="9"/>
  <c r="D1005" i="9"/>
  <c r="C1005" i="9"/>
  <c r="E1004" i="9"/>
  <c r="D1004" i="9"/>
  <c r="C1004" i="9"/>
  <c r="F1000" i="9"/>
  <c r="E1000" i="9"/>
  <c r="D1000" i="9"/>
  <c r="C1000" i="9"/>
  <c r="G999" i="9"/>
  <c r="F999" i="9"/>
  <c r="E999" i="9"/>
  <c r="D999" i="9"/>
  <c r="C999" i="9"/>
  <c r="F998" i="9"/>
  <c r="E998" i="9"/>
  <c r="D998" i="9"/>
  <c r="C998" i="9"/>
  <c r="G997" i="9"/>
  <c r="F997" i="9"/>
  <c r="E997" i="9"/>
  <c r="D997" i="9"/>
  <c r="C997" i="9"/>
  <c r="F996" i="9"/>
  <c r="E996" i="9"/>
  <c r="D996" i="9"/>
  <c r="C996" i="9"/>
  <c r="G995" i="9"/>
  <c r="H995" i="9" s="1"/>
  <c r="F995" i="9"/>
  <c r="E995" i="9"/>
  <c r="D995" i="9"/>
  <c r="C995" i="9"/>
  <c r="F994" i="9"/>
  <c r="E994" i="9"/>
  <c r="D994" i="9"/>
  <c r="C994" i="9"/>
  <c r="G993" i="9"/>
  <c r="F993" i="9"/>
  <c r="H993" i="9" s="1"/>
  <c r="E993" i="9"/>
  <c r="D993" i="9"/>
  <c r="C993" i="9"/>
  <c r="F992" i="9"/>
  <c r="E992" i="9"/>
  <c r="D992" i="9"/>
  <c r="C992" i="9"/>
  <c r="G991" i="9"/>
  <c r="F991" i="9"/>
  <c r="E991" i="9"/>
  <c r="D991" i="9"/>
  <c r="C991" i="9"/>
  <c r="F990" i="9"/>
  <c r="E990" i="9"/>
  <c r="D990" i="9"/>
  <c r="C990" i="9"/>
  <c r="G989" i="9"/>
  <c r="F989" i="9"/>
  <c r="E989" i="9"/>
  <c r="D989" i="9"/>
  <c r="C989" i="9"/>
  <c r="F988" i="9"/>
  <c r="H988" i="9" s="1"/>
  <c r="E988" i="9"/>
  <c r="D988" i="9"/>
  <c r="C988" i="9"/>
  <c r="G987" i="9"/>
  <c r="F987" i="9"/>
  <c r="E987" i="9"/>
  <c r="D987" i="9"/>
  <c r="C987" i="9"/>
  <c r="F986" i="9"/>
  <c r="E986" i="9"/>
  <c r="D986" i="9"/>
  <c r="C986" i="9"/>
  <c r="G985" i="9"/>
  <c r="F985" i="9"/>
  <c r="E985" i="9"/>
  <c r="D985" i="9"/>
  <c r="C985" i="9"/>
  <c r="F984" i="9"/>
  <c r="E984" i="9"/>
  <c r="D984" i="9"/>
  <c r="C984" i="9"/>
  <c r="G983" i="9"/>
  <c r="F983" i="9"/>
  <c r="E983" i="9"/>
  <c r="D983" i="9"/>
  <c r="C983" i="9"/>
  <c r="F982" i="9"/>
  <c r="E982" i="9"/>
  <c r="D982" i="9"/>
  <c r="C982" i="9"/>
  <c r="G981" i="9"/>
  <c r="F981" i="9"/>
  <c r="H981" i="9" s="1"/>
  <c r="E981" i="9"/>
  <c r="D981" i="9"/>
  <c r="C981" i="9"/>
  <c r="F980" i="9"/>
  <c r="E980" i="9"/>
  <c r="D980" i="9"/>
  <c r="C980" i="9"/>
  <c r="G979" i="9"/>
  <c r="H979" i="9" s="1"/>
  <c r="F979" i="9"/>
  <c r="E979" i="9"/>
  <c r="D979" i="9"/>
  <c r="C979" i="9"/>
  <c r="F978" i="9"/>
  <c r="E978" i="9"/>
  <c r="D978" i="9"/>
  <c r="C978" i="9"/>
  <c r="H963" i="9"/>
  <c r="E962" i="9"/>
  <c r="D962" i="9"/>
  <c r="C962" i="9"/>
  <c r="E961" i="9"/>
  <c r="D961" i="9"/>
  <c r="C961" i="9"/>
  <c r="E960" i="9"/>
  <c r="D960" i="9"/>
  <c r="C960" i="9"/>
  <c r="E959" i="9"/>
  <c r="D959" i="9"/>
  <c r="C959" i="9"/>
  <c r="E958" i="9"/>
  <c r="D958" i="9"/>
  <c r="C958" i="9"/>
  <c r="G954" i="9"/>
  <c r="F954" i="9"/>
  <c r="E954" i="9"/>
  <c r="D954" i="9"/>
  <c r="C954" i="9"/>
  <c r="F953" i="9"/>
  <c r="E953" i="9"/>
  <c r="D953" i="9"/>
  <c r="C953" i="9"/>
  <c r="G952" i="9"/>
  <c r="F952" i="9"/>
  <c r="H952" i="9" s="1"/>
  <c r="E952" i="9"/>
  <c r="D952" i="9"/>
  <c r="C952" i="9"/>
  <c r="F951" i="9"/>
  <c r="E951" i="9"/>
  <c r="D951" i="9"/>
  <c r="C951" i="9"/>
  <c r="G950" i="9"/>
  <c r="H950" i="9" s="1"/>
  <c r="F950" i="9"/>
  <c r="E950" i="9"/>
  <c r="D950" i="9"/>
  <c r="C950" i="9"/>
  <c r="F949" i="9"/>
  <c r="H949" i="9" s="1"/>
  <c r="E949" i="9"/>
  <c r="D949" i="9"/>
  <c r="C949" i="9"/>
  <c r="G948" i="9"/>
  <c r="F948" i="9"/>
  <c r="E948" i="9"/>
  <c r="D948" i="9"/>
  <c r="C948" i="9"/>
  <c r="F947" i="9"/>
  <c r="E947" i="9"/>
  <c r="D947" i="9"/>
  <c r="C947" i="9"/>
  <c r="G946" i="9"/>
  <c r="F946" i="9"/>
  <c r="E946" i="9"/>
  <c r="D946" i="9"/>
  <c r="C946" i="9"/>
  <c r="F945" i="9"/>
  <c r="E945" i="9"/>
  <c r="D945" i="9"/>
  <c r="C945" i="9"/>
  <c r="G944" i="9"/>
  <c r="F944" i="9"/>
  <c r="E944" i="9"/>
  <c r="D944" i="9"/>
  <c r="C944" i="9"/>
  <c r="F943" i="9"/>
  <c r="E943" i="9"/>
  <c r="D943" i="9"/>
  <c r="C943" i="9"/>
  <c r="G942" i="9"/>
  <c r="F942" i="9"/>
  <c r="H942" i="9" s="1"/>
  <c r="E942" i="9"/>
  <c r="D942" i="9"/>
  <c r="C942" i="9"/>
  <c r="F941" i="9"/>
  <c r="E941" i="9"/>
  <c r="D941" i="9"/>
  <c r="C941" i="9"/>
  <c r="G940" i="9"/>
  <c r="H940" i="9" s="1"/>
  <c r="F940" i="9"/>
  <c r="E940" i="9"/>
  <c r="D940" i="9"/>
  <c r="C940" i="9"/>
  <c r="F939" i="9"/>
  <c r="E939" i="9"/>
  <c r="D939" i="9"/>
  <c r="C939" i="9"/>
  <c r="G938" i="9"/>
  <c r="F938" i="9"/>
  <c r="E938" i="9"/>
  <c r="D938" i="9"/>
  <c r="C938" i="9"/>
  <c r="F937" i="9"/>
  <c r="E937" i="9"/>
  <c r="D937" i="9"/>
  <c r="C937" i="9"/>
  <c r="G936" i="9"/>
  <c r="F936" i="9"/>
  <c r="H936" i="9" s="1"/>
  <c r="E936" i="9"/>
  <c r="D936" i="9"/>
  <c r="C936" i="9"/>
  <c r="F935" i="9"/>
  <c r="H935" i="9" s="1"/>
  <c r="E935" i="9"/>
  <c r="D935" i="9"/>
  <c r="C935" i="9"/>
  <c r="G934" i="9"/>
  <c r="H934" i="9" s="1"/>
  <c r="F934" i="9"/>
  <c r="E934" i="9"/>
  <c r="D934" i="9"/>
  <c r="C934" i="9"/>
  <c r="F933" i="9"/>
  <c r="H933" i="9" s="1"/>
  <c r="H955" i="9" s="1"/>
  <c r="H964" i="9" s="1"/>
  <c r="E933" i="9"/>
  <c r="D933" i="9"/>
  <c r="C933" i="9"/>
  <c r="E917" i="9"/>
  <c r="D917" i="9"/>
  <c r="C917" i="9"/>
  <c r="E916" i="9"/>
  <c r="D916" i="9"/>
  <c r="C916" i="9"/>
  <c r="E915" i="9"/>
  <c r="D915" i="9"/>
  <c r="C915" i="9"/>
  <c r="E914" i="9"/>
  <c r="D914" i="9"/>
  <c r="C914" i="9"/>
  <c r="E913" i="9"/>
  <c r="D913" i="9"/>
  <c r="C913" i="9"/>
  <c r="G909" i="9"/>
  <c r="H909" i="9" s="1"/>
  <c r="F909" i="9"/>
  <c r="E909" i="9"/>
  <c r="D909" i="9"/>
  <c r="C909" i="9"/>
  <c r="F908" i="9"/>
  <c r="E908" i="9"/>
  <c r="D908" i="9"/>
  <c r="C908" i="9"/>
  <c r="G907" i="9"/>
  <c r="F907" i="9"/>
  <c r="E907" i="9"/>
  <c r="D907" i="9"/>
  <c r="C907" i="9"/>
  <c r="F906" i="9"/>
  <c r="E906" i="9"/>
  <c r="D906" i="9"/>
  <c r="C906" i="9"/>
  <c r="G905" i="9"/>
  <c r="F905" i="9"/>
  <c r="E905" i="9"/>
  <c r="D905" i="9"/>
  <c r="C905" i="9"/>
  <c r="F904" i="9"/>
  <c r="E904" i="9"/>
  <c r="D904" i="9"/>
  <c r="C904" i="9"/>
  <c r="G903" i="9"/>
  <c r="F903" i="9"/>
  <c r="H903" i="9" s="1"/>
  <c r="E903" i="9"/>
  <c r="D903" i="9"/>
  <c r="C903" i="9"/>
  <c r="F902" i="9"/>
  <c r="H902" i="9" s="1"/>
  <c r="E902" i="9"/>
  <c r="D902" i="9"/>
  <c r="C902" i="9"/>
  <c r="G901" i="9"/>
  <c r="F901" i="9"/>
  <c r="H901" i="9" s="1"/>
  <c r="E901" i="9"/>
  <c r="D901" i="9"/>
  <c r="C901" i="9"/>
  <c r="F900" i="9"/>
  <c r="E900" i="9"/>
  <c r="D900" i="9"/>
  <c r="C900" i="9"/>
  <c r="G899" i="9"/>
  <c r="H899" i="9" s="1"/>
  <c r="F899" i="9"/>
  <c r="E899" i="9"/>
  <c r="D899" i="9"/>
  <c r="C899" i="9"/>
  <c r="F898" i="9"/>
  <c r="E898" i="9"/>
  <c r="D898" i="9"/>
  <c r="C898" i="9"/>
  <c r="G897" i="9"/>
  <c r="F897" i="9"/>
  <c r="E897" i="9"/>
  <c r="D897" i="9"/>
  <c r="C897" i="9"/>
  <c r="F896" i="9"/>
  <c r="E896" i="9"/>
  <c r="D896" i="9"/>
  <c r="C896" i="9"/>
  <c r="G895" i="9"/>
  <c r="F895" i="9"/>
  <c r="E895" i="9"/>
  <c r="D895" i="9"/>
  <c r="C895" i="9"/>
  <c r="F894" i="9"/>
  <c r="H894" i="9" s="1"/>
  <c r="E894" i="9"/>
  <c r="D894" i="9"/>
  <c r="C894" i="9"/>
  <c r="G893" i="9"/>
  <c r="H893" i="9" s="1"/>
  <c r="F893" i="9"/>
  <c r="E893" i="9"/>
  <c r="D893" i="9"/>
  <c r="C893" i="9"/>
  <c r="F892" i="9"/>
  <c r="H892" i="9" s="1"/>
  <c r="E892" i="9"/>
  <c r="D892" i="9"/>
  <c r="C892" i="9"/>
  <c r="G891" i="9"/>
  <c r="F891" i="9"/>
  <c r="E891" i="9"/>
  <c r="D891" i="9"/>
  <c r="C891" i="9"/>
  <c r="F890" i="9"/>
  <c r="E890" i="9"/>
  <c r="D890" i="9"/>
  <c r="C890" i="9"/>
  <c r="G889" i="9"/>
  <c r="F889" i="9"/>
  <c r="E889" i="9"/>
  <c r="D889" i="9"/>
  <c r="C889" i="9"/>
  <c r="F888" i="9"/>
  <c r="E888" i="9"/>
  <c r="D888" i="9"/>
  <c r="C888" i="9"/>
  <c r="H873" i="9"/>
  <c r="E872" i="9"/>
  <c r="D872" i="9"/>
  <c r="C872" i="9"/>
  <c r="E871" i="9"/>
  <c r="D871" i="9"/>
  <c r="C871" i="9"/>
  <c r="E870" i="9"/>
  <c r="D870" i="9"/>
  <c r="C870" i="9"/>
  <c r="E869" i="9"/>
  <c r="D869" i="9"/>
  <c r="C869" i="9"/>
  <c r="E868" i="9"/>
  <c r="D868" i="9"/>
  <c r="C868" i="9"/>
  <c r="G864" i="9"/>
  <c r="F864" i="9"/>
  <c r="H864" i="9" s="1"/>
  <c r="E864" i="9"/>
  <c r="D864" i="9"/>
  <c r="C864" i="9"/>
  <c r="F863" i="9"/>
  <c r="H863" i="9" s="1"/>
  <c r="E863" i="9"/>
  <c r="D863" i="9"/>
  <c r="C863" i="9"/>
  <c r="G862" i="9"/>
  <c r="F862" i="9"/>
  <c r="E862" i="9"/>
  <c r="D862" i="9"/>
  <c r="C862" i="9"/>
  <c r="F861" i="9"/>
  <c r="E861" i="9"/>
  <c r="D861" i="9"/>
  <c r="C861" i="9"/>
  <c r="G860" i="9"/>
  <c r="H860" i="9" s="1"/>
  <c r="F860" i="9"/>
  <c r="E860" i="9"/>
  <c r="D860" i="9"/>
  <c r="C860" i="9"/>
  <c r="F859" i="9"/>
  <c r="E859" i="9"/>
  <c r="D859" i="9"/>
  <c r="C859" i="9"/>
  <c r="G858" i="9"/>
  <c r="F858" i="9"/>
  <c r="H858" i="9" s="1"/>
  <c r="E858" i="9"/>
  <c r="D858" i="9"/>
  <c r="C858" i="9"/>
  <c r="F857" i="9"/>
  <c r="E857" i="9"/>
  <c r="D857" i="9"/>
  <c r="C857" i="9"/>
  <c r="G856" i="9"/>
  <c r="F856" i="9"/>
  <c r="H856" i="9" s="1"/>
  <c r="E856" i="9"/>
  <c r="D856" i="9"/>
  <c r="C856" i="9"/>
  <c r="F855" i="9"/>
  <c r="H855" i="9" s="1"/>
  <c r="E855" i="9"/>
  <c r="D855" i="9"/>
  <c r="C855" i="9"/>
  <c r="G854" i="9"/>
  <c r="H854" i="9" s="1"/>
  <c r="F854" i="9"/>
  <c r="E854" i="9"/>
  <c r="D854" i="9"/>
  <c r="C854" i="9"/>
  <c r="F853" i="9"/>
  <c r="E853" i="9"/>
  <c r="D853" i="9"/>
  <c r="C853" i="9"/>
  <c r="G852" i="9"/>
  <c r="F852" i="9"/>
  <c r="E852" i="9"/>
  <c r="D852" i="9"/>
  <c r="C852" i="9"/>
  <c r="F851" i="9"/>
  <c r="E851" i="9"/>
  <c r="D851" i="9"/>
  <c r="C851" i="9"/>
  <c r="G850" i="9"/>
  <c r="F850" i="9"/>
  <c r="E850" i="9"/>
  <c r="D850" i="9"/>
  <c r="C850" i="9"/>
  <c r="F849" i="9"/>
  <c r="E849" i="9"/>
  <c r="D849" i="9"/>
  <c r="C849" i="9"/>
  <c r="G848" i="9"/>
  <c r="F848" i="9"/>
  <c r="E848" i="9"/>
  <c r="D848" i="9"/>
  <c r="C848" i="9"/>
  <c r="F847" i="9"/>
  <c r="E847" i="9"/>
  <c r="D847" i="9"/>
  <c r="C847" i="9"/>
  <c r="G846" i="9"/>
  <c r="F846" i="9"/>
  <c r="H846" i="9" s="1"/>
  <c r="E846" i="9"/>
  <c r="D846" i="9"/>
  <c r="C846" i="9"/>
  <c r="F845" i="9"/>
  <c r="E845" i="9"/>
  <c r="D845" i="9"/>
  <c r="C845" i="9"/>
  <c r="G844" i="9"/>
  <c r="H844" i="9" s="1"/>
  <c r="H865" i="9" s="1"/>
  <c r="H874" i="9" s="1"/>
  <c r="F844" i="9"/>
  <c r="E844" i="9"/>
  <c r="D844" i="9"/>
  <c r="C844" i="9"/>
  <c r="E828" i="9"/>
  <c r="D828" i="9"/>
  <c r="C828" i="9"/>
  <c r="E827" i="9"/>
  <c r="D827" i="9"/>
  <c r="C827" i="9"/>
  <c r="E826" i="9"/>
  <c r="D826" i="9"/>
  <c r="C826" i="9"/>
  <c r="E825" i="9"/>
  <c r="D825" i="9"/>
  <c r="C825" i="9"/>
  <c r="E824" i="9"/>
  <c r="D824" i="9"/>
  <c r="C824" i="9"/>
  <c r="G820" i="9"/>
  <c r="F820" i="9"/>
  <c r="E820" i="9"/>
  <c r="D820" i="9"/>
  <c r="C820" i="9"/>
  <c r="G819" i="9"/>
  <c r="F819" i="9"/>
  <c r="H819" i="9" s="1"/>
  <c r="E819" i="9"/>
  <c r="D819" i="9"/>
  <c r="C819" i="9"/>
  <c r="G818" i="9"/>
  <c r="F818" i="9"/>
  <c r="E818" i="9"/>
  <c r="D818" i="9"/>
  <c r="C818" i="9"/>
  <c r="G817" i="9"/>
  <c r="F817" i="9"/>
  <c r="E817" i="9"/>
  <c r="D817" i="9"/>
  <c r="C817" i="9"/>
  <c r="G816" i="9"/>
  <c r="H816" i="9" s="1"/>
  <c r="F816" i="9"/>
  <c r="E816" i="9"/>
  <c r="D816" i="9"/>
  <c r="C816" i="9"/>
  <c r="G815" i="9"/>
  <c r="F815" i="9"/>
  <c r="E815" i="9"/>
  <c r="D815" i="9"/>
  <c r="C815" i="9"/>
  <c r="G814" i="9"/>
  <c r="F814" i="9"/>
  <c r="E814" i="9"/>
  <c r="D814" i="9"/>
  <c r="C814" i="9"/>
  <c r="G813" i="9"/>
  <c r="F813" i="9"/>
  <c r="H813" i="9" s="1"/>
  <c r="E813" i="9"/>
  <c r="D813" i="9"/>
  <c r="C813" i="9"/>
  <c r="G812" i="9"/>
  <c r="F812" i="9"/>
  <c r="E812" i="9"/>
  <c r="D812" i="9"/>
  <c r="C812" i="9"/>
  <c r="G811" i="9"/>
  <c r="F811" i="9"/>
  <c r="H811" i="9" s="1"/>
  <c r="E811" i="9"/>
  <c r="D811" i="9"/>
  <c r="C811" i="9"/>
  <c r="G810" i="9"/>
  <c r="F810" i="9"/>
  <c r="E810" i="9"/>
  <c r="D810" i="9"/>
  <c r="C810" i="9"/>
  <c r="G809" i="9"/>
  <c r="F809" i="9"/>
  <c r="E809" i="9"/>
  <c r="D809" i="9"/>
  <c r="C809" i="9"/>
  <c r="G808" i="9"/>
  <c r="H808" i="9" s="1"/>
  <c r="F808" i="9"/>
  <c r="E808" i="9"/>
  <c r="D808" i="9"/>
  <c r="C808" i="9"/>
  <c r="G807" i="9"/>
  <c r="F807" i="9"/>
  <c r="E807" i="9"/>
  <c r="D807" i="9"/>
  <c r="C807" i="9"/>
  <c r="G806" i="9"/>
  <c r="F806" i="9"/>
  <c r="E806" i="9"/>
  <c r="D806" i="9"/>
  <c r="C806" i="9"/>
  <c r="G805" i="9"/>
  <c r="F805" i="9"/>
  <c r="H805" i="9" s="1"/>
  <c r="E805" i="9"/>
  <c r="D805" i="9"/>
  <c r="C805" i="9"/>
  <c r="G804" i="9"/>
  <c r="F804" i="9"/>
  <c r="E804" i="9"/>
  <c r="D804" i="9"/>
  <c r="C804" i="9"/>
  <c r="G803" i="9"/>
  <c r="F803" i="9"/>
  <c r="H803" i="9" s="1"/>
  <c r="E803" i="9"/>
  <c r="D803" i="9"/>
  <c r="C803" i="9"/>
  <c r="G802" i="9"/>
  <c r="F802" i="9"/>
  <c r="E802" i="9"/>
  <c r="D802" i="9"/>
  <c r="C802" i="9"/>
  <c r="G801" i="9"/>
  <c r="F801" i="9"/>
  <c r="E801" i="9"/>
  <c r="D801" i="9"/>
  <c r="C801" i="9"/>
  <c r="G800" i="9"/>
  <c r="H800" i="9" s="1"/>
  <c r="H821" i="9" s="1"/>
  <c r="F800" i="9"/>
  <c r="E800" i="9"/>
  <c r="D800" i="9"/>
  <c r="C800" i="9"/>
  <c r="E784" i="9"/>
  <c r="D784" i="9"/>
  <c r="C784" i="9"/>
  <c r="E783" i="9"/>
  <c r="D783" i="9"/>
  <c r="C783" i="9"/>
  <c r="E782" i="9"/>
  <c r="D782" i="9"/>
  <c r="C782" i="9"/>
  <c r="E781" i="9"/>
  <c r="D781" i="9"/>
  <c r="C781" i="9"/>
  <c r="E780" i="9"/>
  <c r="D780" i="9"/>
  <c r="C780" i="9"/>
  <c r="G776" i="9"/>
  <c r="F776" i="9"/>
  <c r="E776" i="9"/>
  <c r="D776" i="9"/>
  <c r="C776" i="9"/>
  <c r="F775" i="9"/>
  <c r="E775" i="9"/>
  <c r="D775" i="9"/>
  <c r="C775" i="9"/>
  <c r="G774" i="9"/>
  <c r="F774" i="9"/>
  <c r="E774" i="9"/>
  <c r="D774" i="9"/>
  <c r="C774" i="9"/>
  <c r="F773" i="9"/>
  <c r="E773" i="9"/>
  <c r="D773" i="9"/>
  <c r="C773" i="9"/>
  <c r="G772" i="9"/>
  <c r="F772" i="9"/>
  <c r="E772" i="9"/>
  <c r="D772" i="9"/>
  <c r="C772" i="9"/>
  <c r="F771" i="9"/>
  <c r="E771" i="9"/>
  <c r="D771" i="9"/>
  <c r="C771" i="9"/>
  <c r="G770" i="9"/>
  <c r="F770" i="9"/>
  <c r="E770" i="9"/>
  <c r="D770" i="9"/>
  <c r="C770" i="9"/>
  <c r="F769" i="9"/>
  <c r="E769" i="9"/>
  <c r="D769" i="9"/>
  <c r="C769" i="9"/>
  <c r="G768" i="9"/>
  <c r="F768" i="9"/>
  <c r="E768" i="9"/>
  <c r="D768" i="9"/>
  <c r="C768" i="9"/>
  <c r="F767" i="9"/>
  <c r="H767" i="9" s="1"/>
  <c r="E767" i="9"/>
  <c r="D767" i="9"/>
  <c r="C767" i="9"/>
  <c r="G766" i="9"/>
  <c r="F766" i="9"/>
  <c r="E766" i="9"/>
  <c r="D766" i="9"/>
  <c r="C766" i="9"/>
  <c r="F765" i="9"/>
  <c r="E765" i="9"/>
  <c r="D765" i="9"/>
  <c r="C765" i="9"/>
  <c r="G764" i="9"/>
  <c r="F764" i="9"/>
  <c r="E764" i="9"/>
  <c r="D764" i="9"/>
  <c r="C764" i="9"/>
  <c r="F763" i="9"/>
  <c r="E763" i="9"/>
  <c r="D763" i="9"/>
  <c r="C763" i="9"/>
  <c r="G762" i="9"/>
  <c r="F762" i="9"/>
  <c r="E762" i="9"/>
  <c r="D762" i="9"/>
  <c r="C762" i="9"/>
  <c r="F761" i="9"/>
  <c r="H761" i="9" s="1"/>
  <c r="E761" i="9"/>
  <c r="D761" i="9"/>
  <c r="C761" i="9"/>
  <c r="G760" i="9"/>
  <c r="H760" i="9" s="1"/>
  <c r="F760" i="9"/>
  <c r="E760" i="9"/>
  <c r="D760" i="9"/>
  <c r="C760" i="9"/>
  <c r="F759" i="9"/>
  <c r="E759" i="9"/>
  <c r="D759" i="9"/>
  <c r="C759" i="9"/>
  <c r="G758" i="9"/>
  <c r="F758" i="9"/>
  <c r="E758" i="9"/>
  <c r="D758" i="9"/>
  <c r="C758" i="9"/>
  <c r="F757" i="9"/>
  <c r="E757" i="9"/>
  <c r="D757" i="9"/>
  <c r="C757" i="9"/>
  <c r="G756" i="9"/>
  <c r="F756" i="9"/>
  <c r="H756" i="9" s="1"/>
  <c r="H777" i="9" s="1"/>
  <c r="E756" i="9"/>
  <c r="D756" i="9"/>
  <c r="C756" i="9"/>
  <c r="E740" i="9"/>
  <c r="D740" i="9"/>
  <c r="C740" i="9"/>
  <c r="E739" i="9"/>
  <c r="D739" i="9"/>
  <c r="C739" i="9"/>
  <c r="E738" i="9"/>
  <c r="D738" i="9"/>
  <c r="C738" i="9"/>
  <c r="E737" i="9"/>
  <c r="D737" i="9"/>
  <c r="C737" i="9"/>
  <c r="E736" i="9"/>
  <c r="D736" i="9"/>
  <c r="C736" i="9"/>
  <c r="G732" i="9"/>
  <c r="F732" i="9"/>
  <c r="E732" i="9"/>
  <c r="D732" i="9"/>
  <c r="C732" i="9"/>
  <c r="G731" i="9"/>
  <c r="H731" i="9" s="1"/>
  <c r="F731" i="9"/>
  <c r="E731" i="9"/>
  <c r="D731" i="9"/>
  <c r="C731" i="9"/>
  <c r="G730" i="9"/>
  <c r="H730" i="9" s="1"/>
  <c r="F730" i="9"/>
  <c r="E730" i="9"/>
  <c r="D730" i="9"/>
  <c r="C730" i="9"/>
  <c r="G729" i="9"/>
  <c r="F729" i="9"/>
  <c r="E729" i="9"/>
  <c r="D729" i="9"/>
  <c r="C729" i="9"/>
  <c r="G728" i="9"/>
  <c r="F728" i="9"/>
  <c r="H728" i="9" s="1"/>
  <c r="E728" i="9"/>
  <c r="D728" i="9"/>
  <c r="C728" i="9"/>
  <c r="G727" i="9"/>
  <c r="F727" i="9"/>
  <c r="H727" i="9" s="1"/>
  <c r="E727" i="9"/>
  <c r="D727" i="9"/>
  <c r="C727" i="9"/>
  <c r="G726" i="9"/>
  <c r="F726" i="9"/>
  <c r="E726" i="9"/>
  <c r="D726" i="9"/>
  <c r="C726" i="9"/>
  <c r="G725" i="9"/>
  <c r="F725" i="9"/>
  <c r="E725" i="9"/>
  <c r="D725" i="9"/>
  <c r="C725" i="9"/>
  <c r="G724" i="9"/>
  <c r="F724" i="9"/>
  <c r="E724" i="9"/>
  <c r="D724" i="9"/>
  <c r="C724" i="9"/>
  <c r="G723" i="9"/>
  <c r="F723" i="9"/>
  <c r="E723" i="9"/>
  <c r="D723" i="9"/>
  <c r="C723" i="9"/>
  <c r="G722" i="9"/>
  <c r="H722" i="9" s="1"/>
  <c r="F722" i="9"/>
  <c r="E722" i="9"/>
  <c r="D722" i="9"/>
  <c r="C722" i="9"/>
  <c r="G721" i="9"/>
  <c r="F721" i="9"/>
  <c r="E721" i="9"/>
  <c r="D721" i="9"/>
  <c r="C721" i="9"/>
  <c r="G720" i="9"/>
  <c r="F720" i="9"/>
  <c r="E720" i="9"/>
  <c r="D720" i="9"/>
  <c r="C720" i="9"/>
  <c r="G719" i="9"/>
  <c r="F719" i="9"/>
  <c r="H719" i="9" s="1"/>
  <c r="E719" i="9"/>
  <c r="D719" i="9"/>
  <c r="C719" i="9"/>
  <c r="G718" i="9"/>
  <c r="F718" i="9"/>
  <c r="E718" i="9"/>
  <c r="D718" i="9"/>
  <c r="C718" i="9"/>
  <c r="G717" i="9"/>
  <c r="F717" i="9"/>
  <c r="E717" i="9"/>
  <c r="D717" i="9"/>
  <c r="C717" i="9"/>
  <c r="G716" i="9"/>
  <c r="F716" i="9"/>
  <c r="E716" i="9"/>
  <c r="D716" i="9"/>
  <c r="C716" i="9"/>
  <c r="G715" i="9"/>
  <c r="F715" i="9"/>
  <c r="E715" i="9"/>
  <c r="D715" i="9"/>
  <c r="C715" i="9"/>
  <c r="G714" i="9"/>
  <c r="H714" i="9" s="1"/>
  <c r="F714" i="9"/>
  <c r="E714" i="9"/>
  <c r="D714" i="9"/>
  <c r="C714" i="9"/>
  <c r="G713" i="9"/>
  <c r="F713" i="9"/>
  <c r="E713" i="9"/>
  <c r="D713" i="9"/>
  <c r="C713" i="9"/>
  <c r="G712" i="9"/>
  <c r="F712" i="9"/>
  <c r="H712" i="9" s="1"/>
  <c r="H733" i="9" s="1"/>
  <c r="H742" i="9" s="1"/>
  <c r="E712" i="9"/>
  <c r="D712" i="9"/>
  <c r="C712" i="9"/>
  <c r="E696" i="9"/>
  <c r="D696" i="9"/>
  <c r="C696" i="9"/>
  <c r="E695" i="9"/>
  <c r="D695" i="9"/>
  <c r="C695" i="9"/>
  <c r="E694" i="9"/>
  <c r="D694" i="9"/>
  <c r="C694" i="9"/>
  <c r="E693" i="9"/>
  <c r="D693" i="9"/>
  <c r="C693" i="9"/>
  <c r="E692" i="9"/>
  <c r="D692" i="9"/>
  <c r="C692" i="9"/>
  <c r="G688" i="9"/>
  <c r="F688" i="9"/>
  <c r="E688" i="9"/>
  <c r="D688" i="9"/>
  <c r="C688" i="9"/>
  <c r="F687" i="9"/>
  <c r="H687" i="9" s="1"/>
  <c r="E687" i="9"/>
  <c r="D687" i="9"/>
  <c r="C687" i="9"/>
  <c r="G686" i="9"/>
  <c r="F686" i="9"/>
  <c r="H686" i="9" s="1"/>
  <c r="E686" i="9"/>
  <c r="D686" i="9"/>
  <c r="C686" i="9"/>
  <c r="F685" i="9"/>
  <c r="H685" i="9" s="1"/>
  <c r="E685" i="9"/>
  <c r="D685" i="9"/>
  <c r="C685" i="9"/>
  <c r="G684" i="9"/>
  <c r="F684" i="9"/>
  <c r="E684" i="9"/>
  <c r="D684" i="9"/>
  <c r="C684" i="9"/>
  <c r="F683" i="9"/>
  <c r="E683" i="9"/>
  <c r="D683" i="9"/>
  <c r="C683" i="9"/>
  <c r="G682" i="9"/>
  <c r="F682" i="9"/>
  <c r="E682" i="9"/>
  <c r="D682" i="9"/>
  <c r="C682" i="9"/>
  <c r="F681" i="9"/>
  <c r="E681" i="9"/>
  <c r="D681" i="9"/>
  <c r="C681" i="9"/>
  <c r="G680" i="9"/>
  <c r="F680" i="9"/>
  <c r="H680" i="9" s="1"/>
  <c r="E680" i="9"/>
  <c r="D680" i="9"/>
  <c r="C680" i="9"/>
  <c r="F679" i="9"/>
  <c r="E679" i="9"/>
  <c r="D679" i="9"/>
  <c r="C679" i="9"/>
  <c r="G678" i="9"/>
  <c r="F678" i="9"/>
  <c r="E678" i="9"/>
  <c r="D678" i="9"/>
  <c r="C678" i="9"/>
  <c r="F677" i="9"/>
  <c r="H677" i="9" s="1"/>
  <c r="E677" i="9"/>
  <c r="D677" i="9"/>
  <c r="C677" i="9"/>
  <c r="G676" i="9"/>
  <c r="F676" i="9"/>
  <c r="E676" i="9"/>
  <c r="D676" i="9"/>
  <c r="C676" i="9"/>
  <c r="F675" i="9"/>
  <c r="E675" i="9"/>
  <c r="D675" i="9"/>
  <c r="C675" i="9"/>
  <c r="G674" i="9"/>
  <c r="F674" i="9"/>
  <c r="E674" i="9"/>
  <c r="D674" i="9"/>
  <c r="C674" i="9"/>
  <c r="F673" i="9"/>
  <c r="E673" i="9"/>
  <c r="D673" i="9"/>
  <c r="C673" i="9"/>
  <c r="G672" i="9"/>
  <c r="F672" i="9"/>
  <c r="E672" i="9"/>
  <c r="D672" i="9"/>
  <c r="C672" i="9"/>
  <c r="F671" i="9"/>
  <c r="H671" i="9" s="1"/>
  <c r="E671" i="9"/>
  <c r="D671" i="9"/>
  <c r="C671" i="9"/>
  <c r="G670" i="9"/>
  <c r="F670" i="9"/>
  <c r="E670" i="9"/>
  <c r="D670" i="9"/>
  <c r="C670" i="9"/>
  <c r="F669" i="9"/>
  <c r="E669" i="9"/>
  <c r="D669" i="9"/>
  <c r="C669" i="9"/>
  <c r="G668" i="9"/>
  <c r="F668" i="9"/>
  <c r="E668" i="9"/>
  <c r="D668" i="9"/>
  <c r="C668" i="9"/>
  <c r="F667" i="9"/>
  <c r="E667" i="9"/>
  <c r="D667" i="9"/>
  <c r="C667" i="9"/>
  <c r="E651" i="9"/>
  <c r="D651" i="9"/>
  <c r="C651" i="9"/>
  <c r="E650" i="9"/>
  <c r="D650" i="9"/>
  <c r="C650" i="9"/>
  <c r="E649" i="9"/>
  <c r="D649" i="9"/>
  <c r="C649" i="9"/>
  <c r="E648" i="9"/>
  <c r="D648" i="9"/>
  <c r="C648" i="9"/>
  <c r="E647" i="9"/>
  <c r="D647" i="9"/>
  <c r="C647" i="9"/>
  <c r="G643" i="9"/>
  <c r="F643" i="9"/>
  <c r="E643" i="9"/>
  <c r="D643" i="9"/>
  <c r="C643" i="9"/>
  <c r="F642" i="9"/>
  <c r="E642" i="9"/>
  <c r="D642" i="9"/>
  <c r="C642" i="9"/>
  <c r="G641" i="9"/>
  <c r="F641" i="9"/>
  <c r="E641" i="9"/>
  <c r="D641" i="9"/>
  <c r="C641" i="9"/>
  <c r="F640" i="9"/>
  <c r="E640" i="9"/>
  <c r="D640" i="9"/>
  <c r="C640" i="9"/>
  <c r="G639" i="9"/>
  <c r="F639" i="9"/>
  <c r="E639" i="9"/>
  <c r="D639" i="9"/>
  <c r="C639" i="9"/>
  <c r="F638" i="9"/>
  <c r="E638" i="9"/>
  <c r="D638" i="9"/>
  <c r="C638" i="9"/>
  <c r="G637" i="9"/>
  <c r="H637" i="9" s="1"/>
  <c r="F637" i="9"/>
  <c r="E637" i="9"/>
  <c r="D637" i="9"/>
  <c r="C637" i="9"/>
  <c r="F636" i="9"/>
  <c r="E636" i="9"/>
  <c r="D636" i="9"/>
  <c r="C636" i="9"/>
  <c r="G635" i="9"/>
  <c r="F635" i="9"/>
  <c r="E635" i="9"/>
  <c r="D635" i="9"/>
  <c r="C635" i="9"/>
  <c r="F634" i="9"/>
  <c r="E634" i="9"/>
  <c r="D634" i="9"/>
  <c r="C634" i="9"/>
  <c r="G633" i="9"/>
  <c r="F633" i="9"/>
  <c r="E633" i="9"/>
  <c r="D633" i="9"/>
  <c r="C633" i="9"/>
  <c r="F632" i="9"/>
  <c r="E632" i="9"/>
  <c r="D632" i="9"/>
  <c r="C632" i="9"/>
  <c r="G631" i="9"/>
  <c r="H631" i="9" s="1"/>
  <c r="F631" i="9"/>
  <c r="E631" i="9"/>
  <c r="D631" i="9"/>
  <c r="C631" i="9"/>
  <c r="F630" i="9"/>
  <c r="E630" i="9"/>
  <c r="D630" i="9"/>
  <c r="C630" i="9"/>
  <c r="G629" i="9"/>
  <c r="F629" i="9"/>
  <c r="E629" i="9"/>
  <c r="D629" i="9"/>
  <c r="C629" i="9"/>
  <c r="F628" i="9"/>
  <c r="E628" i="9"/>
  <c r="D628" i="9"/>
  <c r="C628" i="9"/>
  <c r="G627" i="9"/>
  <c r="F627" i="9"/>
  <c r="E627" i="9"/>
  <c r="D627" i="9"/>
  <c r="C627" i="9"/>
  <c r="F626" i="9"/>
  <c r="E626" i="9"/>
  <c r="D626" i="9"/>
  <c r="C626" i="9"/>
  <c r="G625" i="9"/>
  <c r="F625" i="9"/>
  <c r="H625" i="9" s="1"/>
  <c r="E625" i="9"/>
  <c r="D625" i="9"/>
  <c r="C625" i="9"/>
  <c r="F624" i="9"/>
  <c r="E624" i="9"/>
  <c r="D624" i="9"/>
  <c r="C624" i="9"/>
  <c r="G623" i="9"/>
  <c r="F623" i="9"/>
  <c r="E623" i="9"/>
  <c r="D623" i="9"/>
  <c r="C623" i="9"/>
  <c r="F622" i="9"/>
  <c r="E622" i="9"/>
  <c r="D622" i="9"/>
  <c r="C622" i="9"/>
  <c r="E606" i="9"/>
  <c r="D606" i="9"/>
  <c r="C606" i="9"/>
  <c r="E605" i="9"/>
  <c r="D605" i="9"/>
  <c r="C605" i="9"/>
  <c r="E604" i="9"/>
  <c r="D604" i="9"/>
  <c r="C604" i="9"/>
  <c r="E603" i="9"/>
  <c r="D603" i="9"/>
  <c r="C603" i="9"/>
  <c r="E602" i="9"/>
  <c r="D602" i="9"/>
  <c r="C602" i="9"/>
  <c r="G598" i="9"/>
  <c r="F598" i="9"/>
  <c r="E598" i="9"/>
  <c r="D598" i="9"/>
  <c r="C598" i="9"/>
  <c r="F597" i="9"/>
  <c r="E597" i="9"/>
  <c r="D597" i="9"/>
  <c r="C597" i="9"/>
  <c r="G596" i="9"/>
  <c r="H596" i="9" s="1"/>
  <c r="F596" i="9"/>
  <c r="E596" i="9"/>
  <c r="D596" i="9"/>
  <c r="C596" i="9"/>
  <c r="F595" i="9"/>
  <c r="E595" i="9"/>
  <c r="D595" i="9"/>
  <c r="C595" i="9"/>
  <c r="G594" i="9"/>
  <c r="F594" i="9"/>
  <c r="E594" i="9"/>
  <c r="D594" i="9"/>
  <c r="C594" i="9"/>
  <c r="F593" i="9"/>
  <c r="E593" i="9"/>
  <c r="D593" i="9"/>
  <c r="C593" i="9"/>
  <c r="G592" i="9"/>
  <c r="F592" i="9"/>
  <c r="E592" i="9"/>
  <c r="D592" i="9"/>
  <c r="C592" i="9"/>
  <c r="F591" i="9"/>
  <c r="E591" i="9"/>
  <c r="D591" i="9"/>
  <c r="C591" i="9"/>
  <c r="G590" i="9"/>
  <c r="H590" i="9" s="1"/>
  <c r="F590" i="9"/>
  <c r="E590" i="9"/>
  <c r="D590" i="9"/>
  <c r="C590" i="9"/>
  <c r="F589" i="9"/>
  <c r="H589" i="9" s="1"/>
  <c r="E589" i="9"/>
  <c r="D589" i="9"/>
  <c r="C589" i="9"/>
  <c r="G588" i="9"/>
  <c r="F588" i="9"/>
  <c r="E588" i="9"/>
  <c r="D588" i="9"/>
  <c r="C588" i="9"/>
  <c r="F587" i="9"/>
  <c r="E587" i="9"/>
  <c r="D587" i="9"/>
  <c r="C587" i="9"/>
  <c r="G586" i="9"/>
  <c r="F586" i="9"/>
  <c r="E586" i="9"/>
  <c r="D586" i="9"/>
  <c r="C586" i="9"/>
  <c r="F585" i="9"/>
  <c r="E585" i="9"/>
  <c r="D585" i="9"/>
  <c r="C585" i="9"/>
  <c r="G584" i="9"/>
  <c r="F584" i="9"/>
  <c r="E584" i="9"/>
  <c r="D584" i="9"/>
  <c r="C584" i="9"/>
  <c r="F583" i="9"/>
  <c r="E583" i="9"/>
  <c r="D583" i="9"/>
  <c r="C583" i="9"/>
  <c r="G582" i="9"/>
  <c r="F582" i="9"/>
  <c r="E582" i="9"/>
  <c r="D582" i="9"/>
  <c r="C582" i="9"/>
  <c r="F581" i="9"/>
  <c r="E581" i="9"/>
  <c r="D581" i="9"/>
  <c r="C581" i="9"/>
  <c r="G580" i="9"/>
  <c r="H580" i="9" s="1"/>
  <c r="F580" i="9"/>
  <c r="E580" i="9"/>
  <c r="D580" i="9"/>
  <c r="C580" i="9"/>
  <c r="F579" i="9"/>
  <c r="E579" i="9"/>
  <c r="D579" i="9"/>
  <c r="C579" i="9"/>
  <c r="G578" i="9"/>
  <c r="F578" i="9"/>
  <c r="E578" i="9"/>
  <c r="D578" i="9"/>
  <c r="C578" i="9"/>
  <c r="F577" i="9"/>
  <c r="E577" i="9"/>
  <c r="D577" i="9"/>
  <c r="C577" i="9"/>
  <c r="G576" i="9"/>
  <c r="F576" i="9"/>
  <c r="E576" i="9"/>
  <c r="D576" i="9"/>
  <c r="C576" i="9"/>
  <c r="E560" i="9"/>
  <c r="D560" i="9"/>
  <c r="C560" i="9"/>
  <c r="E559" i="9"/>
  <c r="D559" i="9"/>
  <c r="C559" i="9"/>
  <c r="E558" i="9"/>
  <c r="D558" i="9"/>
  <c r="C558" i="9"/>
  <c r="E557" i="9"/>
  <c r="D557" i="9"/>
  <c r="C557" i="9"/>
  <c r="E556" i="9"/>
  <c r="D556" i="9"/>
  <c r="C556" i="9"/>
  <c r="G552" i="9"/>
  <c r="F552" i="9"/>
  <c r="H552" i="9" s="1"/>
  <c r="E552" i="9"/>
  <c r="D552" i="9"/>
  <c r="C552" i="9"/>
  <c r="G551" i="9"/>
  <c r="H551" i="9" s="1"/>
  <c r="F551" i="9"/>
  <c r="E551" i="9"/>
  <c r="D551" i="9"/>
  <c r="C551" i="9"/>
  <c r="G550" i="9"/>
  <c r="H550" i="9" s="1"/>
  <c r="F550" i="9"/>
  <c r="E550" i="9"/>
  <c r="D550" i="9"/>
  <c r="C550" i="9"/>
  <c r="G549" i="9"/>
  <c r="F549" i="9"/>
  <c r="E549" i="9"/>
  <c r="D549" i="9"/>
  <c r="C549" i="9"/>
  <c r="G548" i="9"/>
  <c r="F548" i="9"/>
  <c r="E548" i="9"/>
  <c r="D548" i="9"/>
  <c r="C548" i="9"/>
  <c r="G547" i="9"/>
  <c r="F547" i="9"/>
  <c r="E547" i="9"/>
  <c r="D547" i="9"/>
  <c r="C547" i="9"/>
  <c r="G546" i="9"/>
  <c r="F546" i="9"/>
  <c r="E546" i="9"/>
  <c r="D546" i="9"/>
  <c r="C546" i="9"/>
  <c r="G545" i="9"/>
  <c r="F545" i="9"/>
  <c r="E545" i="9"/>
  <c r="D545" i="9"/>
  <c r="C545" i="9"/>
  <c r="G544" i="9"/>
  <c r="F544" i="9"/>
  <c r="H544" i="9" s="1"/>
  <c r="E544" i="9"/>
  <c r="D544" i="9"/>
  <c r="C544" i="9"/>
  <c r="G543" i="9"/>
  <c r="F543" i="9"/>
  <c r="E543" i="9"/>
  <c r="D543" i="9"/>
  <c r="C543" i="9"/>
  <c r="G542" i="9"/>
  <c r="H542" i="9" s="1"/>
  <c r="F542" i="9"/>
  <c r="E542" i="9"/>
  <c r="D542" i="9"/>
  <c r="C542" i="9"/>
  <c r="G541" i="9"/>
  <c r="F541" i="9"/>
  <c r="E541" i="9"/>
  <c r="D541" i="9"/>
  <c r="C541" i="9"/>
  <c r="G540" i="9"/>
  <c r="F540" i="9"/>
  <c r="E540" i="9"/>
  <c r="D540" i="9"/>
  <c r="C540" i="9"/>
  <c r="G539" i="9"/>
  <c r="F539" i="9"/>
  <c r="E539" i="9"/>
  <c r="D539" i="9"/>
  <c r="C539" i="9"/>
  <c r="G538" i="9"/>
  <c r="F538" i="9"/>
  <c r="E538" i="9"/>
  <c r="D538" i="9"/>
  <c r="C538" i="9"/>
  <c r="G537" i="9"/>
  <c r="F537" i="9"/>
  <c r="E537" i="9"/>
  <c r="D537" i="9"/>
  <c r="C537" i="9"/>
  <c r="G536" i="9"/>
  <c r="F536" i="9"/>
  <c r="H536" i="9" s="1"/>
  <c r="E536" i="9"/>
  <c r="D536" i="9"/>
  <c r="C536" i="9"/>
  <c r="G535" i="9"/>
  <c r="H535" i="9" s="1"/>
  <c r="F535" i="9"/>
  <c r="E535" i="9"/>
  <c r="D535" i="9"/>
  <c r="C535" i="9"/>
  <c r="G534" i="9"/>
  <c r="H534" i="9" s="1"/>
  <c r="F534" i="9"/>
  <c r="E534" i="9"/>
  <c r="D534" i="9"/>
  <c r="C534" i="9"/>
  <c r="G533" i="9"/>
  <c r="F533" i="9"/>
  <c r="E533" i="9"/>
  <c r="D533" i="9"/>
  <c r="C533" i="9"/>
  <c r="G532" i="9"/>
  <c r="F532" i="9"/>
  <c r="E532" i="9"/>
  <c r="D532" i="9"/>
  <c r="C532" i="9"/>
  <c r="G531" i="9"/>
  <c r="F531" i="9"/>
  <c r="H531" i="9" s="1"/>
  <c r="E531" i="9"/>
  <c r="D531" i="9"/>
  <c r="C531" i="9"/>
  <c r="G530" i="9"/>
  <c r="F530" i="9"/>
  <c r="E530" i="9"/>
  <c r="D530" i="9"/>
  <c r="C530" i="9"/>
  <c r="E514" i="9"/>
  <c r="D514" i="9"/>
  <c r="C514" i="9"/>
  <c r="E513" i="9"/>
  <c r="D513" i="9"/>
  <c r="C513" i="9"/>
  <c r="E512" i="9"/>
  <c r="D512" i="9"/>
  <c r="C512" i="9"/>
  <c r="E511" i="9"/>
  <c r="D511" i="9"/>
  <c r="C511" i="9"/>
  <c r="E510" i="9"/>
  <c r="D510" i="9"/>
  <c r="C510" i="9"/>
  <c r="G506" i="9"/>
  <c r="F506" i="9"/>
  <c r="E506" i="9"/>
  <c r="D506" i="9"/>
  <c r="C506" i="9"/>
  <c r="F505" i="9"/>
  <c r="E505" i="9"/>
  <c r="D505" i="9"/>
  <c r="C505" i="9"/>
  <c r="G504" i="9"/>
  <c r="F504" i="9"/>
  <c r="E504" i="9"/>
  <c r="D504" i="9"/>
  <c r="C504" i="9"/>
  <c r="F503" i="9"/>
  <c r="E503" i="9"/>
  <c r="D503" i="9"/>
  <c r="C503" i="9"/>
  <c r="G502" i="9"/>
  <c r="F502" i="9"/>
  <c r="E502" i="9"/>
  <c r="D502" i="9"/>
  <c r="C502" i="9"/>
  <c r="F501" i="9"/>
  <c r="H501" i="9" s="1"/>
  <c r="E501" i="9"/>
  <c r="D501" i="9"/>
  <c r="C501" i="9"/>
  <c r="G500" i="9"/>
  <c r="F500" i="9"/>
  <c r="E500" i="9"/>
  <c r="D500" i="9"/>
  <c r="C500" i="9"/>
  <c r="F499" i="9"/>
  <c r="E499" i="9"/>
  <c r="D499" i="9"/>
  <c r="C499" i="9"/>
  <c r="G498" i="9"/>
  <c r="F498" i="9"/>
  <c r="E498" i="9"/>
  <c r="D498" i="9"/>
  <c r="C498" i="9"/>
  <c r="F497" i="9"/>
  <c r="E497" i="9"/>
  <c r="D497" i="9"/>
  <c r="C497" i="9"/>
  <c r="G496" i="9"/>
  <c r="F496" i="9"/>
  <c r="E496" i="9"/>
  <c r="D496" i="9"/>
  <c r="C496" i="9"/>
  <c r="F495" i="9"/>
  <c r="E495" i="9"/>
  <c r="D495" i="9"/>
  <c r="C495" i="9"/>
  <c r="G494" i="9"/>
  <c r="F494" i="9"/>
  <c r="E494" i="9"/>
  <c r="D494" i="9"/>
  <c r="C494" i="9"/>
  <c r="F493" i="9"/>
  <c r="E493" i="9"/>
  <c r="D493" i="9"/>
  <c r="C493" i="9"/>
  <c r="G492" i="9"/>
  <c r="F492" i="9"/>
  <c r="H492" i="9" s="1"/>
  <c r="E492" i="9"/>
  <c r="D492" i="9"/>
  <c r="C492" i="9"/>
  <c r="F491" i="9"/>
  <c r="E491" i="9"/>
  <c r="D491" i="9"/>
  <c r="C491" i="9"/>
  <c r="G490" i="9"/>
  <c r="F490" i="9"/>
  <c r="E490" i="9"/>
  <c r="D490" i="9"/>
  <c r="C490" i="9"/>
  <c r="F489" i="9"/>
  <c r="E489" i="9"/>
  <c r="D489" i="9"/>
  <c r="C489" i="9"/>
  <c r="G488" i="9"/>
  <c r="F488" i="9"/>
  <c r="E488" i="9"/>
  <c r="D488" i="9"/>
  <c r="C488" i="9"/>
  <c r="F487" i="9"/>
  <c r="E487" i="9"/>
  <c r="D487" i="9"/>
  <c r="C487" i="9"/>
  <c r="G486" i="9"/>
  <c r="F486" i="9"/>
  <c r="E486" i="9"/>
  <c r="D486" i="9"/>
  <c r="C486" i="9"/>
  <c r="F485" i="9"/>
  <c r="H485" i="9" s="1"/>
  <c r="E485" i="9"/>
  <c r="D485" i="9"/>
  <c r="C485" i="9"/>
  <c r="E469" i="9"/>
  <c r="D469" i="9"/>
  <c r="C469" i="9"/>
  <c r="E468" i="9"/>
  <c r="D468" i="9"/>
  <c r="C468" i="9"/>
  <c r="E467" i="9"/>
  <c r="D467" i="9"/>
  <c r="C467" i="9"/>
  <c r="E466" i="9"/>
  <c r="D466" i="9"/>
  <c r="C466" i="9"/>
  <c r="E465" i="9"/>
  <c r="D465" i="9"/>
  <c r="C465" i="9"/>
  <c r="G461" i="9"/>
  <c r="F461" i="9"/>
  <c r="E461" i="9"/>
  <c r="D461" i="9"/>
  <c r="C461" i="9"/>
  <c r="F460" i="9"/>
  <c r="E460" i="9"/>
  <c r="D460" i="9"/>
  <c r="C460" i="9"/>
  <c r="G459" i="9"/>
  <c r="F459" i="9"/>
  <c r="E459" i="9"/>
  <c r="D459" i="9"/>
  <c r="C459" i="9"/>
  <c r="F458" i="9"/>
  <c r="H458" i="9" s="1"/>
  <c r="E458" i="9"/>
  <c r="D458" i="9"/>
  <c r="C458" i="9"/>
  <c r="G457" i="9"/>
  <c r="F457" i="9"/>
  <c r="E457" i="9"/>
  <c r="D457" i="9"/>
  <c r="C457" i="9"/>
  <c r="F456" i="9"/>
  <c r="E456" i="9"/>
  <c r="D456" i="9"/>
  <c r="C456" i="9"/>
  <c r="G455" i="9"/>
  <c r="F455" i="9"/>
  <c r="E455" i="9"/>
  <c r="D455" i="9"/>
  <c r="C455" i="9"/>
  <c r="F454" i="9"/>
  <c r="E454" i="9"/>
  <c r="D454" i="9"/>
  <c r="C454" i="9"/>
  <c r="G453" i="9"/>
  <c r="F453" i="9"/>
  <c r="E453" i="9"/>
  <c r="D453" i="9"/>
  <c r="C453" i="9"/>
  <c r="F452" i="9"/>
  <c r="E452" i="9"/>
  <c r="D452" i="9"/>
  <c r="C452" i="9"/>
  <c r="G451" i="9"/>
  <c r="F451" i="9"/>
  <c r="E451" i="9"/>
  <c r="D451" i="9"/>
  <c r="C451" i="9"/>
  <c r="F450" i="9"/>
  <c r="E450" i="9"/>
  <c r="D450" i="9"/>
  <c r="C450" i="9"/>
  <c r="G449" i="9"/>
  <c r="F449" i="9"/>
  <c r="E449" i="9"/>
  <c r="D449" i="9"/>
  <c r="C449" i="9"/>
  <c r="F448" i="9"/>
  <c r="E448" i="9"/>
  <c r="D448" i="9"/>
  <c r="C448" i="9"/>
  <c r="G447" i="9"/>
  <c r="F447" i="9"/>
  <c r="E447" i="9"/>
  <c r="D447" i="9"/>
  <c r="C447" i="9"/>
  <c r="F446" i="9"/>
  <c r="E446" i="9"/>
  <c r="D446" i="9"/>
  <c r="C446" i="9"/>
  <c r="G445" i="9"/>
  <c r="F445" i="9"/>
  <c r="E445" i="9"/>
  <c r="D445" i="9"/>
  <c r="C445" i="9"/>
  <c r="F444" i="9"/>
  <c r="E444" i="9"/>
  <c r="D444" i="9"/>
  <c r="C444" i="9"/>
  <c r="G443" i="9"/>
  <c r="H443" i="9" s="1"/>
  <c r="F443" i="9"/>
  <c r="E443" i="9"/>
  <c r="D443" i="9"/>
  <c r="C443" i="9"/>
  <c r="F442" i="9"/>
  <c r="H442" i="9" s="1"/>
  <c r="E442" i="9"/>
  <c r="D442" i="9"/>
  <c r="C442" i="9"/>
  <c r="G441" i="9"/>
  <c r="F441" i="9"/>
  <c r="E441" i="9"/>
  <c r="D441" i="9"/>
  <c r="C441" i="9"/>
  <c r="F440" i="9"/>
  <c r="E440" i="9"/>
  <c r="D440" i="9"/>
  <c r="C440" i="9"/>
  <c r="E424" i="9"/>
  <c r="D424" i="9"/>
  <c r="C424" i="9"/>
  <c r="E423" i="9"/>
  <c r="D423" i="9"/>
  <c r="C423" i="9"/>
  <c r="E422" i="9"/>
  <c r="D422" i="9"/>
  <c r="C422" i="9"/>
  <c r="E421" i="9"/>
  <c r="D421" i="9"/>
  <c r="C421" i="9"/>
  <c r="E420" i="9"/>
  <c r="D420" i="9"/>
  <c r="C420" i="9"/>
  <c r="G416" i="9"/>
  <c r="F416" i="9"/>
  <c r="E416" i="9"/>
  <c r="D416" i="9"/>
  <c r="C416" i="9"/>
  <c r="G415" i="9"/>
  <c r="F415" i="9"/>
  <c r="E415" i="9"/>
  <c r="D415" i="9"/>
  <c r="C415" i="9"/>
  <c r="G414" i="9"/>
  <c r="F414" i="9"/>
  <c r="E414" i="9"/>
  <c r="D414" i="9"/>
  <c r="C414" i="9"/>
  <c r="G413" i="9"/>
  <c r="F413" i="9"/>
  <c r="E413" i="9"/>
  <c r="D413" i="9"/>
  <c r="C413" i="9"/>
  <c r="G412" i="9"/>
  <c r="H412" i="9" s="1"/>
  <c r="F412" i="9"/>
  <c r="E412" i="9"/>
  <c r="D412" i="9"/>
  <c r="C412" i="9"/>
  <c r="G411" i="9"/>
  <c r="F411" i="9"/>
  <c r="E411" i="9"/>
  <c r="D411" i="9"/>
  <c r="C411" i="9"/>
  <c r="G410" i="9"/>
  <c r="F410" i="9"/>
  <c r="H410" i="9" s="1"/>
  <c r="E410" i="9"/>
  <c r="D410" i="9"/>
  <c r="C410" i="9"/>
  <c r="G409" i="9"/>
  <c r="F409" i="9"/>
  <c r="E409" i="9"/>
  <c r="D409" i="9"/>
  <c r="C409" i="9"/>
  <c r="G408" i="9"/>
  <c r="F408" i="9"/>
  <c r="E408" i="9"/>
  <c r="D408" i="9"/>
  <c r="C408" i="9"/>
  <c r="G407" i="9"/>
  <c r="F407" i="9"/>
  <c r="E407" i="9"/>
  <c r="D407" i="9"/>
  <c r="C407" i="9"/>
  <c r="G406" i="9"/>
  <c r="F406" i="9"/>
  <c r="H406" i="9" s="1"/>
  <c r="E406" i="9"/>
  <c r="D406" i="9"/>
  <c r="C406" i="9"/>
  <c r="G405" i="9"/>
  <c r="F405" i="9"/>
  <c r="E405" i="9"/>
  <c r="D405" i="9"/>
  <c r="C405" i="9"/>
  <c r="G404" i="9"/>
  <c r="H404" i="9" s="1"/>
  <c r="F404" i="9"/>
  <c r="E404" i="9"/>
  <c r="D404" i="9"/>
  <c r="C404" i="9"/>
  <c r="G403" i="9"/>
  <c r="F403" i="9"/>
  <c r="E403" i="9"/>
  <c r="D403" i="9"/>
  <c r="C403" i="9"/>
  <c r="G402" i="9"/>
  <c r="F402" i="9"/>
  <c r="E402" i="9"/>
  <c r="D402" i="9"/>
  <c r="C402" i="9"/>
  <c r="G401" i="9"/>
  <c r="F401" i="9"/>
  <c r="E401" i="9"/>
  <c r="D401" i="9"/>
  <c r="C401" i="9"/>
  <c r="G400" i="9"/>
  <c r="F400" i="9"/>
  <c r="E400" i="9"/>
  <c r="D400" i="9"/>
  <c r="C400" i="9"/>
  <c r="G399" i="9"/>
  <c r="F399" i="9"/>
  <c r="E399" i="9"/>
  <c r="D399" i="9"/>
  <c r="C399" i="9"/>
  <c r="G398" i="9"/>
  <c r="F398" i="9"/>
  <c r="E398" i="9"/>
  <c r="D398" i="9"/>
  <c r="C398" i="9"/>
  <c r="G397" i="9"/>
  <c r="F397" i="9"/>
  <c r="E397" i="9"/>
  <c r="D397" i="9"/>
  <c r="C397" i="9"/>
  <c r="G396" i="9"/>
  <c r="H396" i="9" s="1"/>
  <c r="F396" i="9"/>
  <c r="E396" i="9"/>
  <c r="D396" i="9"/>
  <c r="C396" i="9"/>
  <c r="G395" i="9"/>
  <c r="F395" i="9"/>
  <c r="E395" i="9"/>
  <c r="D395" i="9"/>
  <c r="C395" i="9"/>
  <c r="E379" i="9"/>
  <c r="D379" i="9"/>
  <c r="C379" i="9"/>
  <c r="E378" i="9"/>
  <c r="D378" i="9"/>
  <c r="C378" i="9"/>
  <c r="E377" i="9"/>
  <c r="D377" i="9"/>
  <c r="C377" i="9"/>
  <c r="E376" i="9"/>
  <c r="D376" i="9"/>
  <c r="C376" i="9"/>
  <c r="E375" i="9"/>
  <c r="D375" i="9"/>
  <c r="C375" i="9"/>
  <c r="G371" i="9"/>
  <c r="F371" i="9"/>
  <c r="E371" i="9"/>
  <c r="D371" i="9"/>
  <c r="C371" i="9"/>
  <c r="F370" i="9"/>
  <c r="E370" i="9"/>
  <c r="D370" i="9"/>
  <c r="C370" i="9"/>
  <c r="G369" i="9"/>
  <c r="F369" i="9"/>
  <c r="E369" i="9"/>
  <c r="D369" i="9"/>
  <c r="C369" i="9"/>
  <c r="F368" i="9"/>
  <c r="H368" i="9" s="1"/>
  <c r="E368" i="9"/>
  <c r="D368" i="9"/>
  <c r="C368" i="9"/>
  <c r="G367" i="9"/>
  <c r="F367" i="9"/>
  <c r="E367" i="9"/>
  <c r="D367" i="9"/>
  <c r="C367" i="9"/>
  <c r="F366" i="9"/>
  <c r="H366" i="9" s="1"/>
  <c r="E366" i="9"/>
  <c r="D366" i="9"/>
  <c r="C366" i="9"/>
  <c r="G365" i="9"/>
  <c r="F365" i="9"/>
  <c r="E365" i="9"/>
  <c r="D365" i="9"/>
  <c r="C365" i="9"/>
  <c r="F364" i="9"/>
  <c r="E364" i="9"/>
  <c r="D364" i="9"/>
  <c r="C364" i="9"/>
  <c r="G363" i="9"/>
  <c r="F363" i="9"/>
  <c r="E363" i="9"/>
  <c r="D363" i="9"/>
  <c r="C363" i="9"/>
  <c r="F362" i="9"/>
  <c r="E362" i="9"/>
  <c r="D362" i="9"/>
  <c r="C362" i="9"/>
  <c r="G361" i="9"/>
  <c r="F361" i="9"/>
  <c r="E361" i="9"/>
  <c r="D361" i="9"/>
  <c r="C361" i="9"/>
  <c r="F360" i="9"/>
  <c r="E360" i="9"/>
  <c r="D360" i="9"/>
  <c r="C360" i="9"/>
  <c r="G359" i="9"/>
  <c r="F359" i="9"/>
  <c r="H359" i="9" s="1"/>
  <c r="E359" i="9"/>
  <c r="D359" i="9"/>
  <c r="C359" i="9"/>
  <c r="F358" i="9"/>
  <c r="E358" i="9"/>
  <c r="D358" i="9"/>
  <c r="C358" i="9"/>
  <c r="G357" i="9"/>
  <c r="H357" i="9" s="1"/>
  <c r="F357" i="9"/>
  <c r="E357" i="9"/>
  <c r="D357" i="9"/>
  <c r="C357" i="9"/>
  <c r="F356" i="9"/>
  <c r="E356" i="9"/>
  <c r="D356" i="9"/>
  <c r="C356" i="9"/>
  <c r="G355" i="9"/>
  <c r="F355" i="9"/>
  <c r="E355" i="9"/>
  <c r="D355" i="9"/>
  <c r="C355" i="9"/>
  <c r="F354" i="9"/>
  <c r="E354" i="9"/>
  <c r="D354" i="9"/>
  <c r="C354" i="9"/>
  <c r="G353" i="9"/>
  <c r="F353" i="9"/>
  <c r="E353" i="9"/>
  <c r="D353" i="9"/>
  <c r="C353" i="9"/>
  <c r="F352" i="9"/>
  <c r="E352" i="9"/>
  <c r="D352" i="9"/>
  <c r="C352" i="9"/>
  <c r="G351" i="9"/>
  <c r="F351" i="9"/>
  <c r="E351" i="9"/>
  <c r="D351" i="9"/>
  <c r="C351" i="9"/>
  <c r="F350" i="9"/>
  <c r="H350" i="9" s="1"/>
  <c r="H372" i="9" s="1"/>
  <c r="E350" i="9"/>
  <c r="D350" i="9"/>
  <c r="C350" i="9"/>
  <c r="E334" i="9"/>
  <c r="D334" i="9"/>
  <c r="C334" i="9"/>
  <c r="E333" i="9"/>
  <c r="D333" i="9"/>
  <c r="C333" i="9"/>
  <c r="E332" i="9"/>
  <c r="D332" i="9"/>
  <c r="C332" i="9"/>
  <c r="E331" i="9"/>
  <c r="D331" i="9"/>
  <c r="C331" i="9"/>
  <c r="E330" i="9"/>
  <c r="D330" i="9"/>
  <c r="C330" i="9"/>
  <c r="G326" i="9"/>
  <c r="H326" i="9" s="1"/>
  <c r="F326" i="9"/>
  <c r="E326" i="9"/>
  <c r="D326" i="9"/>
  <c r="C326" i="9"/>
  <c r="G325" i="9"/>
  <c r="H325" i="9" s="1"/>
  <c r="F325" i="9"/>
  <c r="E325" i="9"/>
  <c r="D325" i="9"/>
  <c r="C325" i="9"/>
  <c r="G324" i="9"/>
  <c r="F324" i="9"/>
  <c r="E324" i="9"/>
  <c r="D324" i="9"/>
  <c r="C324" i="9"/>
  <c r="G323" i="9"/>
  <c r="F323" i="9"/>
  <c r="E323" i="9"/>
  <c r="D323" i="9"/>
  <c r="C323" i="9"/>
  <c r="G322" i="9"/>
  <c r="F322" i="9"/>
  <c r="E322" i="9"/>
  <c r="D322" i="9"/>
  <c r="C322" i="9"/>
  <c r="G321" i="9"/>
  <c r="F321" i="9"/>
  <c r="E321" i="9"/>
  <c r="D321" i="9"/>
  <c r="C321" i="9"/>
  <c r="G320" i="9"/>
  <c r="F320" i="9"/>
  <c r="E320" i="9"/>
  <c r="D320" i="9"/>
  <c r="C320" i="9"/>
  <c r="G319" i="9"/>
  <c r="F319" i="9"/>
  <c r="E319" i="9"/>
  <c r="D319" i="9"/>
  <c r="C319" i="9"/>
  <c r="G318" i="9"/>
  <c r="H318" i="9" s="1"/>
  <c r="F318" i="9"/>
  <c r="E318" i="9"/>
  <c r="D318" i="9"/>
  <c r="C318" i="9"/>
  <c r="G317" i="9"/>
  <c r="H317" i="9" s="1"/>
  <c r="F317" i="9"/>
  <c r="E317" i="9"/>
  <c r="D317" i="9"/>
  <c r="C317" i="9"/>
  <c r="G316" i="9"/>
  <c r="F316" i="9"/>
  <c r="E316" i="9"/>
  <c r="D316" i="9"/>
  <c r="C316" i="9"/>
  <c r="G315" i="9"/>
  <c r="F315" i="9"/>
  <c r="E315" i="9"/>
  <c r="D315" i="9"/>
  <c r="C315" i="9"/>
  <c r="G314" i="9"/>
  <c r="F314" i="9"/>
  <c r="E314" i="9"/>
  <c r="D314" i="9"/>
  <c r="C314" i="9"/>
  <c r="G313" i="9"/>
  <c r="F313" i="9"/>
  <c r="E313" i="9"/>
  <c r="D313" i="9"/>
  <c r="C313" i="9"/>
  <c r="G312" i="9"/>
  <c r="F312" i="9"/>
  <c r="E312" i="9"/>
  <c r="D312" i="9"/>
  <c r="C312" i="9"/>
  <c r="G311" i="9"/>
  <c r="F311" i="9"/>
  <c r="E311" i="9"/>
  <c r="D311" i="9"/>
  <c r="C311" i="9"/>
  <c r="G310" i="9"/>
  <c r="H310" i="9" s="1"/>
  <c r="F310" i="9"/>
  <c r="E310" i="9"/>
  <c r="D310" i="9"/>
  <c r="C310" i="9"/>
  <c r="G309" i="9"/>
  <c r="F309" i="9"/>
  <c r="E309" i="9"/>
  <c r="D309" i="9"/>
  <c r="C309" i="9"/>
  <c r="G308" i="9"/>
  <c r="F308" i="9"/>
  <c r="E308" i="9"/>
  <c r="D308" i="9"/>
  <c r="C308" i="9"/>
  <c r="G307" i="9"/>
  <c r="F307" i="9"/>
  <c r="E307" i="9"/>
  <c r="D307" i="9"/>
  <c r="C307" i="9"/>
  <c r="G306" i="9"/>
  <c r="F306" i="9"/>
  <c r="E306" i="9"/>
  <c r="D306" i="9"/>
  <c r="C306" i="9"/>
  <c r="E290" i="9"/>
  <c r="D290" i="9"/>
  <c r="C290" i="9"/>
  <c r="E289" i="9"/>
  <c r="D289" i="9"/>
  <c r="C289" i="9"/>
  <c r="E288" i="9"/>
  <c r="D288" i="9"/>
  <c r="C288" i="9"/>
  <c r="E287" i="9"/>
  <c r="D287" i="9"/>
  <c r="C287" i="9"/>
  <c r="E286" i="9"/>
  <c r="D286" i="9"/>
  <c r="C286" i="9"/>
  <c r="G282" i="9"/>
  <c r="F282" i="9"/>
  <c r="E282" i="9"/>
  <c r="D282" i="9"/>
  <c r="C282" i="9"/>
  <c r="G281" i="9"/>
  <c r="H281" i="9" s="1"/>
  <c r="F281" i="9"/>
  <c r="E281" i="9"/>
  <c r="D281" i="9"/>
  <c r="C281" i="9"/>
  <c r="G280" i="9"/>
  <c r="F280" i="9"/>
  <c r="E280" i="9"/>
  <c r="D280" i="9"/>
  <c r="C280" i="9"/>
  <c r="G279" i="9"/>
  <c r="F279" i="9"/>
  <c r="E279" i="9"/>
  <c r="D279" i="9"/>
  <c r="C279" i="9"/>
  <c r="G278" i="9"/>
  <c r="F278" i="9"/>
  <c r="H278" i="9" s="1"/>
  <c r="E278" i="9"/>
  <c r="D278" i="9"/>
  <c r="C278" i="9"/>
  <c r="G277" i="9"/>
  <c r="F277" i="9"/>
  <c r="E277" i="9"/>
  <c r="D277" i="9"/>
  <c r="C277" i="9"/>
  <c r="G276" i="9"/>
  <c r="F276" i="9"/>
  <c r="H276" i="9" s="1"/>
  <c r="E276" i="9"/>
  <c r="D276" i="9"/>
  <c r="C276" i="9"/>
  <c r="G275" i="9"/>
  <c r="F275" i="9"/>
  <c r="E275" i="9"/>
  <c r="D275" i="9"/>
  <c r="C275" i="9"/>
  <c r="G274" i="9"/>
  <c r="H274" i="9" s="1"/>
  <c r="F274" i="9"/>
  <c r="E274" i="9"/>
  <c r="D274" i="9"/>
  <c r="C274" i="9"/>
  <c r="G273" i="9"/>
  <c r="H273" i="9" s="1"/>
  <c r="F273" i="9"/>
  <c r="E273" i="9"/>
  <c r="D273" i="9"/>
  <c r="C273" i="9"/>
  <c r="G272" i="9"/>
  <c r="F272" i="9"/>
  <c r="E272" i="9"/>
  <c r="D272" i="9"/>
  <c r="C272" i="9"/>
  <c r="G271" i="9"/>
  <c r="F271" i="9"/>
  <c r="E271" i="9"/>
  <c r="D271" i="9"/>
  <c r="C271" i="9"/>
  <c r="G270" i="9"/>
  <c r="F270" i="9"/>
  <c r="E270" i="9"/>
  <c r="D270" i="9"/>
  <c r="C270" i="9"/>
  <c r="G269" i="9"/>
  <c r="F269" i="9"/>
  <c r="E269" i="9"/>
  <c r="D269" i="9"/>
  <c r="C269" i="9"/>
  <c r="G268" i="9"/>
  <c r="F268" i="9"/>
  <c r="H268" i="9" s="1"/>
  <c r="E268" i="9"/>
  <c r="D268" i="9"/>
  <c r="C268" i="9"/>
  <c r="G267" i="9"/>
  <c r="F267" i="9"/>
  <c r="E267" i="9"/>
  <c r="D267" i="9"/>
  <c r="C267" i="9"/>
  <c r="G266" i="9"/>
  <c r="H266" i="9" s="1"/>
  <c r="F266" i="9"/>
  <c r="E266" i="9"/>
  <c r="D266" i="9"/>
  <c r="C266" i="9"/>
  <c r="G265" i="9"/>
  <c r="H265" i="9" s="1"/>
  <c r="F265" i="9"/>
  <c r="E265" i="9"/>
  <c r="D265" i="9"/>
  <c r="C265" i="9"/>
  <c r="G264" i="9"/>
  <c r="F264" i="9"/>
  <c r="E264" i="9"/>
  <c r="D264" i="9"/>
  <c r="C264" i="9"/>
  <c r="G263" i="9"/>
  <c r="F263" i="9"/>
  <c r="E263" i="9"/>
  <c r="D263" i="9"/>
  <c r="C263" i="9"/>
  <c r="G262" i="9"/>
  <c r="F262" i="9"/>
  <c r="H262" i="9" s="1"/>
  <c r="H283" i="9" s="1"/>
  <c r="E262" i="9"/>
  <c r="D262" i="9"/>
  <c r="C262" i="9"/>
  <c r="E246" i="9"/>
  <c r="D246" i="9"/>
  <c r="C246" i="9"/>
  <c r="E245" i="9"/>
  <c r="D245" i="9"/>
  <c r="C245" i="9"/>
  <c r="E244" i="9"/>
  <c r="D244" i="9"/>
  <c r="C244" i="9"/>
  <c r="E243" i="9"/>
  <c r="D243" i="9"/>
  <c r="C243" i="9"/>
  <c r="E242" i="9"/>
  <c r="D242" i="9"/>
  <c r="C242" i="9"/>
  <c r="G238" i="9"/>
  <c r="H238" i="9" s="1"/>
  <c r="F238" i="9"/>
  <c r="E238" i="9"/>
  <c r="D238" i="9"/>
  <c r="C238" i="9"/>
  <c r="G237" i="9"/>
  <c r="H237" i="9" s="1"/>
  <c r="F237" i="9"/>
  <c r="E237" i="9"/>
  <c r="D237" i="9"/>
  <c r="C237" i="9"/>
  <c r="G236" i="9"/>
  <c r="F236" i="9"/>
  <c r="E236" i="9"/>
  <c r="D236" i="9"/>
  <c r="C236" i="9"/>
  <c r="G235" i="9"/>
  <c r="F235" i="9"/>
  <c r="E235" i="9"/>
  <c r="D235" i="9"/>
  <c r="C235" i="9"/>
  <c r="G234" i="9"/>
  <c r="F234" i="9"/>
  <c r="E234" i="9"/>
  <c r="D234" i="9"/>
  <c r="C234" i="9"/>
  <c r="G233" i="9"/>
  <c r="F233" i="9"/>
  <c r="E233" i="9"/>
  <c r="D233" i="9"/>
  <c r="C233" i="9"/>
  <c r="G232" i="9"/>
  <c r="F232" i="9"/>
  <c r="H232" i="9" s="1"/>
  <c r="E232" i="9"/>
  <c r="D232" i="9"/>
  <c r="C232" i="9"/>
  <c r="G231" i="9"/>
  <c r="F231" i="9"/>
  <c r="E231" i="9"/>
  <c r="D231" i="9"/>
  <c r="C231" i="9"/>
  <c r="G230" i="9"/>
  <c r="F230" i="9"/>
  <c r="E230" i="9"/>
  <c r="D230" i="9"/>
  <c r="C230" i="9"/>
  <c r="G229" i="9"/>
  <c r="H229" i="9" s="1"/>
  <c r="F229" i="9"/>
  <c r="E229" i="9"/>
  <c r="D229" i="9"/>
  <c r="C229" i="9"/>
  <c r="G228" i="9"/>
  <c r="F228" i="9"/>
  <c r="E228" i="9"/>
  <c r="D228" i="9"/>
  <c r="C228" i="9"/>
  <c r="G227" i="9"/>
  <c r="F227" i="9"/>
  <c r="E227" i="9"/>
  <c r="D227" i="9"/>
  <c r="C227" i="9"/>
  <c r="G226" i="9"/>
  <c r="F226" i="9"/>
  <c r="H226" i="9" s="1"/>
  <c r="E226" i="9"/>
  <c r="D226" i="9"/>
  <c r="C226" i="9"/>
  <c r="G225" i="9"/>
  <c r="F225" i="9"/>
  <c r="E225" i="9"/>
  <c r="D225" i="9"/>
  <c r="C225" i="9"/>
  <c r="G224" i="9"/>
  <c r="F224" i="9"/>
  <c r="H224" i="9" s="1"/>
  <c r="E224" i="9"/>
  <c r="D224" i="9"/>
  <c r="C224" i="9"/>
  <c r="G223" i="9"/>
  <c r="F223" i="9"/>
  <c r="E223" i="9"/>
  <c r="D223" i="9"/>
  <c r="C223" i="9"/>
  <c r="G222" i="9"/>
  <c r="H222" i="9" s="1"/>
  <c r="F222" i="9"/>
  <c r="E222" i="9"/>
  <c r="D222" i="9"/>
  <c r="C222" i="9"/>
  <c r="G221" i="9"/>
  <c r="H221" i="9" s="1"/>
  <c r="F221" i="9"/>
  <c r="E221" i="9"/>
  <c r="D221" i="9"/>
  <c r="C221" i="9"/>
  <c r="G220" i="9"/>
  <c r="F220" i="9"/>
  <c r="E220" i="9"/>
  <c r="D220" i="9"/>
  <c r="C220" i="9"/>
  <c r="G219" i="9"/>
  <c r="F219" i="9"/>
  <c r="E219" i="9"/>
  <c r="D219" i="9"/>
  <c r="C219" i="9"/>
  <c r="G218" i="9"/>
  <c r="F218" i="9"/>
  <c r="E218" i="9"/>
  <c r="D218" i="9"/>
  <c r="C218" i="9"/>
  <c r="E202" i="9"/>
  <c r="D202" i="9"/>
  <c r="C202" i="9"/>
  <c r="E201" i="9"/>
  <c r="D201" i="9"/>
  <c r="C201" i="9"/>
  <c r="E200" i="9"/>
  <c r="D200" i="9"/>
  <c r="C200" i="9"/>
  <c r="E199" i="9"/>
  <c r="D199" i="9"/>
  <c r="C199" i="9"/>
  <c r="E198" i="9"/>
  <c r="D198" i="9"/>
  <c r="C198" i="9"/>
  <c r="F194" i="9"/>
  <c r="H194" i="9" s="1"/>
  <c r="E194" i="9"/>
  <c r="D194" i="9"/>
  <c r="C194" i="9"/>
  <c r="G193" i="9"/>
  <c r="F193" i="9"/>
  <c r="H193" i="9" s="1"/>
  <c r="E193" i="9"/>
  <c r="D193" i="9"/>
  <c r="C193" i="9"/>
  <c r="F192" i="9"/>
  <c r="E192" i="9"/>
  <c r="D192" i="9"/>
  <c r="C192" i="9"/>
  <c r="G191" i="9"/>
  <c r="H191" i="9" s="1"/>
  <c r="F191" i="9"/>
  <c r="E191" i="9"/>
  <c r="D191" i="9"/>
  <c r="C191" i="9"/>
  <c r="F190" i="9"/>
  <c r="E190" i="9"/>
  <c r="D190" i="9"/>
  <c r="C190" i="9"/>
  <c r="G189" i="9"/>
  <c r="F189" i="9"/>
  <c r="H189" i="9" s="1"/>
  <c r="E189" i="9"/>
  <c r="D189" i="9"/>
  <c r="C189" i="9"/>
  <c r="F188" i="9"/>
  <c r="H188" i="9" s="1"/>
  <c r="E188" i="9"/>
  <c r="D188" i="9"/>
  <c r="C188" i="9"/>
  <c r="G187" i="9"/>
  <c r="F187" i="9"/>
  <c r="E187" i="9"/>
  <c r="D187" i="9"/>
  <c r="C187" i="9"/>
  <c r="F186" i="9"/>
  <c r="E186" i="9"/>
  <c r="D186" i="9"/>
  <c r="C186" i="9"/>
  <c r="G185" i="9"/>
  <c r="F185" i="9"/>
  <c r="E185" i="9"/>
  <c r="D185" i="9"/>
  <c r="C185" i="9"/>
  <c r="F184" i="9"/>
  <c r="H184" i="9" s="1"/>
  <c r="E184" i="9"/>
  <c r="D184" i="9"/>
  <c r="C184" i="9"/>
  <c r="G183" i="9"/>
  <c r="F183" i="9"/>
  <c r="E183" i="9"/>
  <c r="D183" i="9"/>
  <c r="C183" i="9"/>
  <c r="F182" i="9"/>
  <c r="E182" i="9"/>
  <c r="D182" i="9"/>
  <c r="C182" i="9"/>
  <c r="G181" i="9"/>
  <c r="F181" i="9"/>
  <c r="E181" i="9"/>
  <c r="D181" i="9"/>
  <c r="C181" i="9"/>
  <c r="F180" i="9"/>
  <c r="E180" i="9"/>
  <c r="D180" i="9"/>
  <c r="C180" i="9"/>
  <c r="G179" i="9"/>
  <c r="F179" i="9"/>
  <c r="E179" i="9"/>
  <c r="D179" i="9"/>
  <c r="C179" i="9"/>
  <c r="F178" i="9"/>
  <c r="H178" i="9" s="1"/>
  <c r="E178" i="9"/>
  <c r="D178" i="9"/>
  <c r="C178" i="9"/>
  <c r="G177" i="9"/>
  <c r="F177" i="9"/>
  <c r="H177" i="9" s="1"/>
  <c r="E177" i="9"/>
  <c r="D177" i="9"/>
  <c r="C177" i="9"/>
  <c r="F176" i="9"/>
  <c r="E176" i="9"/>
  <c r="D176" i="9"/>
  <c r="C176" i="9"/>
  <c r="G175" i="9"/>
  <c r="H175" i="9" s="1"/>
  <c r="F175" i="9"/>
  <c r="E175" i="9"/>
  <c r="D175" i="9"/>
  <c r="C175" i="9"/>
  <c r="F174" i="9"/>
  <c r="E174" i="9"/>
  <c r="D174" i="9"/>
  <c r="C174" i="9"/>
  <c r="H159" i="9"/>
  <c r="E158" i="9"/>
  <c r="D158" i="9"/>
  <c r="C158" i="9"/>
  <c r="E157" i="9"/>
  <c r="D157" i="9"/>
  <c r="C157" i="9"/>
  <c r="E156" i="9"/>
  <c r="D156" i="9"/>
  <c r="C156" i="9"/>
  <c r="E155" i="9"/>
  <c r="D155" i="9"/>
  <c r="C155" i="9"/>
  <c r="E154" i="9"/>
  <c r="D154" i="9"/>
  <c r="C154" i="9"/>
  <c r="G150" i="9"/>
  <c r="F150" i="9"/>
  <c r="H150" i="9" s="1"/>
  <c r="E150" i="9"/>
  <c r="D150" i="9"/>
  <c r="C150" i="9"/>
  <c r="G149" i="9"/>
  <c r="F149" i="9"/>
  <c r="E149" i="9"/>
  <c r="D149" i="9"/>
  <c r="C149" i="9"/>
  <c r="G148" i="9"/>
  <c r="H148" i="9" s="1"/>
  <c r="F148" i="9"/>
  <c r="E148" i="9"/>
  <c r="D148" i="9"/>
  <c r="C148" i="9"/>
  <c r="G147" i="9"/>
  <c r="H147" i="9" s="1"/>
  <c r="F147" i="9"/>
  <c r="E147" i="9"/>
  <c r="D147" i="9"/>
  <c r="C147" i="9"/>
  <c r="G146" i="9"/>
  <c r="F146" i="9"/>
  <c r="E146" i="9"/>
  <c r="D146" i="9"/>
  <c r="C146" i="9"/>
  <c r="G145" i="9"/>
  <c r="F145" i="9"/>
  <c r="E145" i="9"/>
  <c r="D145" i="9"/>
  <c r="C145" i="9"/>
  <c r="G144" i="9"/>
  <c r="F144" i="9"/>
  <c r="E144" i="9"/>
  <c r="D144" i="9"/>
  <c r="C144" i="9"/>
  <c r="G143" i="9"/>
  <c r="F143" i="9"/>
  <c r="E143" i="9"/>
  <c r="D143" i="9"/>
  <c r="C143" i="9"/>
  <c r="G142" i="9"/>
  <c r="F142" i="9"/>
  <c r="H142" i="9" s="1"/>
  <c r="E142" i="9"/>
  <c r="D142" i="9"/>
  <c r="C142" i="9"/>
  <c r="G141" i="9"/>
  <c r="F141" i="9"/>
  <c r="E141" i="9"/>
  <c r="D141" i="9"/>
  <c r="C141" i="9"/>
  <c r="G140" i="9"/>
  <c r="H140" i="9" s="1"/>
  <c r="F140" i="9"/>
  <c r="E140" i="9"/>
  <c r="D140" i="9"/>
  <c r="C140" i="9"/>
  <c r="G139" i="9"/>
  <c r="H139" i="9" s="1"/>
  <c r="F139" i="9"/>
  <c r="E139" i="9"/>
  <c r="D139" i="9"/>
  <c r="C139" i="9"/>
  <c r="G138" i="9"/>
  <c r="F138" i="9"/>
  <c r="E138" i="9"/>
  <c r="D138" i="9"/>
  <c r="C138" i="9"/>
  <c r="G137" i="9"/>
  <c r="F137" i="9"/>
  <c r="E137" i="9"/>
  <c r="D137" i="9"/>
  <c r="C137" i="9"/>
  <c r="G136" i="9"/>
  <c r="F136" i="9"/>
  <c r="H136" i="9" s="1"/>
  <c r="E136" i="9"/>
  <c r="D136" i="9"/>
  <c r="C136" i="9"/>
  <c r="G135" i="9"/>
  <c r="F135" i="9"/>
  <c r="E135" i="9"/>
  <c r="D135" i="9"/>
  <c r="C135" i="9"/>
  <c r="G134" i="9"/>
  <c r="F134" i="9"/>
  <c r="H134" i="9" s="1"/>
  <c r="E134" i="9"/>
  <c r="D134" i="9"/>
  <c r="C134" i="9"/>
  <c r="G133" i="9"/>
  <c r="F133" i="9"/>
  <c r="E133" i="9"/>
  <c r="D133" i="9"/>
  <c r="C133" i="9"/>
  <c r="G132" i="9"/>
  <c r="H132" i="9" s="1"/>
  <c r="F132" i="9"/>
  <c r="E132" i="9"/>
  <c r="D132" i="9"/>
  <c r="C132" i="9"/>
  <c r="G131" i="9"/>
  <c r="H131" i="9" s="1"/>
  <c r="F131" i="9"/>
  <c r="E131" i="9"/>
  <c r="D131" i="9"/>
  <c r="C131" i="9"/>
  <c r="G130" i="9"/>
  <c r="F130" i="9"/>
  <c r="E130" i="9"/>
  <c r="D130" i="9"/>
  <c r="C130" i="9"/>
  <c r="H115" i="9"/>
  <c r="E114" i="9"/>
  <c r="D114" i="9"/>
  <c r="C114" i="9"/>
  <c r="E113" i="9"/>
  <c r="D113" i="9"/>
  <c r="C113" i="9"/>
  <c r="E112" i="9"/>
  <c r="D112" i="9"/>
  <c r="C112" i="9"/>
  <c r="E111" i="9"/>
  <c r="D111" i="9"/>
  <c r="C111" i="9"/>
  <c r="E110" i="9"/>
  <c r="D110" i="9"/>
  <c r="C110" i="9"/>
  <c r="F106" i="9"/>
  <c r="H106" i="9" s="1"/>
  <c r="E106" i="9"/>
  <c r="D106" i="9"/>
  <c r="C106" i="9"/>
  <c r="G105" i="9"/>
  <c r="F105" i="9"/>
  <c r="E105" i="9"/>
  <c r="D105" i="9"/>
  <c r="C105" i="9"/>
  <c r="F104" i="9"/>
  <c r="E104" i="9"/>
  <c r="D104" i="9"/>
  <c r="C104" i="9"/>
  <c r="G103" i="9"/>
  <c r="F103" i="9"/>
  <c r="H103" i="9" s="1"/>
  <c r="E103" i="9"/>
  <c r="D103" i="9"/>
  <c r="C103" i="9"/>
  <c r="F102" i="9"/>
  <c r="H102" i="9"/>
  <c r="E102" i="9"/>
  <c r="D102" i="9"/>
  <c r="C102" i="9"/>
  <c r="G101" i="9"/>
  <c r="F101" i="9"/>
  <c r="E101" i="9"/>
  <c r="D101" i="9"/>
  <c r="C101" i="9"/>
  <c r="F100" i="9"/>
  <c r="H100" i="9" s="1"/>
  <c r="E100" i="9"/>
  <c r="D100" i="9"/>
  <c r="C100" i="9"/>
  <c r="G99" i="9"/>
  <c r="F99" i="9"/>
  <c r="E99" i="9"/>
  <c r="D99" i="9"/>
  <c r="C99" i="9"/>
  <c r="F98" i="9"/>
  <c r="H98" i="9" s="1"/>
  <c r="E98" i="9"/>
  <c r="D98" i="9"/>
  <c r="C98" i="9"/>
  <c r="G97" i="9"/>
  <c r="F97" i="9"/>
  <c r="E97" i="9"/>
  <c r="D97" i="9"/>
  <c r="C97" i="9"/>
  <c r="F96" i="9"/>
  <c r="H96" i="9" s="1"/>
  <c r="E96" i="9"/>
  <c r="D96" i="9"/>
  <c r="C96" i="9"/>
  <c r="G95" i="9"/>
  <c r="F95" i="9"/>
  <c r="H95" i="9" s="1"/>
  <c r="E95" i="9"/>
  <c r="D95" i="9"/>
  <c r="C95" i="9"/>
  <c r="F94" i="9"/>
  <c r="E94" i="9"/>
  <c r="D94" i="9"/>
  <c r="C94" i="9"/>
  <c r="G93" i="9"/>
  <c r="H93" i="9" s="1"/>
  <c r="F93" i="9"/>
  <c r="E93" i="9"/>
  <c r="D93" i="9"/>
  <c r="C93" i="9"/>
  <c r="F92" i="9"/>
  <c r="E92" i="9"/>
  <c r="D92" i="9"/>
  <c r="C92" i="9"/>
  <c r="G91" i="9"/>
  <c r="F91" i="9"/>
  <c r="E91" i="9"/>
  <c r="D91" i="9"/>
  <c r="C91" i="9"/>
  <c r="F90" i="9"/>
  <c r="H90" i="9" s="1"/>
  <c r="E90" i="9"/>
  <c r="D90" i="9"/>
  <c r="C90" i="9"/>
  <c r="G89" i="9"/>
  <c r="F89" i="9"/>
  <c r="E89" i="9"/>
  <c r="D89" i="9"/>
  <c r="C89" i="9"/>
  <c r="F88" i="9"/>
  <c r="H88" i="9" s="1"/>
  <c r="E88" i="9"/>
  <c r="D88" i="9"/>
  <c r="C88" i="9"/>
  <c r="G87" i="9"/>
  <c r="F87" i="9"/>
  <c r="E87" i="9"/>
  <c r="D87" i="9"/>
  <c r="C87" i="9"/>
  <c r="F86" i="9"/>
  <c r="E86" i="9"/>
  <c r="D86" i="9"/>
  <c r="C86" i="9"/>
  <c r="F70" i="9"/>
  <c r="F69" i="9"/>
  <c r="F68" i="9"/>
  <c r="F67" i="9"/>
  <c r="F66" i="9"/>
  <c r="G62" i="9"/>
  <c r="F62" i="9"/>
  <c r="E62" i="9"/>
  <c r="D62" i="9"/>
  <c r="C62" i="9"/>
  <c r="G61" i="9"/>
  <c r="F61" i="9"/>
  <c r="H61" i="9" s="1"/>
  <c r="E61" i="9"/>
  <c r="D61" i="9"/>
  <c r="C61" i="9"/>
  <c r="G60" i="9"/>
  <c r="F60" i="9"/>
  <c r="E60" i="9"/>
  <c r="D60" i="9"/>
  <c r="C60" i="9"/>
  <c r="G59" i="9"/>
  <c r="F59" i="9"/>
  <c r="E59" i="9"/>
  <c r="D59" i="9"/>
  <c r="C59" i="9"/>
  <c r="G58" i="9"/>
  <c r="F58" i="9"/>
  <c r="E58" i="9"/>
  <c r="D58" i="9"/>
  <c r="C58" i="9"/>
  <c r="E42" i="9"/>
  <c r="E70" i="9" s="1"/>
  <c r="D42" i="9"/>
  <c r="D70" i="9"/>
  <c r="C42" i="9"/>
  <c r="C70" i="9"/>
  <c r="E41" i="9"/>
  <c r="E69" i="9"/>
  <c r="D41" i="9"/>
  <c r="D69" i="9" s="1"/>
  <c r="C41" i="9"/>
  <c r="C69" i="9"/>
  <c r="E40" i="9"/>
  <c r="E68" i="9"/>
  <c r="D40" i="9"/>
  <c r="D68" i="9"/>
  <c r="C40" i="9"/>
  <c r="C68" i="9" s="1"/>
  <c r="E39" i="9"/>
  <c r="E67" i="9"/>
  <c r="D39" i="9"/>
  <c r="D67" i="9"/>
  <c r="C39" i="9"/>
  <c r="C67" i="9"/>
  <c r="E38" i="9"/>
  <c r="E66" i="9" s="1"/>
  <c r="D38" i="9"/>
  <c r="D66" i="9"/>
  <c r="C38" i="9"/>
  <c r="C66" i="9"/>
  <c r="F34" i="9"/>
  <c r="E34" i="9"/>
  <c r="D34" i="9"/>
  <c r="C34" i="9"/>
  <c r="G33" i="9"/>
  <c r="F33" i="9"/>
  <c r="E33" i="9"/>
  <c r="D33" i="9"/>
  <c r="C33" i="9"/>
  <c r="F32" i="9"/>
  <c r="E32" i="9"/>
  <c r="D32" i="9"/>
  <c r="C32" i="9"/>
  <c r="G31" i="9"/>
  <c r="F31" i="9"/>
  <c r="E31" i="9"/>
  <c r="D31" i="9"/>
  <c r="C31" i="9"/>
  <c r="F30" i="9"/>
  <c r="H30" i="9" s="1"/>
  <c r="E30" i="9"/>
  <c r="D30" i="9"/>
  <c r="C30" i="9"/>
  <c r="G29" i="9"/>
  <c r="F29" i="9"/>
  <c r="E29" i="9"/>
  <c r="D29" i="9"/>
  <c r="C29" i="9"/>
  <c r="F28" i="9"/>
  <c r="H28" i="9" s="1"/>
  <c r="E28" i="9"/>
  <c r="D28" i="9"/>
  <c r="C28" i="9"/>
  <c r="G27" i="9"/>
  <c r="F27" i="9"/>
  <c r="E27" i="9"/>
  <c r="D27" i="9"/>
  <c r="C27" i="9"/>
  <c r="F26" i="9"/>
  <c r="E26" i="9"/>
  <c r="D26" i="9"/>
  <c r="C26" i="9"/>
  <c r="G25" i="9"/>
  <c r="F25" i="9"/>
  <c r="E25" i="9"/>
  <c r="D25" i="9"/>
  <c r="C25" i="9"/>
  <c r="F24" i="9"/>
  <c r="E24" i="9"/>
  <c r="D24" i="9"/>
  <c r="C24" i="9"/>
  <c r="G23" i="9"/>
  <c r="F23" i="9"/>
  <c r="H23" i="9" s="1"/>
  <c r="E23" i="9"/>
  <c r="D23" i="9"/>
  <c r="C23" i="9"/>
  <c r="F22" i="9"/>
  <c r="H22" i="9"/>
  <c r="E22" i="9"/>
  <c r="D22" i="9"/>
  <c r="C22" i="9"/>
  <c r="G21" i="9"/>
  <c r="F21" i="9"/>
  <c r="E21" i="9"/>
  <c r="D21" i="9"/>
  <c r="C21" i="9"/>
  <c r="F20" i="9"/>
  <c r="E20" i="9"/>
  <c r="D20" i="9"/>
  <c r="C20" i="9"/>
  <c r="G19" i="9"/>
  <c r="F19" i="9"/>
  <c r="E19" i="9"/>
  <c r="D19" i="9"/>
  <c r="C19" i="9"/>
  <c r="F18" i="9"/>
  <c r="E18" i="9"/>
  <c r="D18" i="9"/>
  <c r="C18" i="9"/>
  <c r="G17" i="9"/>
  <c r="F17" i="9"/>
  <c r="E17" i="9"/>
  <c r="D17" i="9"/>
  <c r="C17" i="9"/>
  <c r="F16" i="9"/>
  <c r="H16" i="9" s="1"/>
  <c r="E16" i="9"/>
  <c r="D16" i="9"/>
  <c r="C16" i="9"/>
  <c r="G15" i="9"/>
  <c r="F15" i="9"/>
  <c r="E15" i="9"/>
  <c r="D15" i="9"/>
  <c r="C15" i="9"/>
  <c r="G14" i="9"/>
  <c r="F14" i="9"/>
  <c r="E14" i="9"/>
  <c r="D14" i="9"/>
  <c r="C14" i="9"/>
  <c r="G16" i="8"/>
  <c r="G20" i="8"/>
  <c r="G24" i="8"/>
  <c r="G28" i="8"/>
  <c r="G32" i="8"/>
  <c r="G86" i="8"/>
  <c r="G90" i="8"/>
  <c r="G94" i="8"/>
  <c r="G98" i="8"/>
  <c r="G102" i="8"/>
  <c r="G106" i="8"/>
  <c r="H106" i="8" s="1"/>
  <c r="G133" i="8"/>
  <c r="G137" i="8"/>
  <c r="G141" i="8"/>
  <c r="G145" i="8"/>
  <c r="G149" i="8"/>
  <c r="G176" i="8"/>
  <c r="G180" i="8"/>
  <c r="G184" i="8"/>
  <c r="H184" i="8" s="1"/>
  <c r="G188" i="8"/>
  <c r="G192" i="8"/>
  <c r="G350" i="8"/>
  <c r="G354" i="8"/>
  <c r="G358" i="8"/>
  <c r="G362" i="8"/>
  <c r="G366" i="8"/>
  <c r="G370" i="8"/>
  <c r="H370" i="8" s="1"/>
  <c r="G399" i="8"/>
  <c r="G403" i="8"/>
  <c r="G407" i="8"/>
  <c r="G411" i="8"/>
  <c r="G415" i="8"/>
  <c r="G442" i="8"/>
  <c r="G446" i="8"/>
  <c r="G450" i="8"/>
  <c r="H450" i="8" s="1"/>
  <c r="G454" i="8"/>
  <c r="G458" i="8"/>
  <c r="G485" i="8"/>
  <c r="G489" i="8"/>
  <c r="G493" i="8"/>
  <c r="G497" i="8"/>
  <c r="G501" i="8"/>
  <c r="G505" i="8"/>
  <c r="G579" i="8"/>
  <c r="G583" i="8"/>
  <c r="G587" i="8"/>
  <c r="G591" i="8"/>
  <c r="G595" i="8"/>
  <c r="G667" i="8"/>
  <c r="G671" i="8"/>
  <c r="G675" i="8"/>
  <c r="H675" i="8" s="1"/>
  <c r="G679" i="8"/>
  <c r="G683" i="8"/>
  <c r="G687" i="8"/>
  <c r="G759" i="8"/>
  <c r="G763" i="8"/>
  <c r="G767" i="8"/>
  <c r="G771" i="8"/>
  <c r="G775" i="8"/>
  <c r="G847" i="8"/>
  <c r="G851" i="8"/>
  <c r="G855" i="8"/>
  <c r="G859" i="8"/>
  <c r="G863" i="8"/>
  <c r="G890" i="8"/>
  <c r="G894" i="8"/>
  <c r="G898" i="8"/>
  <c r="H898" i="8" s="1"/>
  <c r="G902" i="8"/>
  <c r="G906" i="8"/>
  <c r="G933" i="8"/>
  <c r="G937" i="8"/>
  <c r="G941" i="8"/>
  <c r="G945" i="8"/>
  <c r="G949" i="8"/>
  <c r="G953" i="8"/>
  <c r="G980" i="8"/>
  <c r="G984" i="8"/>
  <c r="G988" i="8"/>
  <c r="G992" i="8"/>
  <c r="G996" i="8"/>
  <c r="G1000" i="8"/>
  <c r="G1027" i="8"/>
  <c r="G1031" i="8"/>
  <c r="H1031" i="8" s="1"/>
  <c r="G1035" i="8"/>
  <c r="G1039" i="8"/>
  <c r="G1043" i="8"/>
  <c r="G1296" i="8"/>
  <c r="H1286" i="8"/>
  <c r="H1285" i="8"/>
  <c r="H1284" i="8"/>
  <c r="H1283" i="8"/>
  <c r="H1282" i="8"/>
  <c r="H1281" i="8"/>
  <c r="C1281" i="8"/>
  <c r="C1282" i="8" s="1"/>
  <c r="C1283" i="8" s="1"/>
  <c r="C1284" i="8" s="1"/>
  <c r="C1285" i="8" s="1"/>
  <c r="C1286" i="8" s="1"/>
  <c r="H1280" i="8"/>
  <c r="H1279" i="8"/>
  <c r="H1262" i="8"/>
  <c r="H1261" i="8"/>
  <c r="H1260" i="8"/>
  <c r="H1263" i="8" s="1"/>
  <c r="H1259" i="8"/>
  <c r="H1258" i="8"/>
  <c r="H1241" i="8"/>
  <c r="H1240" i="8"/>
  <c r="H1239" i="8"/>
  <c r="H1238" i="8"/>
  <c r="H1237" i="8"/>
  <c r="H1222" i="8"/>
  <c r="H1200" i="8"/>
  <c r="H1177" i="8"/>
  <c r="H1176" i="8"/>
  <c r="H1175" i="8"/>
  <c r="H1174" i="8"/>
  <c r="H1173" i="8"/>
  <c r="H1172" i="8"/>
  <c r="H1171" i="8"/>
  <c r="H1170" i="8"/>
  <c r="H1169" i="8"/>
  <c r="H1168" i="8"/>
  <c r="H1167" i="8"/>
  <c r="H1166" i="8"/>
  <c r="H1165" i="8"/>
  <c r="H1164" i="8"/>
  <c r="H1163" i="8"/>
  <c r="H1178" i="8" s="1"/>
  <c r="H1162" i="8"/>
  <c r="H1161" i="8"/>
  <c r="H1146" i="8"/>
  <c r="E1145" i="8"/>
  <c r="D1145" i="8"/>
  <c r="C1145" i="8"/>
  <c r="E1144" i="8"/>
  <c r="D1144" i="8"/>
  <c r="C1144" i="8"/>
  <c r="E1143" i="8"/>
  <c r="D1143" i="8"/>
  <c r="C1143" i="8"/>
  <c r="E1142" i="8"/>
  <c r="D1142" i="8"/>
  <c r="C1142" i="8"/>
  <c r="E1141" i="8"/>
  <c r="D1141" i="8"/>
  <c r="C1141" i="8"/>
  <c r="G1137" i="8"/>
  <c r="F1137" i="8"/>
  <c r="E1137" i="8"/>
  <c r="D1137" i="8"/>
  <c r="C1137" i="8"/>
  <c r="F1136" i="8"/>
  <c r="H1136" i="8" s="1"/>
  <c r="E1136" i="8"/>
  <c r="D1136" i="8"/>
  <c r="C1136" i="8"/>
  <c r="G1135" i="8"/>
  <c r="F1135" i="8"/>
  <c r="E1135" i="8"/>
  <c r="D1135" i="8"/>
  <c r="C1135" i="8"/>
  <c r="F1134" i="8"/>
  <c r="E1134" i="8"/>
  <c r="D1134" i="8"/>
  <c r="C1134" i="8"/>
  <c r="G1133" i="8"/>
  <c r="F1133" i="8"/>
  <c r="E1133" i="8"/>
  <c r="D1133" i="8"/>
  <c r="C1133" i="8"/>
  <c r="F1132" i="8"/>
  <c r="E1132" i="8"/>
  <c r="D1132" i="8"/>
  <c r="C1132" i="8"/>
  <c r="G1131" i="8"/>
  <c r="F1131" i="8"/>
  <c r="E1131" i="8"/>
  <c r="D1131" i="8"/>
  <c r="C1131" i="8"/>
  <c r="F1130" i="8"/>
  <c r="E1130" i="8"/>
  <c r="D1130" i="8"/>
  <c r="C1130" i="8"/>
  <c r="G1129" i="8"/>
  <c r="F1129" i="8"/>
  <c r="H1129" i="8" s="1"/>
  <c r="E1129" i="8"/>
  <c r="D1129" i="8"/>
  <c r="C1129" i="8"/>
  <c r="F1128" i="8"/>
  <c r="E1128" i="8"/>
  <c r="D1128" i="8"/>
  <c r="C1128" i="8"/>
  <c r="G1127" i="8"/>
  <c r="H1127" i="8" s="1"/>
  <c r="F1127" i="8"/>
  <c r="E1127" i="8"/>
  <c r="D1127" i="8"/>
  <c r="C1127" i="8"/>
  <c r="F1126" i="8"/>
  <c r="E1126" i="8"/>
  <c r="D1126" i="8"/>
  <c r="C1126" i="8"/>
  <c r="G1125" i="8"/>
  <c r="F1125" i="8"/>
  <c r="E1125" i="8"/>
  <c r="D1125" i="8"/>
  <c r="C1125" i="8"/>
  <c r="F1124" i="8"/>
  <c r="E1124" i="8"/>
  <c r="D1124" i="8"/>
  <c r="C1124" i="8"/>
  <c r="G1123" i="8"/>
  <c r="F1123" i="8"/>
  <c r="E1123" i="8"/>
  <c r="D1123" i="8"/>
  <c r="C1123" i="8"/>
  <c r="F1122" i="8"/>
  <c r="E1122" i="8"/>
  <c r="D1122" i="8"/>
  <c r="C1122" i="8"/>
  <c r="G1121" i="8"/>
  <c r="F1121" i="8"/>
  <c r="H1121" i="8" s="1"/>
  <c r="E1121" i="8"/>
  <c r="D1121" i="8"/>
  <c r="C1121" i="8"/>
  <c r="F1120" i="8"/>
  <c r="H1120" i="8" s="1"/>
  <c r="E1120" i="8"/>
  <c r="D1120" i="8"/>
  <c r="C1120" i="8"/>
  <c r="G1119" i="8"/>
  <c r="F1119" i="8"/>
  <c r="E1119" i="8"/>
  <c r="D1119" i="8"/>
  <c r="C1119" i="8"/>
  <c r="F1118" i="8"/>
  <c r="E1118" i="8"/>
  <c r="D1118" i="8"/>
  <c r="C1118" i="8"/>
  <c r="G1117" i="8"/>
  <c r="F1117" i="8"/>
  <c r="E1117" i="8"/>
  <c r="D1117" i="8"/>
  <c r="C1117" i="8"/>
  <c r="F1116" i="8"/>
  <c r="E1116" i="8"/>
  <c r="D1116" i="8"/>
  <c r="C1116" i="8"/>
  <c r="E1100" i="8"/>
  <c r="D1100" i="8"/>
  <c r="C1100" i="8"/>
  <c r="E1099" i="8"/>
  <c r="D1099" i="8"/>
  <c r="C1099" i="8"/>
  <c r="E1098" i="8"/>
  <c r="D1098" i="8"/>
  <c r="C1098" i="8"/>
  <c r="E1097" i="8"/>
  <c r="D1097" i="8"/>
  <c r="C1097" i="8"/>
  <c r="E1096" i="8"/>
  <c r="D1096" i="8"/>
  <c r="C1096" i="8"/>
  <c r="F1092" i="8"/>
  <c r="E1092" i="8"/>
  <c r="D1092" i="8"/>
  <c r="C1092" i="8"/>
  <c r="G1091" i="8"/>
  <c r="F1091" i="8"/>
  <c r="E1091" i="8"/>
  <c r="D1091" i="8"/>
  <c r="C1091" i="8"/>
  <c r="F1090" i="8"/>
  <c r="E1090" i="8"/>
  <c r="D1090" i="8"/>
  <c r="C1090" i="8"/>
  <c r="G1089" i="8"/>
  <c r="F1089" i="8"/>
  <c r="E1089" i="8"/>
  <c r="D1089" i="8"/>
  <c r="C1089" i="8"/>
  <c r="F1088" i="8"/>
  <c r="E1088" i="8"/>
  <c r="D1088" i="8"/>
  <c r="C1088" i="8"/>
  <c r="G1087" i="8"/>
  <c r="F1087" i="8"/>
  <c r="E1087" i="8"/>
  <c r="D1087" i="8"/>
  <c r="C1087" i="8"/>
  <c r="F1086" i="8"/>
  <c r="H1086" i="8" s="1"/>
  <c r="E1086" i="8"/>
  <c r="D1086" i="8"/>
  <c r="C1086" i="8"/>
  <c r="G1085" i="8"/>
  <c r="F1085" i="8"/>
  <c r="E1085" i="8"/>
  <c r="D1085" i="8"/>
  <c r="C1085" i="8"/>
  <c r="F1084" i="8"/>
  <c r="E1084" i="8"/>
  <c r="D1084" i="8"/>
  <c r="C1084" i="8"/>
  <c r="G1083" i="8"/>
  <c r="F1083" i="8"/>
  <c r="E1083" i="8"/>
  <c r="D1083" i="8"/>
  <c r="C1083" i="8"/>
  <c r="F1082" i="8"/>
  <c r="E1082" i="8"/>
  <c r="D1082" i="8"/>
  <c r="C1082" i="8"/>
  <c r="G1081" i="8"/>
  <c r="F1081" i="8"/>
  <c r="E1081" i="8"/>
  <c r="D1081" i="8"/>
  <c r="C1081" i="8"/>
  <c r="F1080" i="8"/>
  <c r="E1080" i="8"/>
  <c r="D1080" i="8"/>
  <c r="C1080" i="8"/>
  <c r="G1079" i="8"/>
  <c r="F1079" i="8"/>
  <c r="H1079" i="8" s="1"/>
  <c r="E1079" i="8"/>
  <c r="D1079" i="8"/>
  <c r="C1079" i="8"/>
  <c r="F1078" i="8"/>
  <c r="E1078" i="8"/>
  <c r="D1078" i="8"/>
  <c r="C1078" i="8"/>
  <c r="G1077" i="8"/>
  <c r="H1077" i="8" s="1"/>
  <c r="F1077" i="8"/>
  <c r="E1077" i="8"/>
  <c r="D1077" i="8"/>
  <c r="C1077" i="8"/>
  <c r="F1076" i="8"/>
  <c r="E1076" i="8"/>
  <c r="D1076" i="8"/>
  <c r="C1076" i="8"/>
  <c r="G1075" i="8"/>
  <c r="F1075" i="8"/>
  <c r="E1075" i="8"/>
  <c r="D1075" i="8"/>
  <c r="C1075" i="8"/>
  <c r="F1074" i="8"/>
  <c r="E1074" i="8"/>
  <c r="D1074" i="8"/>
  <c r="C1074" i="8"/>
  <c r="G1073" i="8"/>
  <c r="F1073" i="8"/>
  <c r="E1073" i="8"/>
  <c r="D1073" i="8"/>
  <c r="C1073" i="8"/>
  <c r="F1072" i="8"/>
  <c r="E1072" i="8"/>
  <c r="D1072" i="8"/>
  <c r="C1072" i="8"/>
  <c r="G1071" i="8"/>
  <c r="F1071" i="8"/>
  <c r="E1071" i="8"/>
  <c r="D1071" i="8"/>
  <c r="C1071" i="8"/>
  <c r="F1070" i="8"/>
  <c r="H1070" i="8" s="1"/>
  <c r="H1093" i="8" s="1"/>
  <c r="E1070" i="8"/>
  <c r="D1070" i="8"/>
  <c r="C1070" i="8"/>
  <c r="E1054" i="8"/>
  <c r="D1054" i="8"/>
  <c r="C1054" i="8"/>
  <c r="E1053" i="8"/>
  <c r="D1053" i="8"/>
  <c r="C1053" i="8"/>
  <c r="E1052" i="8"/>
  <c r="D1052" i="8"/>
  <c r="C1052" i="8"/>
  <c r="E1051" i="8"/>
  <c r="D1051" i="8"/>
  <c r="C1051" i="8"/>
  <c r="E1050" i="8"/>
  <c r="D1050" i="8"/>
  <c r="C1050" i="8"/>
  <c r="G1046" i="8"/>
  <c r="F1046" i="8"/>
  <c r="H1046" i="8" s="1"/>
  <c r="E1046" i="8"/>
  <c r="D1046" i="8"/>
  <c r="C1046" i="8"/>
  <c r="F1045" i="8"/>
  <c r="H1045" i="8" s="1"/>
  <c r="E1045" i="8"/>
  <c r="D1045" i="8"/>
  <c r="C1045" i="8"/>
  <c r="G1044" i="8"/>
  <c r="F1044" i="8"/>
  <c r="E1044" i="8"/>
  <c r="D1044" i="8"/>
  <c r="C1044" i="8"/>
  <c r="F1043" i="8"/>
  <c r="E1043" i="8"/>
  <c r="D1043" i="8"/>
  <c r="C1043" i="8"/>
  <c r="G1042" i="8"/>
  <c r="F1042" i="8"/>
  <c r="E1042" i="8"/>
  <c r="D1042" i="8"/>
  <c r="C1042" i="8"/>
  <c r="F1041" i="8"/>
  <c r="E1041" i="8"/>
  <c r="D1041" i="8"/>
  <c r="C1041" i="8"/>
  <c r="G1040" i="8"/>
  <c r="F1040" i="8"/>
  <c r="E1040" i="8"/>
  <c r="D1040" i="8"/>
  <c r="C1040" i="8"/>
  <c r="F1039" i="8"/>
  <c r="E1039" i="8"/>
  <c r="D1039" i="8"/>
  <c r="C1039" i="8"/>
  <c r="G1038" i="8"/>
  <c r="F1038" i="8"/>
  <c r="H1038" i="8" s="1"/>
  <c r="E1038" i="8"/>
  <c r="D1038" i="8"/>
  <c r="C1038" i="8"/>
  <c r="F1037" i="8"/>
  <c r="E1037" i="8"/>
  <c r="D1037" i="8"/>
  <c r="C1037" i="8"/>
  <c r="G1036" i="8"/>
  <c r="H1036" i="8" s="1"/>
  <c r="F1036" i="8"/>
  <c r="E1036" i="8"/>
  <c r="D1036" i="8"/>
  <c r="C1036" i="8"/>
  <c r="F1035" i="8"/>
  <c r="E1035" i="8"/>
  <c r="D1035" i="8"/>
  <c r="C1035" i="8"/>
  <c r="G1034" i="8"/>
  <c r="F1034" i="8"/>
  <c r="E1034" i="8"/>
  <c r="D1034" i="8"/>
  <c r="C1034" i="8"/>
  <c r="F1033" i="8"/>
  <c r="E1033" i="8"/>
  <c r="D1033" i="8"/>
  <c r="C1033" i="8"/>
  <c r="G1032" i="8"/>
  <c r="F1032" i="8"/>
  <c r="E1032" i="8"/>
  <c r="D1032" i="8"/>
  <c r="C1032" i="8"/>
  <c r="F1031" i="8"/>
  <c r="E1031" i="8"/>
  <c r="D1031" i="8"/>
  <c r="C1031" i="8"/>
  <c r="G1030" i="8"/>
  <c r="F1030" i="8"/>
  <c r="E1030" i="8"/>
  <c r="D1030" i="8"/>
  <c r="C1030" i="8"/>
  <c r="F1029" i="8"/>
  <c r="H1029" i="8" s="1"/>
  <c r="E1029" i="8"/>
  <c r="D1029" i="8"/>
  <c r="C1029" i="8"/>
  <c r="G1028" i="8"/>
  <c r="F1028" i="8"/>
  <c r="E1028" i="8"/>
  <c r="D1028" i="8"/>
  <c r="C1028" i="8"/>
  <c r="F1027" i="8"/>
  <c r="E1027" i="8"/>
  <c r="D1027" i="8"/>
  <c r="C1027" i="8"/>
  <c r="G1026" i="8"/>
  <c r="F1026" i="8"/>
  <c r="E1026" i="8"/>
  <c r="D1026" i="8"/>
  <c r="C1026" i="8"/>
  <c r="F1025" i="8"/>
  <c r="E1025" i="8"/>
  <c r="D1025" i="8"/>
  <c r="C1025" i="8"/>
  <c r="G1024" i="8"/>
  <c r="F1024" i="8"/>
  <c r="E1024" i="8"/>
  <c r="D1024" i="8"/>
  <c r="C1024" i="8"/>
  <c r="E1008" i="8"/>
  <c r="D1008" i="8"/>
  <c r="C1008" i="8"/>
  <c r="E1007" i="8"/>
  <c r="D1007" i="8"/>
  <c r="C1007" i="8"/>
  <c r="E1006" i="8"/>
  <c r="D1006" i="8"/>
  <c r="C1006" i="8"/>
  <c r="E1005" i="8"/>
  <c r="D1005" i="8"/>
  <c r="C1005" i="8"/>
  <c r="E1004" i="8"/>
  <c r="D1004" i="8"/>
  <c r="C1004" i="8"/>
  <c r="F1000" i="8"/>
  <c r="E1000" i="8"/>
  <c r="D1000" i="8"/>
  <c r="C1000" i="8"/>
  <c r="G999" i="8"/>
  <c r="F999" i="8"/>
  <c r="E999" i="8"/>
  <c r="D999" i="8"/>
  <c r="C999" i="8"/>
  <c r="F998" i="8"/>
  <c r="E998" i="8"/>
  <c r="D998" i="8"/>
  <c r="C998" i="8"/>
  <c r="G997" i="8"/>
  <c r="F997" i="8"/>
  <c r="H997" i="8" s="1"/>
  <c r="E997" i="8"/>
  <c r="D997" i="8"/>
  <c r="C997" i="8"/>
  <c r="F996" i="8"/>
  <c r="E996" i="8"/>
  <c r="D996" i="8"/>
  <c r="C996" i="8"/>
  <c r="G995" i="8"/>
  <c r="H995" i="8" s="1"/>
  <c r="F995" i="8"/>
  <c r="E995" i="8"/>
  <c r="D995" i="8"/>
  <c r="C995" i="8"/>
  <c r="F994" i="8"/>
  <c r="E994" i="8"/>
  <c r="D994" i="8"/>
  <c r="C994" i="8"/>
  <c r="G993" i="8"/>
  <c r="F993" i="8"/>
  <c r="E993" i="8"/>
  <c r="D993" i="8"/>
  <c r="C993" i="8"/>
  <c r="F992" i="8"/>
  <c r="E992" i="8"/>
  <c r="D992" i="8"/>
  <c r="C992" i="8"/>
  <c r="G991" i="8"/>
  <c r="F991" i="8"/>
  <c r="E991" i="8"/>
  <c r="D991" i="8"/>
  <c r="C991" i="8"/>
  <c r="F990" i="8"/>
  <c r="E990" i="8"/>
  <c r="D990" i="8"/>
  <c r="C990" i="8"/>
  <c r="G989" i="8"/>
  <c r="F989" i="8"/>
  <c r="H989" i="8" s="1"/>
  <c r="E989" i="8"/>
  <c r="D989" i="8"/>
  <c r="C989" i="8"/>
  <c r="F988" i="8"/>
  <c r="H988" i="8" s="1"/>
  <c r="E988" i="8"/>
  <c r="D988" i="8"/>
  <c r="C988" i="8"/>
  <c r="G987" i="8"/>
  <c r="F987" i="8"/>
  <c r="E987" i="8"/>
  <c r="D987" i="8"/>
  <c r="C987" i="8"/>
  <c r="F986" i="8"/>
  <c r="E986" i="8"/>
  <c r="D986" i="8"/>
  <c r="C986" i="8"/>
  <c r="G985" i="8"/>
  <c r="F985" i="8"/>
  <c r="E985" i="8"/>
  <c r="D985" i="8"/>
  <c r="C985" i="8"/>
  <c r="F984" i="8"/>
  <c r="E984" i="8"/>
  <c r="D984" i="8"/>
  <c r="C984" i="8"/>
  <c r="G983" i="8"/>
  <c r="F983" i="8"/>
  <c r="E983" i="8"/>
  <c r="D983" i="8"/>
  <c r="C983" i="8"/>
  <c r="F982" i="8"/>
  <c r="E982" i="8"/>
  <c r="D982" i="8"/>
  <c r="C982" i="8"/>
  <c r="G981" i="8"/>
  <c r="F981" i="8"/>
  <c r="H981" i="8" s="1"/>
  <c r="E981" i="8"/>
  <c r="D981" i="8"/>
  <c r="C981" i="8"/>
  <c r="F980" i="8"/>
  <c r="H980" i="8" s="1"/>
  <c r="E980" i="8"/>
  <c r="D980" i="8"/>
  <c r="C980" i="8"/>
  <c r="G979" i="8"/>
  <c r="H979" i="8" s="1"/>
  <c r="F979" i="8"/>
  <c r="E979" i="8"/>
  <c r="D979" i="8"/>
  <c r="C979" i="8"/>
  <c r="F978" i="8"/>
  <c r="E978" i="8"/>
  <c r="D978" i="8"/>
  <c r="C978" i="8"/>
  <c r="H963" i="8"/>
  <c r="E962" i="8"/>
  <c r="D962" i="8"/>
  <c r="C962" i="8"/>
  <c r="E961" i="8"/>
  <c r="D961" i="8"/>
  <c r="C961" i="8"/>
  <c r="E960" i="8"/>
  <c r="D960" i="8"/>
  <c r="C960" i="8"/>
  <c r="E959" i="8"/>
  <c r="D959" i="8"/>
  <c r="C959" i="8"/>
  <c r="E958" i="8"/>
  <c r="D958" i="8"/>
  <c r="C958" i="8"/>
  <c r="G954" i="8"/>
  <c r="F954" i="8"/>
  <c r="E954" i="8"/>
  <c r="D954" i="8"/>
  <c r="C954" i="8"/>
  <c r="F953" i="8"/>
  <c r="E953" i="8"/>
  <c r="D953" i="8"/>
  <c r="C953" i="8"/>
  <c r="G952" i="8"/>
  <c r="H952" i="8" s="1"/>
  <c r="F952" i="8"/>
  <c r="E952" i="8"/>
  <c r="D952" i="8"/>
  <c r="C952" i="8"/>
  <c r="F951" i="8"/>
  <c r="E951" i="8"/>
  <c r="D951" i="8"/>
  <c r="C951" i="8"/>
  <c r="G950" i="8"/>
  <c r="F950" i="8"/>
  <c r="H950" i="8" s="1"/>
  <c r="E950" i="8"/>
  <c r="D950" i="8"/>
  <c r="C950" i="8"/>
  <c r="F949" i="8"/>
  <c r="H949" i="8" s="1"/>
  <c r="E949" i="8"/>
  <c r="D949" i="8"/>
  <c r="C949" i="8"/>
  <c r="G948" i="8"/>
  <c r="F948" i="8"/>
  <c r="E948" i="8"/>
  <c r="D948" i="8"/>
  <c r="C948" i="8"/>
  <c r="F947" i="8"/>
  <c r="E947" i="8"/>
  <c r="D947" i="8"/>
  <c r="C947" i="8"/>
  <c r="G946" i="8"/>
  <c r="F946" i="8"/>
  <c r="E946" i="8"/>
  <c r="D946" i="8"/>
  <c r="C946" i="8"/>
  <c r="F945" i="8"/>
  <c r="E945" i="8"/>
  <c r="D945" i="8"/>
  <c r="C945" i="8"/>
  <c r="G944" i="8"/>
  <c r="H944" i="8" s="1"/>
  <c r="F944" i="8"/>
  <c r="E944" i="8"/>
  <c r="D944" i="8"/>
  <c r="C944" i="8"/>
  <c r="F943" i="8"/>
  <c r="E943" i="8"/>
  <c r="D943" i="8"/>
  <c r="C943" i="8"/>
  <c r="G942" i="8"/>
  <c r="F942" i="8"/>
  <c r="H942" i="8" s="1"/>
  <c r="E942" i="8"/>
  <c r="D942" i="8"/>
  <c r="C942" i="8"/>
  <c r="F941" i="8"/>
  <c r="E941" i="8"/>
  <c r="D941" i="8"/>
  <c r="C941" i="8"/>
  <c r="G940" i="8"/>
  <c r="H940" i="8" s="1"/>
  <c r="F940" i="8"/>
  <c r="E940" i="8"/>
  <c r="D940" i="8"/>
  <c r="C940" i="8"/>
  <c r="F939" i="8"/>
  <c r="E939" i="8"/>
  <c r="D939" i="8"/>
  <c r="C939" i="8"/>
  <c r="G938" i="8"/>
  <c r="F938" i="8"/>
  <c r="E938" i="8"/>
  <c r="D938" i="8"/>
  <c r="C938" i="8"/>
  <c r="F937" i="8"/>
  <c r="E937" i="8"/>
  <c r="D937" i="8"/>
  <c r="C937" i="8"/>
  <c r="G936" i="8"/>
  <c r="H936" i="8" s="1"/>
  <c r="F936" i="8"/>
  <c r="E936" i="8"/>
  <c r="D936" i="8"/>
  <c r="C936" i="8"/>
  <c r="F935" i="8"/>
  <c r="E935" i="8"/>
  <c r="D935" i="8"/>
  <c r="C935" i="8"/>
  <c r="G934" i="8"/>
  <c r="F934" i="8"/>
  <c r="H934" i="8" s="1"/>
  <c r="E934" i="8"/>
  <c r="D934" i="8"/>
  <c r="C934" i="8"/>
  <c r="F933" i="8"/>
  <c r="H933" i="8" s="1"/>
  <c r="H955" i="8" s="1"/>
  <c r="H964" i="8" s="1"/>
  <c r="E933" i="8"/>
  <c r="D933" i="8"/>
  <c r="C933" i="8"/>
  <c r="E917" i="8"/>
  <c r="D917" i="8"/>
  <c r="C917" i="8"/>
  <c r="E916" i="8"/>
  <c r="D916" i="8"/>
  <c r="C916" i="8"/>
  <c r="E915" i="8"/>
  <c r="D915" i="8"/>
  <c r="C915" i="8"/>
  <c r="E914" i="8"/>
  <c r="D914" i="8"/>
  <c r="C914" i="8"/>
  <c r="E913" i="8"/>
  <c r="D913" i="8"/>
  <c r="C913" i="8"/>
  <c r="G909" i="8"/>
  <c r="F909" i="8"/>
  <c r="H909" i="8" s="1"/>
  <c r="E909" i="8"/>
  <c r="D909" i="8"/>
  <c r="C909" i="8"/>
  <c r="F908" i="8"/>
  <c r="H908" i="8" s="1"/>
  <c r="E908" i="8"/>
  <c r="D908" i="8"/>
  <c r="C908" i="8"/>
  <c r="G907" i="8"/>
  <c r="F907" i="8"/>
  <c r="E907" i="8"/>
  <c r="D907" i="8"/>
  <c r="C907" i="8"/>
  <c r="F906" i="8"/>
  <c r="E906" i="8"/>
  <c r="D906" i="8"/>
  <c r="C906" i="8"/>
  <c r="G905" i="8"/>
  <c r="F905" i="8"/>
  <c r="E905" i="8"/>
  <c r="D905" i="8"/>
  <c r="C905" i="8"/>
  <c r="F904" i="8"/>
  <c r="E904" i="8"/>
  <c r="D904" i="8"/>
  <c r="C904" i="8"/>
  <c r="G903" i="8"/>
  <c r="F903" i="8"/>
  <c r="E903" i="8"/>
  <c r="D903" i="8"/>
  <c r="C903" i="8"/>
  <c r="F902" i="8"/>
  <c r="E902" i="8"/>
  <c r="D902" i="8"/>
  <c r="C902" i="8"/>
  <c r="G901" i="8"/>
  <c r="F901" i="8"/>
  <c r="H901" i="8" s="1"/>
  <c r="E901" i="8"/>
  <c r="D901" i="8"/>
  <c r="C901" i="8"/>
  <c r="F900" i="8"/>
  <c r="E900" i="8"/>
  <c r="D900" i="8"/>
  <c r="C900" i="8"/>
  <c r="G899" i="8"/>
  <c r="H899" i="8" s="1"/>
  <c r="F899" i="8"/>
  <c r="E899" i="8"/>
  <c r="D899" i="8"/>
  <c r="C899" i="8"/>
  <c r="F898" i="8"/>
  <c r="E898" i="8"/>
  <c r="D898" i="8"/>
  <c r="C898" i="8"/>
  <c r="G897" i="8"/>
  <c r="F897" i="8"/>
  <c r="E897" i="8"/>
  <c r="D897" i="8"/>
  <c r="C897" i="8"/>
  <c r="F896" i="8"/>
  <c r="E896" i="8"/>
  <c r="D896" i="8"/>
  <c r="C896" i="8"/>
  <c r="G895" i="8"/>
  <c r="F895" i="8"/>
  <c r="E895" i="8"/>
  <c r="D895" i="8"/>
  <c r="C895" i="8"/>
  <c r="F894" i="8"/>
  <c r="E894" i="8"/>
  <c r="D894" i="8"/>
  <c r="C894" i="8"/>
  <c r="G893" i="8"/>
  <c r="F893" i="8"/>
  <c r="H893" i="8" s="1"/>
  <c r="E893" i="8"/>
  <c r="D893" i="8"/>
  <c r="C893" i="8"/>
  <c r="F892" i="8"/>
  <c r="E892" i="8"/>
  <c r="D892" i="8"/>
  <c r="C892" i="8"/>
  <c r="G891" i="8"/>
  <c r="F891" i="8"/>
  <c r="E891" i="8"/>
  <c r="D891" i="8"/>
  <c r="C891" i="8"/>
  <c r="F890" i="8"/>
  <c r="E890" i="8"/>
  <c r="D890" i="8"/>
  <c r="C890" i="8"/>
  <c r="G889" i="8"/>
  <c r="F889" i="8"/>
  <c r="E889" i="8"/>
  <c r="D889" i="8"/>
  <c r="C889" i="8"/>
  <c r="F888" i="8"/>
  <c r="E888" i="8"/>
  <c r="D888" i="8"/>
  <c r="C888" i="8"/>
  <c r="H873" i="8"/>
  <c r="E872" i="8"/>
  <c r="D872" i="8"/>
  <c r="C872" i="8"/>
  <c r="E871" i="8"/>
  <c r="D871" i="8"/>
  <c r="C871" i="8"/>
  <c r="E870" i="8"/>
  <c r="D870" i="8"/>
  <c r="C870" i="8"/>
  <c r="E869" i="8"/>
  <c r="D869" i="8"/>
  <c r="C869" i="8"/>
  <c r="E868" i="8"/>
  <c r="D868" i="8"/>
  <c r="C868" i="8"/>
  <c r="G864" i="8"/>
  <c r="F864" i="8"/>
  <c r="E864" i="8"/>
  <c r="D864" i="8"/>
  <c r="C864" i="8"/>
  <c r="F863" i="8"/>
  <c r="E863" i="8"/>
  <c r="D863" i="8"/>
  <c r="C863" i="8"/>
  <c r="G862" i="8"/>
  <c r="F862" i="8"/>
  <c r="H862" i="8" s="1"/>
  <c r="E862" i="8"/>
  <c r="D862" i="8"/>
  <c r="C862" i="8"/>
  <c r="F861" i="8"/>
  <c r="E861" i="8"/>
  <c r="D861" i="8"/>
  <c r="C861" i="8"/>
  <c r="G860" i="8"/>
  <c r="H860" i="8" s="1"/>
  <c r="F860" i="8"/>
  <c r="E860" i="8"/>
  <c r="D860" i="8"/>
  <c r="C860" i="8"/>
  <c r="F859" i="8"/>
  <c r="E859" i="8"/>
  <c r="D859" i="8"/>
  <c r="C859" i="8"/>
  <c r="G858" i="8"/>
  <c r="F858" i="8"/>
  <c r="E858" i="8"/>
  <c r="D858" i="8"/>
  <c r="C858" i="8"/>
  <c r="F857" i="8"/>
  <c r="E857" i="8"/>
  <c r="D857" i="8"/>
  <c r="C857" i="8"/>
  <c r="G856" i="8"/>
  <c r="F856" i="8"/>
  <c r="E856" i="8"/>
  <c r="D856" i="8"/>
  <c r="C856" i="8"/>
  <c r="F855" i="8"/>
  <c r="E855" i="8"/>
  <c r="D855" i="8"/>
  <c r="C855" i="8"/>
  <c r="G854" i="8"/>
  <c r="F854" i="8"/>
  <c r="H854" i="8" s="1"/>
  <c r="E854" i="8"/>
  <c r="D854" i="8"/>
  <c r="C854" i="8"/>
  <c r="F853" i="8"/>
  <c r="E853" i="8"/>
  <c r="D853" i="8"/>
  <c r="C853" i="8"/>
  <c r="G852" i="8"/>
  <c r="F852" i="8"/>
  <c r="E852" i="8"/>
  <c r="D852" i="8"/>
  <c r="C852" i="8"/>
  <c r="F851" i="8"/>
  <c r="E851" i="8"/>
  <c r="D851" i="8"/>
  <c r="C851" i="8"/>
  <c r="G850" i="8"/>
  <c r="F850" i="8"/>
  <c r="E850" i="8"/>
  <c r="D850" i="8"/>
  <c r="C850" i="8"/>
  <c r="F849" i="8"/>
  <c r="E849" i="8"/>
  <c r="D849" i="8"/>
  <c r="C849" i="8"/>
  <c r="G848" i="8"/>
  <c r="H848" i="8" s="1"/>
  <c r="F848" i="8"/>
  <c r="E848" i="8"/>
  <c r="D848" i="8"/>
  <c r="C848" i="8"/>
  <c r="F847" i="8"/>
  <c r="E847" i="8"/>
  <c r="D847" i="8"/>
  <c r="C847" i="8"/>
  <c r="G846" i="8"/>
  <c r="F846" i="8"/>
  <c r="E846" i="8"/>
  <c r="D846" i="8"/>
  <c r="C846" i="8"/>
  <c r="F845" i="8"/>
  <c r="E845" i="8"/>
  <c r="D845" i="8"/>
  <c r="C845" i="8"/>
  <c r="G844" i="8"/>
  <c r="H844" i="8" s="1"/>
  <c r="H865" i="8" s="1"/>
  <c r="H874" i="8" s="1"/>
  <c r="F844" i="8"/>
  <c r="E844" i="8"/>
  <c r="D844" i="8"/>
  <c r="C844" i="8"/>
  <c r="E828" i="8"/>
  <c r="D828" i="8"/>
  <c r="C828" i="8"/>
  <c r="E827" i="8"/>
  <c r="D827" i="8"/>
  <c r="C827" i="8"/>
  <c r="E826" i="8"/>
  <c r="D826" i="8"/>
  <c r="C826" i="8"/>
  <c r="E825" i="8"/>
  <c r="D825" i="8"/>
  <c r="C825" i="8"/>
  <c r="E824" i="8"/>
  <c r="D824" i="8"/>
  <c r="C824" i="8"/>
  <c r="G820" i="8"/>
  <c r="F820" i="8"/>
  <c r="E820" i="8"/>
  <c r="D820" i="8"/>
  <c r="C820" i="8"/>
  <c r="G819" i="8"/>
  <c r="F819" i="8"/>
  <c r="E819" i="8"/>
  <c r="D819" i="8"/>
  <c r="C819" i="8"/>
  <c r="G818" i="8"/>
  <c r="H818" i="8" s="1"/>
  <c r="F818" i="8"/>
  <c r="E818" i="8"/>
  <c r="D818" i="8"/>
  <c r="C818" i="8"/>
  <c r="G817" i="8"/>
  <c r="F817" i="8"/>
  <c r="E817" i="8"/>
  <c r="D817" i="8"/>
  <c r="C817" i="8"/>
  <c r="G816" i="8"/>
  <c r="H816" i="8" s="1"/>
  <c r="F816" i="8"/>
  <c r="E816" i="8"/>
  <c r="D816" i="8"/>
  <c r="C816" i="8"/>
  <c r="G815" i="8"/>
  <c r="F815" i="8"/>
  <c r="E815" i="8"/>
  <c r="D815" i="8"/>
  <c r="C815" i="8"/>
  <c r="G814" i="8"/>
  <c r="H814" i="8" s="1"/>
  <c r="F814" i="8"/>
  <c r="E814" i="8"/>
  <c r="D814" i="8"/>
  <c r="C814" i="8"/>
  <c r="G813" i="8"/>
  <c r="F813" i="8"/>
  <c r="H813" i="8" s="1"/>
  <c r="E813" i="8"/>
  <c r="D813" i="8"/>
  <c r="C813" i="8"/>
  <c r="G812" i="8"/>
  <c r="F812" i="8"/>
  <c r="E812" i="8"/>
  <c r="D812" i="8"/>
  <c r="C812" i="8"/>
  <c r="G811" i="8"/>
  <c r="F811" i="8"/>
  <c r="E811" i="8"/>
  <c r="D811" i="8"/>
  <c r="C811" i="8"/>
  <c r="G810" i="8"/>
  <c r="F810" i="8"/>
  <c r="E810" i="8"/>
  <c r="D810" i="8"/>
  <c r="C810" i="8"/>
  <c r="G809" i="8"/>
  <c r="F809" i="8"/>
  <c r="H809" i="8" s="1"/>
  <c r="E809" i="8"/>
  <c r="D809" i="8"/>
  <c r="C809" i="8"/>
  <c r="G808" i="8"/>
  <c r="H808" i="8" s="1"/>
  <c r="F808" i="8"/>
  <c r="E808" i="8"/>
  <c r="D808" i="8"/>
  <c r="C808" i="8"/>
  <c r="G807" i="8"/>
  <c r="F807" i="8"/>
  <c r="E807" i="8"/>
  <c r="D807" i="8"/>
  <c r="C807" i="8"/>
  <c r="G806" i="8"/>
  <c r="F806" i="8"/>
  <c r="E806" i="8"/>
  <c r="D806" i="8"/>
  <c r="C806" i="8"/>
  <c r="G805" i="8"/>
  <c r="F805" i="8"/>
  <c r="H805" i="8" s="1"/>
  <c r="E805" i="8"/>
  <c r="D805" i="8"/>
  <c r="C805" i="8"/>
  <c r="G804" i="8"/>
  <c r="F804" i="8"/>
  <c r="E804" i="8"/>
  <c r="D804" i="8"/>
  <c r="C804" i="8"/>
  <c r="G803" i="8"/>
  <c r="F803" i="8"/>
  <c r="E803" i="8"/>
  <c r="D803" i="8"/>
  <c r="C803" i="8"/>
  <c r="G802" i="8"/>
  <c r="F802" i="8"/>
  <c r="E802" i="8"/>
  <c r="D802" i="8"/>
  <c r="C802" i="8"/>
  <c r="G801" i="8"/>
  <c r="F801" i="8"/>
  <c r="H801" i="8" s="1"/>
  <c r="E801" i="8"/>
  <c r="D801" i="8"/>
  <c r="C801" i="8"/>
  <c r="G800" i="8"/>
  <c r="H800" i="8" s="1"/>
  <c r="H821" i="8" s="1"/>
  <c r="F800" i="8"/>
  <c r="E800" i="8"/>
  <c r="D800" i="8"/>
  <c r="C800" i="8"/>
  <c r="E784" i="8"/>
  <c r="D784" i="8"/>
  <c r="C784" i="8"/>
  <c r="E783" i="8"/>
  <c r="D783" i="8"/>
  <c r="C783" i="8"/>
  <c r="E782" i="8"/>
  <c r="D782" i="8"/>
  <c r="C782" i="8"/>
  <c r="E781" i="8"/>
  <c r="D781" i="8"/>
  <c r="C781" i="8"/>
  <c r="E780" i="8"/>
  <c r="D780" i="8"/>
  <c r="C780" i="8"/>
  <c r="G776" i="8"/>
  <c r="F776" i="8"/>
  <c r="E776" i="8"/>
  <c r="D776" i="8"/>
  <c r="C776" i="8"/>
  <c r="F775" i="8"/>
  <c r="E775" i="8"/>
  <c r="D775" i="8"/>
  <c r="C775" i="8"/>
  <c r="G774" i="8"/>
  <c r="F774" i="8"/>
  <c r="E774" i="8"/>
  <c r="D774" i="8"/>
  <c r="C774" i="8"/>
  <c r="F773" i="8"/>
  <c r="E773" i="8"/>
  <c r="D773" i="8"/>
  <c r="C773" i="8"/>
  <c r="G772" i="8"/>
  <c r="H772" i="8" s="1"/>
  <c r="F772" i="8"/>
  <c r="E772" i="8"/>
  <c r="D772" i="8"/>
  <c r="C772" i="8"/>
  <c r="F771" i="8"/>
  <c r="E771" i="8"/>
  <c r="D771" i="8"/>
  <c r="C771" i="8"/>
  <c r="G770" i="8"/>
  <c r="F770" i="8"/>
  <c r="H770" i="8" s="1"/>
  <c r="E770" i="8"/>
  <c r="D770" i="8"/>
  <c r="C770" i="8"/>
  <c r="F769" i="8"/>
  <c r="E769" i="8"/>
  <c r="D769" i="8"/>
  <c r="C769" i="8"/>
  <c r="G768" i="8"/>
  <c r="H768" i="8" s="1"/>
  <c r="F768" i="8"/>
  <c r="E768" i="8"/>
  <c r="D768" i="8"/>
  <c r="C768" i="8"/>
  <c r="F767" i="8"/>
  <c r="E767" i="8"/>
  <c r="D767" i="8"/>
  <c r="C767" i="8"/>
  <c r="G766" i="8"/>
  <c r="F766" i="8"/>
  <c r="E766" i="8"/>
  <c r="D766" i="8"/>
  <c r="C766" i="8"/>
  <c r="F765" i="8"/>
  <c r="E765" i="8"/>
  <c r="D765" i="8"/>
  <c r="C765" i="8"/>
  <c r="G764" i="8"/>
  <c r="F764" i="8"/>
  <c r="E764" i="8"/>
  <c r="D764" i="8"/>
  <c r="C764" i="8"/>
  <c r="F763" i="8"/>
  <c r="E763" i="8"/>
  <c r="D763" i="8"/>
  <c r="C763" i="8"/>
  <c r="G762" i="8"/>
  <c r="F762" i="8"/>
  <c r="H762" i="8" s="1"/>
  <c r="E762" i="8"/>
  <c r="D762" i="8"/>
  <c r="C762" i="8"/>
  <c r="F761" i="8"/>
  <c r="E761" i="8"/>
  <c r="D761" i="8"/>
  <c r="C761" i="8"/>
  <c r="G760" i="8"/>
  <c r="F760" i="8"/>
  <c r="E760" i="8"/>
  <c r="D760" i="8"/>
  <c r="C760" i="8"/>
  <c r="F759" i="8"/>
  <c r="E759" i="8"/>
  <c r="D759" i="8"/>
  <c r="C759" i="8"/>
  <c r="G758" i="8"/>
  <c r="F758" i="8"/>
  <c r="E758" i="8"/>
  <c r="D758" i="8"/>
  <c r="C758" i="8"/>
  <c r="F757" i="8"/>
  <c r="E757" i="8"/>
  <c r="D757" i="8"/>
  <c r="C757" i="8"/>
  <c r="G756" i="8"/>
  <c r="F756" i="8"/>
  <c r="E756" i="8"/>
  <c r="D756" i="8"/>
  <c r="C756" i="8"/>
  <c r="E740" i="8"/>
  <c r="D740" i="8"/>
  <c r="C740" i="8"/>
  <c r="E739" i="8"/>
  <c r="D739" i="8"/>
  <c r="C739" i="8"/>
  <c r="E738" i="8"/>
  <c r="D738" i="8"/>
  <c r="C738" i="8"/>
  <c r="E737" i="8"/>
  <c r="D737" i="8"/>
  <c r="C737" i="8"/>
  <c r="E736" i="8"/>
  <c r="D736" i="8"/>
  <c r="C736" i="8"/>
  <c r="G732" i="8"/>
  <c r="H732" i="8" s="1"/>
  <c r="F732" i="8"/>
  <c r="E732" i="8"/>
  <c r="D732" i="8"/>
  <c r="C732" i="8"/>
  <c r="G731" i="8"/>
  <c r="F731" i="8"/>
  <c r="H731" i="8" s="1"/>
  <c r="E731" i="8"/>
  <c r="D731" i="8"/>
  <c r="C731" i="8"/>
  <c r="G730" i="8"/>
  <c r="F730" i="8"/>
  <c r="E730" i="8"/>
  <c r="D730" i="8"/>
  <c r="C730" i="8"/>
  <c r="G729" i="8"/>
  <c r="F729" i="8"/>
  <c r="E729" i="8"/>
  <c r="D729" i="8"/>
  <c r="C729" i="8"/>
  <c r="G728" i="8"/>
  <c r="H728" i="8" s="1"/>
  <c r="F728" i="8"/>
  <c r="E728" i="8"/>
  <c r="D728" i="8"/>
  <c r="C728" i="8"/>
  <c r="G727" i="8"/>
  <c r="F727" i="8"/>
  <c r="H727" i="8" s="1"/>
  <c r="E727" i="8"/>
  <c r="D727" i="8"/>
  <c r="C727" i="8"/>
  <c r="G726" i="8"/>
  <c r="H726" i="8" s="1"/>
  <c r="F726" i="8"/>
  <c r="E726" i="8"/>
  <c r="D726" i="8"/>
  <c r="C726" i="8"/>
  <c r="G725" i="8"/>
  <c r="F725" i="8"/>
  <c r="E725" i="8"/>
  <c r="D725" i="8"/>
  <c r="C725" i="8"/>
  <c r="G724" i="8"/>
  <c r="F724" i="8"/>
  <c r="E724" i="8"/>
  <c r="D724" i="8"/>
  <c r="C724" i="8"/>
  <c r="G723" i="8"/>
  <c r="F723" i="8"/>
  <c r="H723" i="8" s="1"/>
  <c r="E723" i="8"/>
  <c r="D723" i="8"/>
  <c r="C723" i="8"/>
  <c r="G722" i="8"/>
  <c r="F722" i="8"/>
  <c r="E722" i="8"/>
  <c r="D722" i="8"/>
  <c r="C722" i="8"/>
  <c r="G721" i="8"/>
  <c r="F721" i="8"/>
  <c r="E721" i="8"/>
  <c r="D721" i="8"/>
  <c r="C721" i="8"/>
  <c r="G720" i="8"/>
  <c r="F720" i="8"/>
  <c r="E720" i="8"/>
  <c r="D720" i="8"/>
  <c r="C720" i="8"/>
  <c r="G719" i="8"/>
  <c r="F719" i="8"/>
  <c r="H719" i="8" s="1"/>
  <c r="E719" i="8"/>
  <c r="D719" i="8"/>
  <c r="C719" i="8"/>
  <c r="G718" i="8"/>
  <c r="H718" i="8" s="1"/>
  <c r="F718" i="8"/>
  <c r="E718" i="8"/>
  <c r="D718" i="8"/>
  <c r="C718" i="8"/>
  <c r="G717" i="8"/>
  <c r="F717" i="8"/>
  <c r="E717" i="8"/>
  <c r="D717" i="8"/>
  <c r="C717" i="8"/>
  <c r="G716" i="8"/>
  <c r="H716" i="8" s="1"/>
  <c r="F716" i="8"/>
  <c r="E716" i="8"/>
  <c r="D716" i="8"/>
  <c r="C716" i="8"/>
  <c r="G715" i="8"/>
  <c r="F715" i="8"/>
  <c r="H715" i="8" s="1"/>
  <c r="E715" i="8"/>
  <c r="D715" i="8"/>
  <c r="C715" i="8"/>
  <c r="G714" i="8"/>
  <c r="F714" i="8"/>
  <c r="E714" i="8"/>
  <c r="D714" i="8"/>
  <c r="C714" i="8"/>
  <c r="G713" i="8"/>
  <c r="F713" i="8"/>
  <c r="E713" i="8"/>
  <c r="D713" i="8"/>
  <c r="C713" i="8"/>
  <c r="G712" i="8"/>
  <c r="H712" i="8" s="1"/>
  <c r="F712" i="8"/>
  <c r="E712" i="8"/>
  <c r="D712" i="8"/>
  <c r="C712" i="8"/>
  <c r="E696" i="8"/>
  <c r="D696" i="8"/>
  <c r="C696" i="8"/>
  <c r="E695" i="8"/>
  <c r="D695" i="8"/>
  <c r="C695" i="8"/>
  <c r="E694" i="8"/>
  <c r="D694" i="8"/>
  <c r="C694" i="8"/>
  <c r="E693" i="8"/>
  <c r="D693" i="8"/>
  <c r="C693" i="8"/>
  <c r="E692" i="8"/>
  <c r="D692" i="8"/>
  <c r="C692" i="8"/>
  <c r="G688" i="8"/>
  <c r="H688" i="8" s="1"/>
  <c r="F688" i="8"/>
  <c r="E688" i="8"/>
  <c r="D688" i="8"/>
  <c r="C688" i="8"/>
  <c r="F687" i="8"/>
  <c r="E687" i="8"/>
  <c r="D687" i="8"/>
  <c r="C687" i="8"/>
  <c r="G686" i="8"/>
  <c r="F686" i="8"/>
  <c r="H686" i="8" s="1"/>
  <c r="E686" i="8"/>
  <c r="D686" i="8"/>
  <c r="C686" i="8"/>
  <c r="F685" i="8"/>
  <c r="E685" i="8"/>
  <c r="D685" i="8"/>
  <c r="C685" i="8"/>
  <c r="G684" i="8"/>
  <c r="F684" i="8"/>
  <c r="E684" i="8"/>
  <c r="D684" i="8"/>
  <c r="C684" i="8"/>
  <c r="F683" i="8"/>
  <c r="E683" i="8"/>
  <c r="D683" i="8"/>
  <c r="C683" i="8"/>
  <c r="G682" i="8"/>
  <c r="F682" i="8"/>
  <c r="E682" i="8"/>
  <c r="D682" i="8"/>
  <c r="C682" i="8"/>
  <c r="F681" i="8"/>
  <c r="E681" i="8"/>
  <c r="D681" i="8"/>
  <c r="C681" i="8"/>
  <c r="G680" i="8"/>
  <c r="F680" i="8"/>
  <c r="E680" i="8"/>
  <c r="D680" i="8"/>
  <c r="C680" i="8"/>
  <c r="F679" i="8"/>
  <c r="E679" i="8"/>
  <c r="D679" i="8"/>
  <c r="C679" i="8"/>
  <c r="G678" i="8"/>
  <c r="F678" i="8"/>
  <c r="H678" i="8" s="1"/>
  <c r="E678" i="8"/>
  <c r="D678" i="8"/>
  <c r="C678" i="8"/>
  <c r="F677" i="8"/>
  <c r="E677" i="8"/>
  <c r="D677" i="8"/>
  <c r="C677" i="8"/>
  <c r="G676" i="8"/>
  <c r="H676" i="8" s="1"/>
  <c r="F676" i="8"/>
  <c r="E676" i="8"/>
  <c r="D676" i="8"/>
  <c r="C676" i="8"/>
  <c r="F675" i="8"/>
  <c r="E675" i="8"/>
  <c r="D675" i="8"/>
  <c r="C675" i="8"/>
  <c r="G674" i="8"/>
  <c r="F674" i="8"/>
  <c r="E674" i="8"/>
  <c r="D674" i="8"/>
  <c r="C674" i="8"/>
  <c r="F673" i="8"/>
  <c r="E673" i="8"/>
  <c r="D673" i="8"/>
  <c r="C673" i="8"/>
  <c r="G672" i="8"/>
  <c r="F672" i="8"/>
  <c r="E672" i="8"/>
  <c r="D672" i="8"/>
  <c r="C672" i="8"/>
  <c r="F671" i="8"/>
  <c r="E671" i="8"/>
  <c r="D671" i="8"/>
  <c r="C671" i="8"/>
  <c r="G670" i="8"/>
  <c r="F670" i="8"/>
  <c r="H670" i="8" s="1"/>
  <c r="E670" i="8"/>
  <c r="D670" i="8"/>
  <c r="C670" i="8"/>
  <c r="F669" i="8"/>
  <c r="E669" i="8"/>
  <c r="D669" i="8"/>
  <c r="C669" i="8"/>
  <c r="G668" i="8"/>
  <c r="F668" i="8"/>
  <c r="E668" i="8"/>
  <c r="D668" i="8"/>
  <c r="C668" i="8"/>
  <c r="F667" i="8"/>
  <c r="E667" i="8"/>
  <c r="D667" i="8"/>
  <c r="C667" i="8"/>
  <c r="E651" i="8"/>
  <c r="D651" i="8"/>
  <c r="C651" i="8"/>
  <c r="E650" i="8"/>
  <c r="D650" i="8"/>
  <c r="C650" i="8"/>
  <c r="E649" i="8"/>
  <c r="D649" i="8"/>
  <c r="C649" i="8"/>
  <c r="E648" i="8"/>
  <c r="D648" i="8"/>
  <c r="C648" i="8"/>
  <c r="E647" i="8"/>
  <c r="D647" i="8"/>
  <c r="C647" i="8"/>
  <c r="G643" i="8"/>
  <c r="F643" i="8"/>
  <c r="E643" i="8"/>
  <c r="D643" i="8"/>
  <c r="C643" i="8"/>
  <c r="F642" i="8"/>
  <c r="E642" i="8"/>
  <c r="D642" i="8"/>
  <c r="C642" i="8"/>
  <c r="G641" i="8"/>
  <c r="F641" i="8"/>
  <c r="E641" i="8"/>
  <c r="D641" i="8"/>
  <c r="C641" i="8"/>
  <c r="F640" i="8"/>
  <c r="E640" i="8"/>
  <c r="D640" i="8"/>
  <c r="C640" i="8"/>
  <c r="G639" i="8"/>
  <c r="F639" i="8"/>
  <c r="E639" i="8"/>
  <c r="D639" i="8"/>
  <c r="C639" i="8"/>
  <c r="F638" i="8"/>
  <c r="E638" i="8"/>
  <c r="D638" i="8"/>
  <c r="C638" i="8"/>
  <c r="G637" i="8"/>
  <c r="F637" i="8"/>
  <c r="H637" i="8" s="1"/>
  <c r="E637" i="8"/>
  <c r="D637" i="8"/>
  <c r="C637" i="8"/>
  <c r="F636" i="8"/>
  <c r="E636" i="8"/>
  <c r="D636" i="8"/>
  <c r="C636" i="8"/>
  <c r="G635" i="8"/>
  <c r="H635" i="8" s="1"/>
  <c r="F635" i="8"/>
  <c r="E635" i="8"/>
  <c r="D635" i="8"/>
  <c r="C635" i="8"/>
  <c r="F634" i="8"/>
  <c r="E634" i="8"/>
  <c r="D634" i="8"/>
  <c r="C634" i="8"/>
  <c r="G633" i="8"/>
  <c r="F633" i="8"/>
  <c r="E633" i="8"/>
  <c r="D633" i="8"/>
  <c r="C633" i="8"/>
  <c r="F632" i="8"/>
  <c r="E632" i="8"/>
  <c r="D632" i="8"/>
  <c r="C632" i="8"/>
  <c r="G631" i="8"/>
  <c r="F631" i="8"/>
  <c r="E631" i="8"/>
  <c r="D631" i="8"/>
  <c r="C631" i="8"/>
  <c r="F630" i="8"/>
  <c r="E630" i="8"/>
  <c r="D630" i="8"/>
  <c r="C630" i="8"/>
  <c r="G629" i="8"/>
  <c r="F629" i="8"/>
  <c r="H629" i="8" s="1"/>
  <c r="E629" i="8"/>
  <c r="D629" i="8"/>
  <c r="C629" i="8"/>
  <c r="F628" i="8"/>
  <c r="E628" i="8"/>
  <c r="D628" i="8"/>
  <c r="C628" i="8"/>
  <c r="G627" i="8"/>
  <c r="F627" i="8"/>
  <c r="E627" i="8"/>
  <c r="D627" i="8"/>
  <c r="C627" i="8"/>
  <c r="F626" i="8"/>
  <c r="E626" i="8"/>
  <c r="D626" i="8"/>
  <c r="C626" i="8"/>
  <c r="G625" i="8"/>
  <c r="F625" i="8"/>
  <c r="E625" i="8"/>
  <c r="D625" i="8"/>
  <c r="C625" i="8"/>
  <c r="F624" i="8"/>
  <c r="E624" i="8"/>
  <c r="D624" i="8"/>
  <c r="C624" i="8"/>
  <c r="G623" i="8"/>
  <c r="H623" i="8" s="1"/>
  <c r="F623" i="8"/>
  <c r="E623" i="8"/>
  <c r="D623" i="8"/>
  <c r="C623" i="8"/>
  <c r="F622" i="8"/>
  <c r="E622" i="8"/>
  <c r="D622" i="8"/>
  <c r="C622" i="8"/>
  <c r="E606" i="8"/>
  <c r="D606" i="8"/>
  <c r="C606" i="8"/>
  <c r="E605" i="8"/>
  <c r="D605" i="8"/>
  <c r="C605" i="8"/>
  <c r="E604" i="8"/>
  <c r="D604" i="8"/>
  <c r="C604" i="8"/>
  <c r="E603" i="8"/>
  <c r="D603" i="8"/>
  <c r="C603" i="8"/>
  <c r="E602" i="8"/>
  <c r="D602" i="8"/>
  <c r="C602" i="8"/>
  <c r="G598" i="8"/>
  <c r="F598" i="8"/>
  <c r="E598" i="8"/>
  <c r="D598" i="8"/>
  <c r="C598" i="8"/>
  <c r="F597" i="8"/>
  <c r="E597" i="8"/>
  <c r="D597" i="8"/>
  <c r="C597" i="8"/>
  <c r="G596" i="8"/>
  <c r="F596" i="8"/>
  <c r="H596" i="8" s="1"/>
  <c r="E596" i="8"/>
  <c r="D596" i="8"/>
  <c r="C596" i="8"/>
  <c r="F595" i="8"/>
  <c r="E595" i="8"/>
  <c r="D595" i="8"/>
  <c r="C595" i="8"/>
  <c r="G594" i="8"/>
  <c r="F594" i="8"/>
  <c r="E594" i="8"/>
  <c r="D594" i="8"/>
  <c r="C594" i="8"/>
  <c r="F593" i="8"/>
  <c r="E593" i="8"/>
  <c r="D593" i="8"/>
  <c r="C593" i="8"/>
  <c r="G592" i="8"/>
  <c r="F592" i="8"/>
  <c r="E592" i="8"/>
  <c r="D592" i="8"/>
  <c r="C592" i="8"/>
  <c r="F591" i="8"/>
  <c r="E591" i="8"/>
  <c r="D591" i="8"/>
  <c r="C591" i="8"/>
  <c r="G590" i="8"/>
  <c r="F590" i="8"/>
  <c r="E590" i="8"/>
  <c r="D590" i="8"/>
  <c r="C590" i="8"/>
  <c r="F589" i="8"/>
  <c r="E589" i="8"/>
  <c r="D589" i="8"/>
  <c r="C589" i="8"/>
  <c r="G588" i="8"/>
  <c r="F588" i="8"/>
  <c r="H588" i="8" s="1"/>
  <c r="E588" i="8"/>
  <c r="D588" i="8"/>
  <c r="C588" i="8"/>
  <c r="F587" i="8"/>
  <c r="H587" i="8" s="1"/>
  <c r="E587" i="8"/>
  <c r="D587" i="8"/>
  <c r="C587" i="8"/>
  <c r="G586" i="8"/>
  <c r="F586" i="8"/>
  <c r="E586" i="8"/>
  <c r="D586" i="8"/>
  <c r="C586" i="8"/>
  <c r="F585" i="8"/>
  <c r="E585" i="8"/>
  <c r="D585" i="8"/>
  <c r="C585" i="8"/>
  <c r="G584" i="8"/>
  <c r="F584" i="8"/>
  <c r="E584" i="8"/>
  <c r="D584" i="8"/>
  <c r="C584" i="8"/>
  <c r="F583" i="8"/>
  <c r="E583" i="8"/>
  <c r="D583" i="8"/>
  <c r="C583" i="8"/>
  <c r="G582" i="8"/>
  <c r="F582" i="8"/>
  <c r="E582" i="8"/>
  <c r="D582" i="8"/>
  <c r="C582" i="8"/>
  <c r="F581" i="8"/>
  <c r="E581" i="8"/>
  <c r="D581" i="8"/>
  <c r="C581" i="8"/>
  <c r="G580" i="8"/>
  <c r="F580" i="8"/>
  <c r="H580" i="8" s="1"/>
  <c r="E580" i="8"/>
  <c r="D580" i="8"/>
  <c r="C580" i="8"/>
  <c r="F579" i="8"/>
  <c r="H579" i="8" s="1"/>
  <c r="E579" i="8"/>
  <c r="D579" i="8"/>
  <c r="C579" i="8"/>
  <c r="G578" i="8"/>
  <c r="H578" i="8" s="1"/>
  <c r="F578" i="8"/>
  <c r="E578" i="8"/>
  <c r="D578" i="8"/>
  <c r="C578" i="8"/>
  <c r="F577" i="8"/>
  <c r="E577" i="8"/>
  <c r="D577" i="8"/>
  <c r="C577" i="8"/>
  <c r="G576" i="8"/>
  <c r="F576" i="8"/>
  <c r="E576" i="8"/>
  <c r="D576" i="8"/>
  <c r="C576" i="8"/>
  <c r="E560" i="8"/>
  <c r="D560" i="8"/>
  <c r="C560" i="8"/>
  <c r="E559" i="8"/>
  <c r="D559" i="8"/>
  <c r="C559" i="8"/>
  <c r="E558" i="8"/>
  <c r="D558" i="8"/>
  <c r="C558" i="8"/>
  <c r="E557" i="8"/>
  <c r="D557" i="8"/>
  <c r="C557" i="8"/>
  <c r="E556" i="8"/>
  <c r="D556" i="8"/>
  <c r="C556" i="8"/>
  <c r="F552" i="8"/>
  <c r="E552" i="8"/>
  <c r="D552" i="8"/>
  <c r="C552" i="8"/>
  <c r="G551" i="8"/>
  <c r="H551" i="8" s="1"/>
  <c r="F551" i="8"/>
  <c r="E551" i="8"/>
  <c r="D551" i="8"/>
  <c r="C551" i="8"/>
  <c r="F550" i="8"/>
  <c r="H550" i="8" s="1"/>
  <c r="E550" i="8"/>
  <c r="D550" i="8"/>
  <c r="C550" i="8"/>
  <c r="G549" i="8"/>
  <c r="F549" i="8"/>
  <c r="E549" i="8"/>
  <c r="D549" i="8"/>
  <c r="C549" i="8"/>
  <c r="F548" i="8"/>
  <c r="E548" i="8"/>
  <c r="D548" i="8"/>
  <c r="C548" i="8"/>
  <c r="G547" i="8"/>
  <c r="F547" i="8"/>
  <c r="H547" i="8" s="1"/>
  <c r="E547" i="8"/>
  <c r="D547" i="8"/>
  <c r="C547" i="8"/>
  <c r="F546" i="8"/>
  <c r="H546" i="8" s="1"/>
  <c r="E546" i="8"/>
  <c r="D546" i="8"/>
  <c r="C546" i="8"/>
  <c r="G545" i="8"/>
  <c r="F545" i="8"/>
  <c r="E545" i="8"/>
  <c r="D545" i="8"/>
  <c r="C545" i="8"/>
  <c r="F544" i="8"/>
  <c r="E544" i="8"/>
  <c r="D544" i="8"/>
  <c r="C544" i="8"/>
  <c r="G543" i="8"/>
  <c r="H543" i="8" s="1"/>
  <c r="F543" i="8"/>
  <c r="E543" i="8"/>
  <c r="D543" i="8"/>
  <c r="C543" i="8"/>
  <c r="F542" i="8"/>
  <c r="E542" i="8"/>
  <c r="D542" i="8"/>
  <c r="C542" i="8"/>
  <c r="G541" i="8"/>
  <c r="H541" i="8" s="1"/>
  <c r="F541" i="8"/>
  <c r="E541" i="8"/>
  <c r="D541" i="8"/>
  <c r="C541" i="8"/>
  <c r="F540" i="8"/>
  <c r="E540" i="8"/>
  <c r="D540" i="8"/>
  <c r="C540" i="8"/>
  <c r="G539" i="8"/>
  <c r="F539" i="8"/>
  <c r="H539" i="8" s="1"/>
  <c r="E539" i="8"/>
  <c r="D539" i="8"/>
  <c r="C539" i="8"/>
  <c r="F538" i="8"/>
  <c r="H538" i="8" s="1"/>
  <c r="E538" i="8"/>
  <c r="D538" i="8"/>
  <c r="C538" i="8"/>
  <c r="G537" i="8"/>
  <c r="F537" i="8"/>
  <c r="E537" i="8"/>
  <c r="D537" i="8"/>
  <c r="C537" i="8"/>
  <c r="F536" i="8"/>
  <c r="E536" i="8"/>
  <c r="D536" i="8"/>
  <c r="C536" i="8"/>
  <c r="G535" i="8"/>
  <c r="H535" i="8" s="1"/>
  <c r="F535" i="8"/>
  <c r="E535" i="8"/>
  <c r="D535" i="8"/>
  <c r="C535" i="8"/>
  <c r="F534" i="8"/>
  <c r="H534" i="8" s="1"/>
  <c r="E534" i="8"/>
  <c r="D534" i="8"/>
  <c r="C534" i="8"/>
  <c r="G533" i="8"/>
  <c r="H533" i="8" s="1"/>
  <c r="F533" i="8"/>
  <c r="E533" i="8"/>
  <c r="D533" i="8"/>
  <c r="C533" i="8"/>
  <c r="F532" i="8"/>
  <c r="E532" i="8"/>
  <c r="D532" i="8"/>
  <c r="C532" i="8"/>
  <c r="G531" i="8"/>
  <c r="F531" i="8"/>
  <c r="H531" i="8" s="1"/>
  <c r="E531" i="8"/>
  <c r="D531" i="8"/>
  <c r="C531" i="8"/>
  <c r="F530" i="8"/>
  <c r="H530" i="8" s="1"/>
  <c r="H553" i="8" s="1"/>
  <c r="E530" i="8"/>
  <c r="D530" i="8"/>
  <c r="C530" i="8"/>
  <c r="E514" i="8"/>
  <c r="D514" i="8"/>
  <c r="C514" i="8"/>
  <c r="E513" i="8"/>
  <c r="D513" i="8"/>
  <c r="C513" i="8"/>
  <c r="E512" i="8"/>
  <c r="D512" i="8"/>
  <c r="C512" i="8"/>
  <c r="E511" i="8"/>
  <c r="D511" i="8"/>
  <c r="C511" i="8"/>
  <c r="E510" i="8"/>
  <c r="D510" i="8"/>
  <c r="C510" i="8"/>
  <c r="G506" i="8"/>
  <c r="F506" i="8"/>
  <c r="H506" i="8" s="1"/>
  <c r="E506" i="8"/>
  <c r="D506" i="8"/>
  <c r="C506" i="8"/>
  <c r="F505" i="8"/>
  <c r="E505" i="8"/>
  <c r="D505" i="8"/>
  <c r="C505" i="8"/>
  <c r="G504" i="8"/>
  <c r="F504" i="8"/>
  <c r="E504" i="8"/>
  <c r="D504" i="8"/>
  <c r="C504" i="8"/>
  <c r="F503" i="8"/>
  <c r="E503" i="8"/>
  <c r="D503" i="8"/>
  <c r="C503" i="8"/>
  <c r="G502" i="8"/>
  <c r="H502" i="8" s="1"/>
  <c r="F502" i="8"/>
  <c r="E502" i="8"/>
  <c r="D502" i="8"/>
  <c r="C502" i="8"/>
  <c r="F501" i="8"/>
  <c r="E501" i="8"/>
  <c r="D501" i="8"/>
  <c r="C501" i="8"/>
  <c r="G500" i="8"/>
  <c r="F500" i="8"/>
  <c r="E500" i="8"/>
  <c r="D500" i="8"/>
  <c r="C500" i="8"/>
  <c r="F499" i="8"/>
  <c r="E499" i="8"/>
  <c r="D499" i="8"/>
  <c r="C499" i="8"/>
  <c r="G498" i="8"/>
  <c r="F498" i="8"/>
  <c r="H498" i="8" s="1"/>
  <c r="E498" i="8"/>
  <c r="D498" i="8"/>
  <c r="C498" i="8"/>
  <c r="F497" i="8"/>
  <c r="E497" i="8"/>
  <c r="D497" i="8"/>
  <c r="C497" i="8"/>
  <c r="G496" i="8"/>
  <c r="F496" i="8"/>
  <c r="E496" i="8"/>
  <c r="D496" i="8"/>
  <c r="C496" i="8"/>
  <c r="F495" i="8"/>
  <c r="E495" i="8"/>
  <c r="D495" i="8"/>
  <c r="C495" i="8"/>
  <c r="G494" i="8"/>
  <c r="H494" i="8" s="1"/>
  <c r="F494" i="8"/>
  <c r="E494" i="8"/>
  <c r="D494" i="8"/>
  <c r="C494" i="8"/>
  <c r="F493" i="8"/>
  <c r="H493" i="8" s="1"/>
  <c r="E493" i="8"/>
  <c r="D493" i="8"/>
  <c r="C493" i="8"/>
  <c r="G492" i="8"/>
  <c r="F492" i="8"/>
  <c r="E492" i="8"/>
  <c r="D492" i="8"/>
  <c r="C492" i="8"/>
  <c r="F491" i="8"/>
  <c r="E491" i="8"/>
  <c r="D491" i="8"/>
  <c r="C491" i="8"/>
  <c r="G490" i="8"/>
  <c r="F490" i="8"/>
  <c r="H490" i="8" s="1"/>
  <c r="E490" i="8"/>
  <c r="D490" i="8"/>
  <c r="C490" i="8"/>
  <c r="F489" i="8"/>
  <c r="E489" i="8"/>
  <c r="D489" i="8"/>
  <c r="C489" i="8"/>
  <c r="G488" i="8"/>
  <c r="F488" i="8"/>
  <c r="E488" i="8"/>
  <c r="D488" i="8"/>
  <c r="C488" i="8"/>
  <c r="F487" i="8"/>
  <c r="E487" i="8"/>
  <c r="D487" i="8"/>
  <c r="C487" i="8"/>
  <c r="G486" i="8"/>
  <c r="H486" i="8" s="1"/>
  <c r="F486" i="8"/>
  <c r="E486" i="8"/>
  <c r="D486" i="8"/>
  <c r="C486" i="8"/>
  <c r="F485" i="8"/>
  <c r="E485" i="8"/>
  <c r="D485" i="8"/>
  <c r="C485" i="8"/>
  <c r="E469" i="8"/>
  <c r="D469" i="8"/>
  <c r="C469" i="8"/>
  <c r="E468" i="8"/>
  <c r="D468" i="8"/>
  <c r="C468" i="8"/>
  <c r="E467" i="8"/>
  <c r="D467" i="8"/>
  <c r="C467" i="8"/>
  <c r="E466" i="8"/>
  <c r="D466" i="8"/>
  <c r="C466" i="8"/>
  <c r="E465" i="8"/>
  <c r="D465" i="8"/>
  <c r="C465" i="8"/>
  <c r="G461" i="8"/>
  <c r="H461" i="8" s="1"/>
  <c r="F461" i="8"/>
  <c r="E461" i="8"/>
  <c r="D461" i="8"/>
  <c r="C461" i="8"/>
  <c r="F460" i="8"/>
  <c r="E460" i="8"/>
  <c r="D460" i="8"/>
  <c r="C460" i="8"/>
  <c r="G459" i="8"/>
  <c r="F459" i="8"/>
  <c r="E459" i="8"/>
  <c r="D459" i="8"/>
  <c r="C459" i="8"/>
  <c r="F458" i="8"/>
  <c r="E458" i="8"/>
  <c r="D458" i="8"/>
  <c r="C458" i="8"/>
  <c r="G457" i="8"/>
  <c r="F457" i="8"/>
  <c r="H457" i="8" s="1"/>
  <c r="E457" i="8"/>
  <c r="D457" i="8"/>
  <c r="C457" i="8"/>
  <c r="F456" i="8"/>
  <c r="E456" i="8"/>
  <c r="D456" i="8"/>
  <c r="C456" i="8"/>
  <c r="G455" i="8"/>
  <c r="F455" i="8"/>
  <c r="E455" i="8"/>
  <c r="D455" i="8"/>
  <c r="C455" i="8"/>
  <c r="F454" i="8"/>
  <c r="E454" i="8"/>
  <c r="D454" i="8"/>
  <c r="C454" i="8"/>
  <c r="G453" i="8"/>
  <c r="H453" i="8" s="1"/>
  <c r="F453" i="8"/>
  <c r="E453" i="8"/>
  <c r="D453" i="8"/>
  <c r="C453" i="8"/>
  <c r="F452" i="8"/>
  <c r="E452" i="8"/>
  <c r="D452" i="8"/>
  <c r="C452" i="8"/>
  <c r="G451" i="8"/>
  <c r="F451" i="8"/>
  <c r="E451" i="8"/>
  <c r="D451" i="8"/>
  <c r="C451" i="8"/>
  <c r="F450" i="8"/>
  <c r="E450" i="8"/>
  <c r="D450" i="8"/>
  <c r="C450" i="8"/>
  <c r="G449" i="8"/>
  <c r="F449" i="8"/>
  <c r="H449" i="8" s="1"/>
  <c r="E449" i="8"/>
  <c r="D449" i="8"/>
  <c r="C449" i="8"/>
  <c r="F448" i="8"/>
  <c r="E448" i="8"/>
  <c r="D448" i="8"/>
  <c r="C448" i="8"/>
  <c r="G447" i="8"/>
  <c r="F447" i="8"/>
  <c r="E447" i="8"/>
  <c r="D447" i="8"/>
  <c r="C447" i="8"/>
  <c r="F446" i="8"/>
  <c r="E446" i="8"/>
  <c r="D446" i="8"/>
  <c r="C446" i="8"/>
  <c r="G445" i="8"/>
  <c r="H445" i="8" s="1"/>
  <c r="F445" i="8"/>
  <c r="E445" i="8"/>
  <c r="D445" i="8"/>
  <c r="C445" i="8"/>
  <c r="F444" i="8"/>
  <c r="E444" i="8"/>
  <c r="D444" i="8"/>
  <c r="C444" i="8"/>
  <c r="G443" i="8"/>
  <c r="H443" i="8" s="1"/>
  <c r="F443" i="8"/>
  <c r="E443" i="8"/>
  <c r="D443" i="8"/>
  <c r="C443" i="8"/>
  <c r="F442" i="8"/>
  <c r="E442" i="8"/>
  <c r="D442" i="8"/>
  <c r="C442" i="8"/>
  <c r="G441" i="8"/>
  <c r="F441" i="8"/>
  <c r="H441" i="8" s="1"/>
  <c r="E441" i="8"/>
  <c r="D441" i="8"/>
  <c r="C441" i="8"/>
  <c r="F440" i="8"/>
  <c r="E440" i="8"/>
  <c r="D440" i="8"/>
  <c r="C440" i="8"/>
  <c r="E424" i="8"/>
  <c r="D424" i="8"/>
  <c r="C424" i="8"/>
  <c r="E423" i="8"/>
  <c r="D423" i="8"/>
  <c r="C423" i="8"/>
  <c r="E422" i="8"/>
  <c r="D422" i="8"/>
  <c r="C422" i="8"/>
  <c r="E421" i="8"/>
  <c r="D421" i="8"/>
  <c r="C421" i="8"/>
  <c r="E420" i="8"/>
  <c r="D420" i="8"/>
  <c r="C420" i="8"/>
  <c r="G416" i="8"/>
  <c r="F416" i="8"/>
  <c r="H416" i="8" s="1"/>
  <c r="E416" i="8"/>
  <c r="D416" i="8"/>
  <c r="C416" i="8"/>
  <c r="F415" i="8"/>
  <c r="H415" i="8" s="1"/>
  <c r="E415" i="8"/>
  <c r="D415" i="8"/>
  <c r="C415" i="8"/>
  <c r="G414" i="8"/>
  <c r="F414" i="8"/>
  <c r="E414" i="8"/>
  <c r="D414" i="8"/>
  <c r="C414" i="8"/>
  <c r="F413" i="8"/>
  <c r="H413" i="8" s="1"/>
  <c r="E413" i="8"/>
  <c r="D413" i="8"/>
  <c r="C413" i="8"/>
  <c r="G412" i="8"/>
  <c r="F412" i="8"/>
  <c r="E412" i="8"/>
  <c r="D412" i="8"/>
  <c r="C412" i="8"/>
  <c r="F411" i="8"/>
  <c r="E411" i="8"/>
  <c r="D411" i="8"/>
  <c r="C411" i="8"/>
  <c r="G410" i="8"/>
  <c r="F410" i="8"/>
  <c r="E410" i="8"/>
  <c r="D410" i="8"/>
  <c r="C410" i="8"/>
  <c r="F409" i="8"/>
  <c r="E409" i="8"/>
  <c r="D409" i="8"/>
  <c r="C409" i="8"/>
  <c r="G408" i="8"/>
  <c r="F408" i="8"/>
  <c r="E408" i="8"/>
  <c r="D408" i="8"/>
  <c r="C408" i="8"/>
  <c r="F407" i="8"/>
  <c r="E407" i="8"/>
  <c r="D407" i="8"/>
  <c r="C407" i="8"/>
  <c r="G406" i="8"/>
  <c r="F406" i="8"/>
  <c r="E406" i="8"/>
  <c r="D406" i="8"/>
  <c r="C406" i="8"/>
  <c r="F405" i="8"/>
  <c r="H405" i="8" s="1"/>
  <c r="E405" i="8"/>
  <c r="D405" i="8"/>
  <c r="C405" i="8"/>
  <c r="G404" i="8"/>
  <c r="F404" i="8"/>
  <c r="E404" i="8"/>
  <c r="D404" i="8"/>
  <c r="C404" i="8"/>
  <c r="F403" i="8"/>
  <c r="H403" i="8" s="1"/>
  <c r="E403" i="8"/>
  <c r="D403" i="8"/>
  <c r="C403" i="8"/>
  <c r="G402" i="8"/>
  <c r="F402" i="8"/>
  <c r="E402" i="8"/>
  <c r="D402" i="8"/>
  <c r="C402" i="8"/>
  <c r="F401" i="8"/>
  <c r="E401" i="8"/>
  <c r="D401" i="8"/>
  <c r="C401" i="8"/>
  <c r="G400" i="8"/>
  <c r="F400" i="8"/>
  <c r="H400" i="8" s="1"/>
  <c r="E400" i="8"/>
  <c r="D400" i="8"/>
  <c r="C400" i="8"/>
  <c r="F399" i="8"/>
  <c r="H399" i="8" s="1"/>
  <c r="E399" i="8"/>
  <c r="D399" i="8"/>
  <c r="C399" i="8"/>
  <c r="G398" i="8"/>
  <c r="F398" i="8"/>
  <c r="E398" i="8"/>
  <c r="D398" i="8"/>
  <c r="C398" i="8"/>
  <c r="F397" i="8"/>
  <c r="H397" i="8" s="1"/>
  <c r="E397" i="8"/>
  <c r="D397" i="8"/>
  <c r="C397" i="8"/>
  <c r="G396" i="8"/>
  <c r="F396" i="8"/>
  <c r="E396" i="8"/>
  <c r="D396" i="8"/>
  <c r="C396" i="8"/>
  <c r="G395" i="8"/>
  <c r="H395" i="8" s="1"/>
  <c r="F395" i="8"/>
  <c r="E395" i="8"/>
  <c r="D395" i="8"/>
  <c r="C395" i="8"/>
  <c r="E379" i="8"/>
  <c r="D379" i="8"/>
  <c r="C379" i="8"/>
  <c r="E378" i="8"/>
  <c r="D378" i="8"/>
  <c r="C378" i="8"/>
  <c r="E377" i="8"/>
  <c r="D377" i="8"/>
  <c r="C377" i="8"/>
  <c r="E376" i="8"/>
  <c r="D376" i="8"/>
  <c r="C376" i="8"/>
  <c r="E375" i="8"/>
  <c r="D375" i="8"/>
  <c r="C375" i="8"/>
  <c r="G371" i="8"/>
  <c r="F371" i="8"/>
  <c r="E371" i="8"/>
  <c r="D371" i="8"/>
  <c r="C371" i="8"/>
  <c r="F370" i="8"/>
  <c r="E370" i="8"/>
  <c r="D370" i="8"/>
  <c r="C370" i="8"/>
  <c r="G369" i="8"/>
  <c r="F369" i="8"/>
  <c r="H369" i="8" s="1"/>
  <c r="E369" i="8"/>
  <c r="D369" i="8"/>
  <c r="C369" i="8"/>
  <c r="F368" i="8"/>
  <c r="E368" i="8"/>
  <c r="D368" i="8"/>
  <c r="C368" i="8"/>
  <c r="G367" i="8"/>
  <c r="F367" i="8"/>
  <c r="E367" i="8"/>
  <c r="D367" i="8"/>
  <c r="C367" i="8"/>
  <c r="F366" i="8"/>
  <c r="H366" i="8" s="1"/>
  <c r="E366" i="8"/>
  <c r="D366" i="8"/>
  <c r="C366" i="8"/>
  <c r="G365" i="8"/>
  <c r="H365" i="8" s="1"/>
  <c r="F365" i="8"/>
  <c r="E365" i="8"/>
  <c r="D365" i="8"/>
  <c r="C365" i="8"/>
  <c r="F364" i="8"/>
  <c r="E364" i="8"/>
  <c r="D364" i="8"/>
  <c r="C364" i="8"/>
  <c r="G363" i="8"/>
  <c r="H363" i="8" s="1"/>
  <c r="F363" i="8"/>
  <c r="E363" i="8"/>
  <c r="D363" i="8"/>
  <c r="C363" i="8"/>
  <c r="F362" i="8"/>
  <c r="E362" i="8"/>
  <c r="D362" i="8"/>
  <c r="C362" i="8"/>
  <c r="G361" i="8"/>
  <c r="F361" i="8"/>
  <c r="H361" i="8" s="1"/>
  <c r="E361" i="8"/>
  <c r="D361" i="8"/>
  <c r="C361" i="8"/>
  <c r="F360" i="8"/>
  <c r="E360" i="8"/>
  <c r="D360" i="8"/>
  <c r="C360" i="8"/>
  <c r="G359" i="8"/>
  <c r="F359" i="8"/>
  <c r="E359" i="8"/>
  <c r="D359" i="8"/>
  <c r="C359" i="8"/>
  <c r="F358" i="8"/>
  <c r="E358" i="8"/>
  <c r="D358" i="8"/>
  <c r="C358" i="8"/>
  <c r="G357" i="8"/>
  <c r="H357" i="8" s="1"/>
  <c r="F357" i="8"/>
  <c r="E357" i="8"/>
  <c r="D357" i="8"/>
  <c r="C357" i="8"/>
  <c r="F356" i="8"/>
  <c r="E356" i="8"/>
  <c r="D356" i="8"/>
  <c r="C356" i="8"/>
  <c r="G355" i="8"/>
  <c r="F355" i="8"/>
  <c r="E355" i="8"/>
  <c r="D355" i="8"/>
  <c r="C355" i="8"/>
  <c r="F354" i="8"/>
  <c r="E354" i="8"/>
  <c r="D354" i="8"/>
  <c r="C354" i="8"/>
  <c r="G353" i="8"/>
  <c r="F353" i="8"/>
  <c r="H353" i="8" s="1"/>
  <c r="E353" i="8"/>
  <c r="D353" i="8"/>
  <c r="C353" i="8"/>
  <c r="F352" i="8"/>
  <c r="E352" i="8"/>
  <c r="D352" i="8"/>
  <c r="C352" i="8"/>
  <c r="G351" i="8"/>
  <c r="F351" i="8"/>
  <c r="E351" i="8"/>
  <c r="D351" i="8"/>
  <c r="C351" i="8"/>
  <c r="F350" i="8"/>
  <c r="H350" i="8" s="1"/>
  <c r="E350" i="8"/>
  <c r="D350" i="8"/>
  <c r="C350" i="8"/>
  <c r="E334" i="8"/>
  <c r="D334" i="8"/>
  <c r="C334" i="8"/>
  <c r="E333" i="8"/>
  <c r="D333" i="8"/>
  <c r="C333" i="8"/>
  <c r="E332" i="8"/>
  <c r="D332" i="8"/>
  <c r="C332" i="8"/>
  <c r="E331" i="8"/>
  <c r="D331" i="8"/>
  <c r="C331" i="8"/>
  <c r="E330" i="8"/>
  <c r="D330" i="8"/>
  <c r="C330" i="8"/>
  <c r="G326" i="8"/>
  <c r="F326" i="8"/>
  <c r="E326" i="8"/>
  <c r="D326" i="8"/>
  <c r="C326" i="8"/>
  <c r="F325" i="8"/>
  <c r="E325" i="8"/>
  <c r="D325" i="8"/>
  <c r="C325" i="8"/>
  <c r="G324" i="8"/>
  <c r="F324" i="8"/>
  <c r="E324" i="8"/>
  <c r="D324" i="8"/>
  <c r="C324" i="8"/>
  <c r="F323" i="8"/>
  <c r="H323" i="8" s="1"/>
  <c r="E323" i="8"/>
  <c r="D323" i="8"/>
  <c r="C323" i="8"/>
  <c r="G322" i="8"/>
  <c r="F322" i="8"/>
  <c r="E322" i="8"/>
  <c r="D322" i="8"/>
  <c r="C322" i="8"/>
  <c r="F321" i="8"/>
  <c r="E321" i="8"/>
  <c r="D321" i="8"/>
  <c r="C321" i="8"/>
  <c r="G320" i="8"/>
  <c r="F320" i="8"/>
  <c r="H320" i="8" s="1"/>
  <c r="E320" i="8"/>
  <c r="D320" i="8"/>
  <c r="C320" i="8"/>
  <c r="F319" i="8"/>
  <c r="E319" i="8"/>
  <c r="D319" i="8"/>
  <c r="C319" i="8"/>
  <c r="G318" i="8"/>
  <c r="F318" i="8"/>
  <c r="E318" i="8"/>
  <c r="D318" i="8"/>
  <c r="C318" i="8"/>
  <c r="F317" i="8"/>
  <c r="H317" i="8" s="1"/>
  <c r="E317" i="8"/>
  <c r="D317" i="8"/>
  <c r="C317" i="8"/>
  <c r="G316" i="8"/>
  <c r="F316" i="8"/>
  <c r="E316" i="8"/>
  <c r="D316" i="8"/>
  <c r="C316" i="8"/>
  <c r="F315" i="8"/>
  <c r="H315" i="8" s="1"/>
  <c r="E315" i="8"/>
  <c r="D315" i="8"/>
  <c r="C315" i="8"/>
  <c r="G314" i="8"/>
  <c r="F314" i="8"/>
  <c r="E314" i="8"/>
  <c r="D314" i="8"/>
  <c r="C314" i="8"/>
  <c r="F313" i="8"/>
  <c r="E313" i="8"/>
  <c r="D313" i="8"/>
  <c r="C313" i="8"/>
  <c r="G312" i="8"/>
  <c r="F312" i="8"/>
  <c r="H312" i="8" s="1"/>
  <c r="E312" i="8"/>
  <c r="D312" i="8"/>
  <c r="C312" i="8"/>
  <c r="F311" i="8"/>
  <c r="H311" i="8" s="1"/>
  <c r="E311" i="8"/>
  <c r="D311" i="8"/>
  <c r="C311" i="8"/>
  <c r="G310" i="8"/>
  <c r="F310" i="8"/>
  <c r="E310" i="8"/>
  <c r="D310" i="8"/>
  <c r="C310" i="8"/>
  <c r="F309" i="8"/>
  <c r="H309" i="8" s="1"/>
  <c r="E309" i="8"/>
  <c r="D309" i="8"/>
  <c r="C309" i="8"/>
  <c r="G308" i="8"/>
  <c r="F308" i="8"/>
  <c r="E308" i="8"/>
  <c r="D308" i="8"/>
  <c r="C308" i="8"/>
  <c r="F307" i="8"/>
  <c r="E307" i="8"/>
  <c r="D307" i="8"/>
  <c r="C307" i="8"/>
  <c r="G306" i="8"/>
  <c r="F306" i="8"/>
  <c r="E306" i="8"/>
  <c r="D306" i="8"/>
  <c r="C306" i="8"/>
  <c r="E290" i="8"/>
  <c r="D290" i="8"/>
  <c r="C290" i="8"/>
  <c r="E289" i="8"/>
  <c r="D289" i="8"/>
  <c r="C289" i="8"/>
  <c r="E288" i="8"/>
  <c r="D288" i="8"/>
  <c r="C288" i="8"/>
  <c r="E287" i="8"/>
  <c r="D287" i="8"/>
  <c r="C287" i="8"/>
  <c r="E286" i="8"/>
  <c r="D286" i="8"/>
  <c r="C286" i="8"/>
  <c r="G282" i="8"/>
  <c r="H282" i="8" s="1"/>
  <c r="F282" i="8"/>
  <c r="E282" i="8"/>
  <c r="D282" i="8"/>
  <c r="C282" i="8"/>
  <c r="F281" i="8"/>
  <c r="E281" i="8"/>
  <c r="D281" i="8"/>
  <c r="C281" i="8"/>
  <c r="G280" i="8"/>
  <c r="F280" i="8"/>
  <c r="E280" i="8"/>
  <c r="D280" i="8"/>
  <c r="C280" i="8"/>
  <c r="F279" i="8"/>
  <c r="E279" i="8"/>
  <c r="D279" i="8"/>
  <c r="C279" i="8"/>
  <c r="G278" i="8"/>
  <c r="F278" i="8"/>
  <c r="E278" i="8"/>
  <c r="D278" i="8"/>
  <c r="C278" i="8"/>
  <c r="F277" i="8"/>
  <c r="H277" i="8" s="1"/>
  <c r="E277" i="8"/>
  <c r="D277" i="8"/>
  <c r="C277" i="8"/>
  <c r="G276" i="8"/>
  <c r="F276" i="8"/>
  <c r="E276" i="8"/>
  <c r="D276" i="8"/>
  <c r="C276" i="8"/>
  <c r="F275" i="8"/>
  <c r="E275" i="8"/>
  <c r="D275" i="8"/>
  <c r="C275" i="8"/>
  <c r="G274" i="8"/>
  <c r="H274" i="8" s="1"/>
  <c r="F274" i="8"/>
  <c r="E274" i="8"/>
  <c r="D274" i="8"/>
  <c r="C274" i="8"/>
  <c r="F273" i="8"/>
  <c r="E273" i="8"/>
  <c r="D273" i="8"/>
  <c r="C273" i="8"/>
  <c r="G272" i="8"/>
  <c r="F272" i="8"/>
  <c r="H272" i="8" s="1"/>
  <c r="E272" i="8"/>
  <c r="D272" i="8"/>
  <c r="C272" i="8"/>
  <c r="F271" i="8"/>
  <c r="H271" i="8" s="1"/>
  <c r="E271" i="8"/>
  <c r="D271" i="8"/>
  <c r="C271" i="8"/>
  <c r="G270" i="8"/>
  <c r="H270" i="8" s="1"/>
  <c r="F270" i="8"/>
  <c r="E270" i="8"/>
  <c r="D270" i="8"/>
  <c r="C270" i="8"/>
  <c r="F269" i="8"/>
  <c r="H269" i="8" s="1"/>
  <c r="E269" i="8"/>
  <c r="D269" i="8"/>
  <c r="C269" i="8"/>
  <c r="G268" i="8"/>
  <c r="F268" i="8"/>
  <c r="E268" i="8"/>
  <c r="D268" i="8"/>
  <c r="C268" i="8"/>
  <c r="F267" i="8"/>
  <c r="E267" i="8"/>
  <c r="D267" i="8"/>
  <c r="C267" i="8"/>
  <c r="G266" i="8"/>
  <c r="H266" i="8" s="1"/>
  <c r="F266" i="8"/>
  <c r="E266" i="8"/>
  <c r="D266" i="8"/>
  <c r="C266" i="8"/>
  <c r="F265" i="8"/>
  <c r="E265" i="8"/>
  <c r="D265" i="8"/>
  <c r="C265" i="8"/>
  <c r="G264" i="8"/>
  <c r="F264" i="8"/>
  <c r="E264" i="8"/>
  <c r="D264" i="8"/>
  <c r="C264" i="8"/>
  <c r="F263" i="8"/>
  <c r="H263" i="8" s="1"/>
  <c r="E263" i="8"/>
  <c r="D263" i="8"/>
  <c r="C263" i="8"/>
  <c r="G262" i="8"/>
  <c r="F262" i="8"/>
  <c r="E262" i="8"/>
  <c r="D262" i="8"/>
  <c r="C262" i="8"/>
  <c r="E246" i="8"/>
  <c r="D246" i="8"/>
  <c r="C246" i="8"/>
  <c r="E245" i="8"/>
  <c r="D245" i="8"/>
  <c r="C245" i="8"/>
  <c r="E244" i="8"/>
  <c r="D244" i="8"/>
  <c r="C244" i="8"/>
  <c r="E243" i="8"/>
  <c r="D243" i="8"/>
  <c r="C243" i="8"/>
  <c r="E242" i="8"/>
  <c r="D242" i="8"/>
  <c r="C242" i="8"/>
  <c r="G238" i="8"/>
  <c r="H238" i="8" s="1"/>
  <c r="F238" i="8"/>
  <c r="E238" i="8"/>
  <c r="D238" i="8"/>
  <c r="C238" i="8"/>
  <c r="F237" i="8"/>
  <c r="E237" i="8"/>
  <c r="D237" i="8"/>
  <c r="C237" i="8"/>
  <c r="G236" i="8"/>
  <c r="F236" i="8"/>
  <c r="E236" i="8"/>
  <c r="D236" i="8"/>
  <c r="C236" i="8"/>
  <c r="F235" i="8"/>
  <c r="E235" i="8"/>
  <c r="D235" i="8"/>
  <c r="C235" i="8"/>
  <c r="G234" i="8"/>
  <c r="H234" i="8" s="1"/>
  <c r="F234" i="8"/>
  <c r="E234" i="8"/>
  <c r="D234" i="8"/>
  <c r="C234" i="8"/>
  <c r="F233" i="8"/>
  <c r="E233" i="8"/>
  <c r="D233" i="8"/>
  <c r="C233" i="8"/>
  <c r="G232" i="8"/>
  <c r="F232" i="8"/>
  <c r="H232" i="8" s="1"/>
  <c r="E232" i="8"/>
  <c r="D232" i="8"/>
  <c r="C232" i="8"/>
  <c r="F231" i="8"/>
  <c r="E231" i="8"/>
  <c r="D231" i="8"/>
  <c r="C231" i="8"/>
  <c r="G230" i="8"/>
  <c r="F230" i="8"/>
  <c r="E230" i="8"/>
  <c r="D230" i="8"/>
  <c r="C230" i="8"/>
  <c r="F229" i="8"/>
  <c r="E229" i="8"/>
  <c r="D229" i="8"/>
  <c r="C229" i="8"/>
  <c r="G228" i="8"/>
  <c r="F228" i="8"/>
  <c r="E228" i="8"/>
  <c r="D228" i="8"/>
  <c r="C228" i="8"/>
  <c r="F227" i="8"/>
  <c r="E227" i="8"/>
  <c r="D227" i="8"/>
  <c r="C227" i="8"/>
  <c r="G226" i="8"/>
  <c r="H226" i="8" s="1"/>
  <c r="F226" i="8"/>
  <c r="E226" i="8"/>
  <c r="D226" i="8"/>
  <c r="C226" i="8"/>
  <c r="F225" i="8"/>
  <c r="E225" i="8"/>
  <c r="D225" i="8"/>
  <c r="C225" i="8"/>
  <c r="G224" i="8"/>
  <c r="F224" i="8"/>
  <c r="H224" i="8" s="1"/>
  <c r="E224" i="8"/>
  <c r="D224" i="8"/>
  <c r="C224" i="8"/>
  <c r="F223" i="8"/>
  <c r="E223" i="8"/>
  <c r="D223" i="8"/>
  <c r="C223" i="8"/>
  <c r="G222" i="8"/>
  <c r="H222" i="8" s="1"/>
  <c r="F222" i="8"/>
  <c r="E222" i="8"/>
  <c r="D222" i="8"/>
  <c r="C222" i="8"/>
  <c r="F221" i="8"/>
  <c r="E221" i="8"/>
  <c r="D221" i="8"/>
  <c r="C221" i="8"/>
  <c r="G220" i="8"/>
  <c r="F220" i="8"/>
  <c r="E220" i="8"/>
  <c r="D220" i="8"/>
  <c r="C220" i="8"/>
  <c r="F219" i="8"/>
  <c r="E219" i="8"/>
  <c r="D219" i="8"/>
  <c r="C219" i="8"/>
  <c r="G218" i="8"/>
  <c r="H218" i="8" s="1"/>
  <c r="H239" i="8" s="1"/>
  <c r="F218" i="8"/>
  <c r="E218" i="8"/>
  <c r="D218" i="8"/>
  <c r="C218" i="8"/>
  <c r="E202" i="8"/>
  <c r="D202" i="8"/>
  <c r="C202" i="8"/>
  <c r="E201" i="8"/>
  <c r="D201" i="8"/>
  <c r="C201" i="8"/>
  <c r="E200" i="8"/>
  <c r="D200" i="8"/>
  <c r="C200" i="8"/>
  <c r="E199" i="8"/>
  <c r="D199" i="8"/>
  <c r="C199" i="8"/>
  <c r="E198" i="8"/>
  <c r="D198" i="8"/>
  <c r="C198" i="8"/>
  <c r="F194" i="8"/>
  <c r="E194" i="8"/>
  <c r="D194" i="8"/>
  <c r="C194" i="8"/>
  <c r="G193" i="8"/>
  <c r="H193" i="8" s="1"/>
  <c r="F193" i="8"/>
  <c r="E193" i="8"/>
  <c r="D193" i="8"/>
  <c r="C193" i="8"/>
  <c r="F192" i="8"/>
  <c r="E192" i="8"/>
  <c r="D192" i="8"/>
  <c r="C192" i="8"/>
  <c r="G191" i="8"/>
  <c r="F191" i="8"/>
  <c r="H191" i="8" s="1"/>
  <c r="E191" i="8"/>
  <c r="D191" i="8"/>
  <c r="C191" i="8"/>
  <c r="F190" i="8"/>
  <c r="H190" i="8" s="1"/>
  <c r="E190" i="8"/>
  <c r="D190" i="8"/>
  <c r="C190" i="8"/>
  <c r="G189" i="8"/>
  <c r="F189" i="8"/>
  <c r="E189" i="8"/>
  <c r="D189" i="8"/>
  <c r="C189" i="8"/>
  <c r="F188" i="8"/>
  <c r="E188" i="8"/>
  <c r="D188" i="8"/>
  <c r="C188" i="8"/>
  <c r="G187" i="8"/>
  <c r="F187" i="8"/>
  <c r="E187" i="8"/>
  <c r="D187" i="8"/>
  <c r="C187" i="8"/>
  <c r="F186" i="8"/>
  <c r="E186" i="8"/>
  <c r="D186" i="8"/>
  <c r="C186" i="8"/>
  <c r="G185" i="8"/>
  <c r="H185" i="8" s="1"/>
  <c r="F185" i="8"/>
  <c r="E185" i="8"/>
  <c r="D185" i="8"/>
  <c r="C185" i="8"/>
  <c r="F184" i="8"/>
  <c r="E184" i="8"/>
  <c r="D184" i="8"/>
  <c r="C184" i="8"/>
  <c r="G183" i="8"/>
  <c r="F183" i="8"/>
  <c r="H183" i="8" s="1"/>
  <c r="E183" i="8"/>
  <c r="D183" i="8"/>
  <c r="C183" i="8"/>
  <c r="F182" i="8"/>
  <c r="E182" i="8"/>
  <c r="D182" i="8"/>
  <c r="C182" i="8"/>
  <c r="G181" i="8"/>
  <c r="F181" i="8"/>
  <c r="E181" i="8"/>
  <c r="D181" i="8"/>
  <c r="C181" i="8"/>
  <c r="F180" i="8"/>
  <c r="H180" i="8" s="1"/>
  <c r="E180" i="8"/>
  <c r="D180" i="8"/>
  <c r="C180" i="8"/>
  <c r="G179" i="8"/>
  <c r="F179" i="8"/>
  <c r="E179" i="8"/>
  <c r="D179" i="8"/>
  <c r="C179" i="8"/>
  <c r="F178" i="8"/>
  <c r="E178" i="8"/>
  <c r="D178" i="8"/>
  <c r="C178" i="8"/>
  <c r="G177" i="8"/>
  <c r="H177" i="8" s="1"/>
  <c r="F177" i="8"/>
  <c r="E177" i="8"/>
  <c r="D177" i="8"/>
  <c r="C177" i="8"/>
  <c r="F176" i="8"/>
  <c r="E176" i="8"/>
  <c r="D176" i="8"/>
  <c r="C176" i="8"/>
  <c r="G175" i="8"/>
  <c r="F175" i="8"/>
  <c r="H175" i="8" s="1"/>
  <c r="E175" i="8"/>
  <c r="D175" i="8"/>
  <c r="C175" i="8"/>
  <c r="F174" i="8"/>
  <c r="E174" i="8"/>
  <c r="D174" i="8"/>
  <c r="C174" i="8"/>
  <c r="H159" i="8"/>
  <c r="E158" i="8"/>
  <c r="D158" i="8"/>
  <c r="C158" i="8"/>
  <c r="E157" i="8"/>
  <c r="D157" i="8"/>
  <c r="C157" i="8"/>
  <c r="E156" i="8"/>
  <c r="D156" i="8"/>
  <c r="C156" i="8"/>
  <c r="E155" i="8"/>
  <c r="D155" i="8"/>
  <c r="C155" i="8"/>
  <c r="E154" i="8"/>
  <c r="D154" i="8"/>
  <c r="C154" i="8"/>
  <c r="G150" i="8"/>
  <c r="F150" i="8"/>
  <c r="E150" i="8"/>
  <c r="D150" i="8"/>
  <c r="C150" i="8"/>
  <c r="F149" i="8"/>
  <c r="E149" i="8"/>
  <c r="D149" i="8"/>
  <c r="C149" i="8"/>
  <c r="G148" i="8"/>
  <c r="F148" i="8"/>
  <c r="E148" i="8"/>
  <c r="D148" i="8"/>
  <c r="C148" i="8"/>
  <c r="F147" i="8"/>
  <c r="H147" i="8" s="1"/>
  <c r="E147" i="8"/>
  <c r="D147" i="8"/>
  <c r="C147" i="8"/>
  <c r="G146" i="8"/>
  <c r="H146" i="8" s="1"/>
  <c r="F146" i="8"/>
  <c r="E146" i="8"/>
  <c r="D146" i="8"/>
  <c r="C146" i="8"/>
  <c r="F145" i="8"/>
  <c r="E145" i="8"/>
  <c r="D145" i="8"/>
  <c r="C145" i="8"/>
  <c r="G144" i="8"/>
  <c r="F144" i="8"/>
  <c r="H144" i="8" s="1"/>
  <c r="E144" i="8"/>
  <c r="D144" i="8"/>
  <c r="C144" i="8"/>
  <c r="F143" i="8"/>
  <c r="H143" i="8" s="1"/>
  <c r="E143" i="8"/>
  <c r="D143" i="8"/>
  <c r="C143" i="8"/>
  <c r="G142" i="8"/>
  <c r="F142" i="8"/>
  <c r="E142" i="8"/>
  <c r="D142" i="8"/>
  <c r="C142" i="8"/>
  <c r="F141" i="8"/>
  <c r="E141" i="8"/>
  <c r="D141" i="8"/>
  <c r="C141" i="8"/>
  <c r="G140" i="8"/>
  <c r="F140" i="8"/>
  <c r="E140" i="8"/>
  <c r="D140" i="8"/>
  <c r="C140" i="8"/>
  <c r="F139" i="8"/>
  <c r="H139" i="8" s="1"/>
  <c r="E139" i="8"/>
  <c r="D139" i="8"/>
  <c r="C139" i="8"/>
  <c r="G138" i="8"/>
  <c r="H138" i="8" s="1"/>
  <c r="F138" i="8"/>
  <c r="E138" i="8"/>
  <c r="D138" i="8"/>
  <c r="C138" i="8"/>
  <c r="F137" i="8"/>
  <c r="E137" i="8"/>
  <c r="D137" i="8"/>
  <c r="C137" i="8"/>
  <c r="G136" i="8"/>
  <c r="F136" i="8"/>
  <c r="H136" i="8" s="1"/>
  <c r="E136" i="8"/>
  <c r="D136" i="8"/>
  <c r="C136" i="8"/>
  <c r="F135" i="8"/>
  <c r="H135" i="8" s="1"/>
  <c r="E135" i="8"/>
  <c r="D135" i="8"/>
  <c r="C135" i="8"/>
  <c r="G134" i="8"/>
  <c r="F134" i="8"/>
  <c r="E134" i="8"/>
  <c r="D134" i="8"/>
  <c r="C134" i="8"/>
  <c r="F133" i="8"/>
  <c r="E133" i="8"/>
  <c r="D133" i="8"/>
  <c r="C133" i="8"/>
  <c r="G132" i="8"/>
  <c r="F132" i="8"/>
  <c r="E132" i="8"/>
  <c r="D132" i="8"/>
  <c r="C132" i="8"/>
  <c r="F131" i="8"/>
  <c r="E131" i="8"/>
  <c r="D131" i="8"/>
  <c r="C131" i="8"/>
  <c r="G130" i="8"/>
  <c r="H130" i="8" s="1"/>
  <c r="H151" i="8" s="1"/>
  <c r="F130" i="8"/>
  <c r="E130" i="8"/>
  <c r="D130" i="8"/>
  <c r="C130" i="8"/>
  <c r="H115" i="8"/>
  <c r="E114" i="8"/>
  <c r="D114" i="8"/>
  <c r="C114" i="8"/>
  <c r="E113" i="8"/>
  <c r="D113" i="8"/>
  <c r="C113" i="8"/>
  <c r="E112" i="8"/>
  <c r="D112" i="8"/>
  <c r="C112" i="8"/>
  <c r="E111" i="8"/>
  <c r="D111" i="8"/>
  <c r="C111" i="8"/>
  <c r="E110" i="8"/>
  <c r="D110" i="8"/>
  <c r="C110" i="8"/>
  <c r="F106" i="8"/>
  <c r="E106" i="8"/>
  <c r="D106" i="8"/>
  <c r="C106" i="8"/>
  <c r="G105" i="8"/>
  <c r="F105" i="8"/>
  <c r="H105" i="8" s="1"/>
  <c r="E105" i="8"/>
  <c r="D105" i="8"/>
  <c r="C105" i="8"/>
  <c r="F104" i="8"/>
  <c r="E104" i="8"/>
  <c r="D104" i="8"/>
  <c r="C104" i="8"/>
  <c r="G103" i="8"/>
  <c r="F103" i="8"/>
  <c r="E103" i="8"/>
  <c r="D103" i="8"/>
  <c r="C103" i="8"/>
  <c r="F102" i="8"/>
  <c r="E102" i="8"/>
  <c r="D102" i="8"/>
  <c r="C102" i="8"/>
  <c r="G101" i="8"/>
  <c r="F101" i="8"/>
  <c r="E101" i="8"/>
  <c r="D101" i="8"/>
  <c r="C101" i="8"/>
  <c r="F100" i="8"/>
  <c r="E100" i="8"/>
  <c r="D100" i="8"/>
  <c r="C100" i="8"/>
  <c r="G99" i="8"/>
  <c r="H99" i="8" s="1"/>
  <c r="F99" i="8"/>
  <c r="E99" i="8"/>
  <c r="D99" i="8"/>
  <c r="C99" i="8"/>
  <c r="F98" i="8"/>
  <c r="E98" i="8"/>
  <c r="D98" i="8"/>
  <c r="C98" i="8"/>
  <c r="G97" i="8"/>
  <c r="F97" i="8"/>
  <c r="H97" i="8" s="1"/>
  <c r="E97" i="8"/>
  <c r="D97" i="8"/>
  <c r="C97" i="8"/>
  <c r="F96" i="8"/>
  <c r="E96" i="8"/>
  <c r="D96" i="8"/>
  <c r="C96" i="8"/>
  <c r="G95" i="8"/>
  <c r="F95" i="8"/>
  <c r="E95" i="8"/>
  <c r="D95" i="8"/>
  <c r="C95" i="8"/>
  <c r="F94" i="8"/>
  <c r="H94" i="8" s="1"/>
  <c r="E94" i="8"/>
  <c r="D94" i="8"/>
  <c r="C94" i="8"/>
  <c r="G93" i="8"/>
  <c r="F93" i="8"/>
  <c r="E93" i="8"/>
  <c r="D93" i="8"/>
  <c r="C93" i="8"/>
  <c r="F92" i="8"/>
  <c r="E92" i="8"/>
  <c r="D92" i="8"/>
  <c r="C92" i="8"/>
  <c r="G91" i="8"/>
  <c r="H91" i="8" s="1"/>
  <c r="F91" i="8"/>
  <c r="E91" i="8"/>
  <c r="D91" i="8"/>
  <c r="C91" i="8"/>
  <c r="F90" i="8"/>
  <c r="E90" i="8"/>
  <c r="D90" i="8"/>
  <c r="C90" i="8"/>
  <c r="G89" i="8"/>
  <c r="F89" i="8"/>
  <c r="H89" i="8" s="1"/>
  <c r="E89" i="8"/>
  <c r="D89" i="8"/>
  <c r="C89" i="8"/>
  <c r="F88" i="8"/>
  <c r="E88" i="8"/>
  <c r="D88" i="8"/>
  <c r="C88" i="8"/>
  <c r="G87" i="8"/>
  <c r="F87" i="8"/>
  <c r="E87" i="8"/>
  <c r="D87" i="8"/>
  <c r="C87" i="8"/>
  <c r="F86" i="8"/>
  <c r="H86" i="8" s="1"/>
  <c r="H107" i="8" s="1"/>
  <c r="H116" i="8" s="1"/>
  <c r="E86" i="8"/>
  <c r="D86" i="8"/>
  <c r="C86" i="8"/>
  <c r="F70" i="8"/>
  <c r="F69" i="8"/>
  <c r="F68" i="8"/>
  <c r="F67" i="8"/>
  <c r="F66" i="8"/>
  <c r="G62" i="8"/>
  <c r="F62" i="8"/>
  <c r="E62" i="8"/>
  <c r="D62" i="8"/>
  <c r="C62" i="8"/>
  <c r="F61" i="8"/>
  <c r="E61" i="8"/>
  <c r="D61" i="8"/>
  <c r="C61" i="8"/>
  <c r="G60" i="8"/>
  <c r="F60" i="8"/>
  <c r="H60" i="8" s="1"/>
  <c r="E60" i="8"/>
  <c r="D60" i="8"/>
  <c r="C60" i="8"/>
  <c r="F59" i="8"/>
  <c r="H59" i="8" s="1"/>
  <c r="E59" i="8"/>
  <c r="D59" i="8"/>
  <c r="C59" i="8"/>
  <c r="G58" i="8"/>
  <c r="F58" i="8"/>
  <c r="E58" i="8"/>
  <c r="D58" i="8"/>
  <c r="C58" i="8"/>
  <c r="E42" i="8"/>
  <c r="E70" i="8" s="1"/>
  <c r="D42" i="8"/>
  <c r="D70" i="8"/>
  <c r="C42" i="8"/>
  <c r="C70" i="8"/>
  <c r="E41" i="8"/>
  <c r="E69" i="8"/>
  <c r="D41" i="8"/>
  <c r="D69" i="8" s="1"/>
  <c r="C41" i="8"/>
  <c r="C69" i="8"/>
  <c r="E40" i="8"/>
  <c r="E68" i="8"/>
  <c r="D40" i="8"/>
  <c r="D68" i="8"/>
  <c r="C40" i="8"/>
  <c r="C68" i="8" s="1"/>
  <c r="E39" i="8"/>
  <c r="E67" i="8"/>
  <c r="D39" i="8"/>
  <c r="D67" i="8"/>
  <c r="C39" i="8"/>
  <c r="C67" i="8"/>
  <c r="E38" i="8"/>
  <c r="E66" i="8" s="1"/>
  <c r="D38" i="8"/>
  <c r="D66" i="8"/>
  <c r="C38" i="8"/>
  <c r="C66" i="8"/>
  <c r="F34" i="8"/>
  <c r="E34" i="8"/>
  <c r="D34" i="8"/>
  <c r="C34" i="8"/>
  <c r="G33" i="8"/>
  <c r="F33" i="8"/>
  <c r="H33" i="8" s="1"/>
  <c r="E33" i="8"/>
  <c r="D33" i="8"/>
  <c r="C33" i="8"/>
  <c r="F32" i="8"/>
  <c r="H32" i="8" s="1"/>
  <c r="E32" i="8"/>
  <c r="D32" i="8"/>
  <c r="C32" i="8"/>
  <c r="G31" i="8"/>
  <c r="F31" i="8"/>
  <c r="E31" i="8"/>
  <c r="D31" i="8"/>
  <c r="C31" i="8"/>
  <c r="F30" i="8"/>
  <c r="E30" i="8"/>
  <c r="D30" i="8"/>
  <c r="C30" i="8"/>
  <c r="G29" i="8"/>
  <c r="F29" i="8"/>
  <c r="E29" i="8"/>
  <c r="D29" i="8"/>
  <c r="C29" i="8"/>
  <c r="F28" i="8"/>
  <c r="H28" i="8" s="1"/>
  <c r="E28" i="8"/>
  <c r="D28" i="8"/>
  <c r="C28" i="8"/>
  <c r="G27" i="8"/>
  <c r="H27" i="8" s="1"/>
  <c r="F27" i="8"/>
  <c r="E27" i="8"/>
  <c r="D27" i="8"/>
  <c r="C27" i="8"/>
  <c r="F26" i="8"/>
  <c r="E26" i="8"/>
  <c r="D26" i="8"/>
  <c r="C26" i="8"/>
  <c r="G25" i="8"/>
  <c r="F25" i="8"/>
  <c r="H25" i="8" s="1"/>
  <c r="E25" i="8"/>
  <c r="D25" i="8"/>
  <c r="C25" i="8"/>
  <c r="F24" i="8"/>
  <c r="E24" i="8"/>
  <c r="D24" i="8"/>
  <c r="C24" i="8"/>
  <c r="G23" i="8"/>
  <c r="F23" i="8"/>
  <c r="E23" i="8"/>
  <c r="D23" i="8"/>
  <c r="C23" i="8"/>
  <c r="F22" i="8"/>
  <c r="E22" i="8"/>
  <c r="D22" i="8"/>
  <c r="C22" i="8"/>
  <c r="G21" i="8"/>
  <c r="F21" i="8"/>
  <c r="E21" i="8"/>
  <c r="D21" i="8"/>
  <c r="C21" i="8"/>
  <c r="F20" i="8"/>
  <c r="H20" i="8" s="1"/>
  <c r="E20" i="8"/>
  <c r="D20" i="8"/>
  <c r="C20" i="8"/>
  <c r="G19" i="8"/>
  <c r="H19" i="8" s="1"/>
  <c r="F19" i="8"/>
  <c r="E19" i="8"/>
  <c r="D19" i="8"/>
  <c r="C19" i="8"/>
  <c r="F18" i="8"/>
  <c r="E18" i="8"/>
  <c r="D18" i="8"/>
  <c r="C18" i="8"/>
  <c r="G17" i="8"/>
  <c r="F17" i="8"/>
  <c r="H17" i="8" s="1"/>
  <c r="E17" i="8"/>
  <c r="D17" i="8"/>
  <c r="C17" i="8"/>
  <c r="F16" i="8"/>
  <c r="H16" i="8" s="1"/>
  <c r="E16" i="8"/>
  <c r="D16" i="8"/>
  <c r="C16" i="8"/>
  <c r="G15" i="8"/>
  <c r="F15" i="8"/>
  <c r="E15" i="8"/>
  <c r="D15" i="8"/>
  <c r="C15" i="8"/>
  <c r="G14" i="8"/>
  <c r="F14" i="8"/>
  <c r="E14" i="8"/>
  <c r="D14" i="8"/>
  <c r="C14" i="8"/>
  <c r="H1242" i="9"/>
  <c r="H182" i="9"/>
  <c r="H186" i="9"/>
  <c r="H190" i="9"/>
  <c r="H360" i="9"/>
  <c r="H1287" i="9"/>
  <c r="H398" i="9"/>
  <c r="H402" i="9"/>
  <c r="H461" i="9"/>
  <c r="H641" i="9"/>
  <c r="H713" i="9"/>
  <c r="H717" i="9"/>
  <c r="H721" i="9"/>
  <c r="H725" i="9"/>
  <c r="H729" i="9"/>
  <c r="H176" i="9"/>
  <c r="H192" i="9"/>
  <c r="H987" i="9"/>
  <c r="H1073" i="9"/>
  <c r="H1077" i="9"/>
  <c r="H1081" i="9"/>
  <c r="H1085" i="9"/>
  <c r="H1089" i="9"/>
  <c r="H1117" i="9"/>
  <c r="H1121" i="9"/>
  <c r="H1125" i="9"/>
  <c r="H1129" i="9"/>
  <c r="H1133" i="9"/>
  <c r="H1137" i="9"/>
  <c r="H143" i="9"/>
  <c r="H356" i="9"/>
  <c r="H364" i="9"/>
  <c r="H440" i="9"/>
  <c r="H462" i="9" s="1"/>
  <c r="H20" i="9"/>
  <c r="H991" i="9"/>
  <c r="H1075" i="9"/>
  <c r="H1083" i="9"/>
  <c r="H1091" i="9"/>
  <c r="H1119" i="9"/>
  <c r="H1135" i="9"/>
  <c r="H951" i="9"/>
  <c r="H896" i="9"/>
  <c r="H889" i="9"/>
  <c r="H897" i="9"/>
  <c r="H400" i="9"/>
  <c r="H416" i="9"/>
  <c r="H457" i="9"/>
  <c r="H801" i="9"/>
  <c r="H809" i="9"/>
  <c r="H817" i="9"/>
  <c r="H948" i="9"/>
  <c r="H947" i="9"/>
  <c r="H939" i="9"/>
  <c r="H900" i="9"/>
  <c r="H138" i="9"/>
  <c r="H499" i="9"/>
  <c r="H585" i="9"/>
  <c r="H593" i="9"/>
  <c r="H891" i="9"/>
  <c r="H907" i="9"/>
  <c r="H938" i="9"/>
  <c r="H946" i="9"/>
  <c r="H954" i="9"/>
  <c r="H945" i="9"/>
  <c r="H941" i="9"/>
  <c r="H906" i="9"/>
  <c r="H890" i="9"/>
  <c r="H58" i="9"/>
  <c r="H230" i="9"/>
  <c r="H282" i="9"/>
  <c r="H314" i="9"/>
  <c r="H459" i="9"/>
  <c r="H543" i="9"/>
  <c r="H92" i="9"/>
  <c r="H673" i="9"/>
  <c r="H757" i="9"/>
  <c r="H773" i="9"/>
  <c r="H228" i="9"/>
  <c r="H272" i="9"/>
  <c r="H320" i="9"/>
  <c r="H495" i="9"/>
  <c r="H533" i="9"/>
  <c r="H537" i="9"/>
  <c r="H541" i="9"/>
  <c r="H545" i="9"/>
  <c r="H549" i="9"/>
  <c r="H627" i="9"/>
  <c r="H635" i="9"/>
  <c r="H643" i="9"/>
  <c r="H985" i="9"/>
  <c r="H354" i="9"/>
  <c r="H358" i="9"/>
  <c r="H370" i="9"/>
  <c r="H446" i="9"/>
  <c r="H450" i="9"/>
  <c r="H452" i="9"/>
  <c r="H454" i="9"/>
  <c r="G219" i="8"/>
  <c r="G221" i="8"/>
  <c r="H221" i="8" s="1"/>
  <c r="G223" i="8"/>
  <c r="G225" i="8"/>
  <c r="H225" i="8" s="1"/>
  <c r="G227" i="8"/>
  <c r="G229" i="8"/>
  <c r="G231" i="8"/>
  <c r="G233" i="8"/>
  <c r="H233" i="8" s="1"/>
  <c r="G235" i="8"/>
  <c r="G237" i="8"/>
  <c r="H237" i="8" s="1"/>
  <c r="G1092" i="8"/>
  <c r="G1045" i="8"/>
  <c r="G1041" i="8"/>
  <c r="H1041" i="8" s="1"/>
  <c r="G1037" i="8"/>
  <c r="G1033" i="8"/>
  <c r="H1033" i="8" s="1"/>
  <c r="G1029" i="8"/>
  <c r="G1025" i="8"/>
  <c r="H1025" i="8"/>
  <c r="G998" i="8"/>
  <c r="H998" i="8" s="1"/>
  <c r="G994" i="8"/>
  <c r="H994" i="8" s="1"/>
  <c r="G990" i="8"/>
  <c r="H990" i="8" s="1"/>
  <c r="G986" i="8"/>
  <c r="H986" i="8" s="1"/>
  <c r="G982" i="8"/>
  <c r="H982" i="8" s="1"/>
  <c r="G978" i="8"/>
  <c r="H978" i="8" s="1"/>
  <c r="H1001" i="8" s="1"/>
  <c r="G951" i="8"/>
  <c r="H951" i="8" s="1"/>
  <c r="G947" i="8"/>
  <c r="H947" i="8" s="1"/>
  <c r="G943" i="8"/>
  <c r="H943" i="8" s="1"/>
  <c r="G939" i="8"/>
  <c r="H939" i="8" s="1"/>
  <c r="G935" i="8"/>
  <c r="H935" i="8" s="1"/>
  <c r="G908" i="8"/>
  <c r="G904" i="8"/>
  <c r="G900" i="8"/>
  <c r="G896" i="8"/>
  <c r="G892" i="8"/>
  <c r="G888" i="8"/>
  <c r="H888" i="8" s="1"/>
  <c r="H910" i="8" s="1"/>
  <c r="G861" i="8"/>
  <c r="G857" i="8"/>
  <c r="G853" i="8"/>
  <c r="G849" i="8"/>
  <c r="G845" i="8"/>
  <c r="G773" i="8"/>
  <c r="G769" i="8"/>
  <c r="G765" i="8"/>
  <c r="G761" i="8"/>
  <c r="G757" i="8"/>
  <c r="G685" i="8"/>
  <c r="H685" i="8" s="1"/>
  <c r="G681" i="8"/>
  <c r="G677" i="8"/>
  <c r="G673" i="8"/>
  <c r="G669" i="8"/>
  <c r="G597" i="8"/>
  <c r="H597" i="8" s="1"/>
  <c r="G593" i="8"/>
  <c r="G589" i="8"/>
  <c r="H589" i="8" s="1"/>
  <c r="G585" i="8"/>
  <c r="G581" i="8"/>
  <c r="H581" i="8"/>
  <c r="G577" i="8"/>
  <c r="G503" i="8"/>
  <c r="H503" i="8" s="1"/>
  <c r="G499" i="8"/>
  <c r="H499" i="8" s="1"/>
  <c r="G495" i="8"/>
  <c r="H495" i="8"/>
  <c r="G491" i="8"/>
  <c r="H491" i="8" s="1"/>
  <c r="G487" i="8"/>
  <c r="G460" i="8"/>
  <c r="H460" i="8" s="1"/>
  <c r="G456" i="8"/>
  <c r="G452" i="8"/>
  <c r="G448" i="8"/>
  <c r="G444" i="8"/>
  <c r="H444" i="8" s="1"/>
  <c r="G440" i="8"/>
  <c r="G368" i="8"/>
  <c r="G364" i="8"/>
  <c r="G360" i="8"/>
  <c r="G356" i="8"/>
  <c r="G352" i="8"/>
  <c r="G194" i="8"/>
  <c r="G190" i="8"/>
  <c r="G186" i="8"/>
  <c r="G182" i="8"/>
  <c r="G178" i="8"/>
  <c r="G174" i="8"/>
  <c r="G104" i="8"/>
  <c r="G100" i="8"/>
  <c r="H100" i="8" s="1"/>
  <c r="G96" i="8"/>
  <c r="G92" i="8"/>
  <c r="H92" i="8" s="1"/>
  <c r="G88" i="8"/>
  <c r="H88" i="8" s="1"/>
  <c r="G34" i="8"/>
  <c r="H34" i="8" s="1"/>
  <c r="G30" i="8"/>
  <c r="G26" i="8"/>
  <c r="H26" i="8" s="1"/>
  <c r="G22" i="8"/>
  <c r="G18" i="8"/>
  <c r="H18" i="8" s="1"/>
  <c r="H19" i="9"/>
  <c r="H21" i="9"/>
  <c r="H25" i="9"/>
  <c r="H27" i="9"/>
  <c r="H29" i="9"/>
  <c r="H33" i="9"/>
  <c r="H59" i="9"/>
  <c r="H91" i="9"/>
  <c r="H97" i="9"/>
  <c r="H99" i="9"/>
  <c r="H181" i="9"/>
  <c r="H183" i="9"/>
  <c r="H185" i="9"/>
  <c r="H225" i="9"/>
  <c r="H233" i="9"/>
  <c r="H269" i="9"/>
  <c r="H271" i="9"/>
  <c r="H277" i="9"/>
  <c r="H309" i="9"/>
  <c r="H313" i="9"/>
  <c r="H321" i="9"/>
  <c r="H351" i="9"/>
  <c r="H365" i="9"/>
  <c r="H367" i="9"/>
  <c r="H369" i="9"/>
  <c r="H371" i="9"/>
  <c r="H395" i="9"/>
  <c r="H397" i="9"/>
  <c r="H399" i="9"/>
  <c r="H403" i="9"/>
  <c r="H405" i="9"/>
  <c r="H407" i="9"/>
  <c r="H411" i="9"/>
  <c r="H413" i="9"/>
  <c r="H415" i="9"/>
  <c r="H441" i="9"/>
  <c r="H445" i="9"/>
  <c r="H447" i="9"/>
  <c r="H449" i="9"/>
  <c r="H453" i="9"/>
  <c r="H455" i="9"/>
  <c r="H489" i="9"/>
  <c r="H493" i="9"/>
  <c r="H497" i="9"/>
  <c r="H505" i="9"/>
  <c r="H579" i="9"/>
  <c r="H583" i="9"/>
  <c r="H587" i="9"/>
  <c r="H595" i="9"/>
  <c r="G622" i="9"/>
  <c r="H622" i="9" s="1"/>
  <c r="G624" i="9"/>
  <c r="H624" i="9"/>
  <c r="G626" i="9"/>
  <c r="G628" i="9"/>
  <c r="H628" i="9" s="1"/>
  <c r="G630" i="9"/>
  <c r="H630" i="9" s="1"/>
  <c r="G632" i="9"/>
  <c r="G634" i="9"/>
  <c r="H634" i="9" s="1"/>
  <c r="G636" i="9"/>
  <c r="H636" i="9" s="1"/>
  <c r="G638" i="9"/>
  <c r="H638" i="9"/>
  <c r="G640" i="9"/>
  <c r="H640" i="9" s="1"/>
  <c r="G642" i="9"/>
  <c r="H642" i="9" s="1"/>
  <c r="H667" i="9"/>
  <c r="H689" i="9" s="1"/>
  <c r="H675" i="9"/>
  <c r="H679" i="9"/>
  <c r="H683" i="9"/>
  <c r="H759" i="9"/>
  <c r="H763" i="9"/>
  <c r="H771" i="9"/>
  <c r="H775" i="9"/>
  <c r="H847" i="9"/>
  <c r="H851" i="9"/>
  <c r="H456" i="9"/>
  <c r="H460" i="9"/>
  <c r="H486" i="9"/>
  <c r="H488" i="9"/>
  <c r="H490" i="9"/>
  <c r="H494" i="9"/>
  <c r="H496" i="9"/>
  <c r="H498" i="9"/>
  <c r="H500" i="9"/>
  <c r="H502" i="9"/>
  <c r="H504" i="9"/>
  <c r="H506" i="9"/>
  <c r="H530" i="9"/>
  <c r="H532" i="9"/>
  <c r="H538" i="9"/>
  <c r="H540" i="9"/>
  <c r="H546" i="9"/>
  <c r="H548" i="9"/>
  <c r="H576" i="9"/>
  <c r="H599" i="9" s="1"/>
  <c r="H578" i="9"/>
  <c r="H584" i="9"/>
  <c r="H586" i="9"/>
  <c r="H588" i="9"/>
  <c r="H592" i="9"/>
  <c r="H594" i="9"/>
  <c r="H626" i="9"/>
  <c r="H632" i="9"/>
  <c r="H668" i="9"/>
  <c r="H672" i="9"/>
  <c r="H674" i="9"/>
  <c r="H676" i="9"/>
  <c r="H682" i="9"/>
  <c r="H684" i="9"/>
  <c r="H688" i="9"/>
  <c r="H716" i="9"/>
  <c r="H718" i="9"/>
  <c r="H720" i="9"/>
  <c r="H724" i="9"/>
  <c r="H732" i="9"/>
  <c r="H758" i="9"/>
  <c r="H762" i="9"/>
  <c r="H764" i="9"/>
  <c r="H770" i="9"/>
  <c r="H772" i="9"/>
  <c r="H774" i="9"/>
  <c r="H776" i="9"/>
  <c r="H802" i="9"/>
  <c r="H804" i="9"/>
  <c r="H812" i="9"/>
  <c r="H820" i="9"/>
  <c r="H848" i="9"/>
  <c r="H850" i="9"/>
  <c r="H852" i="9"/>
  <c r="H1025" i="9"/>
  <c r="H1029" i="9"/>
  <c r="H1033" i="9"/>
  <c r="H1041" i="9"/>
  <c r="H1045" i="9"/>
  <c r="H857" i="9"/>
  <c r="H859" i="9"/>
  <c r="H861" i="9"/>
  <c r="H978" i="9"/>
  <c r="H1001" i="9" s="1"/>
  <c r="H980" i="9"/>
  <c r="H984" i="9"/>
  <c r="H986" i="9"/>
  <c r="H990" i="9"/>
  <c r="H992" i="9"/>
  <c r="H994" i="9"/>
  <c r="H996" i="9"/>
  <c r="H1000" i="9"/>
  <c r="H1026" i="9"/>
  <c r="H1028" i="9"/>
  <c r="H1032" i="9"/>
  <c r="H1036" i="9"/>
  <c r="H1040" i="9"/>
  <c r="H1042" i="9"/>
  <c r="H1044" i="9"/>
  <c r="H1046" i="9"/>
  <c r="H1070" i="9"/>
  <c r="H1093" i="9" s="1"/>
  <c r="H1072" i="9"/>
  <c r="H1074" i="9"/>
  <c r="H1076" i="9"/>
  <c r="H1078" i="9"/>
  <c r="H1080" i="9"/>
  <c r="H1082" i="9"/>
  <c r="H1086" i="9"/>
  <c r="H1088" i="9"/>
  <c r="H1090" i="9"/>
  <c r="H1092" i="9"/>
  <c r="H1116" i="9"/>
  <c r="H1118" i="9"/>
  <c r="H1122" i="9"/>
  <c r="H1124" i="9"/>
  <c r="H1126" i="9"/>
  <c r="H1130" i="9"/>
  <c r="H1132" i="9"/>
  <c r="H1134" i="9"/>
  <c r="H14" i="9"/>
  <c r="G622" i="8"/>
  <c r="H622" i="8" s="1"/>
  <c r="G624" i="8"/>
  <c r="G626" i="8"/>
  <c r="H626" i="8"/>
  <c r="G628" i="8"/>
  <c r="G630" i="8"/>
  <c r="H630" i="8" s="1"/>
  <c r="G632" i="8"/>
  <c r="H632" i="8" s="1"/>
  <c r="G634" i="8"/>
  <c r="H634" i="8"/>
  <c r="G636" i="8"/>
  <c r="G638" i="8"/>
  <c r="H638" i="8" s="1"/>
  <c r="G640" i="8"/>
  <c r="G642" i="8"/>
  <c r="H642" i="8"/>
  <c r="H307" i="8"/>
  <c r="H313" i="8"/>
  <c r="H355" i="8"/>
  <c r="H371" i="8"/>
  <c r="H497" i="8"/>
  <c r="H583" i="8"/>
  <c r="H810" i="8"/>
  <c r="H1035" i="8"/>
  <c r="H1091" i="8"/>
  <c r="H1123" i="8"/>
  <c r="H1125" i="8"/>
  <c r="H1131" i="8"/>
  <c r="H1133" i="8"/>
  <c r="H265" i="8"/>
  <c r="H267" i="8"/>
  <c r="H273" i="8"/>
  <c r="H275" i="8"/>
  <c r="H281" i="8"/>
  <c r="H321" i="8"/>
  <c r="H325" i="8"/>
  <c r="H864" i="8"/>
  <c r="H889" i="8"/>
  <c r="H895" i="8"/>
  <c r="H897" i="8"/>
  <c r="H905" i="8"/>
  <c r="H61" i="8"/>
  <c r="H409" i="8"/>
  <c r="H411" i="8"/>
  <c r="H451" i="8"/>
  <c r="H459" i="8"/>
  <c r="H595" i="8"/>
  <c r="H625" i="8"/>
  <c r="H667" i="8"/>
  <c r="H671" i="8"/>
  <c r="H679" i="8"/>
  <c r="H683" i="8"/>
  <c r="H713" i="8"/>
  <c r="H717" i="8"/>
  <c r="H763" i="8"/>
  <c r="H767" i="8"/>
  <c r="H803" i="8"/>
  <c r="H851" i="8"/>
  <c r="H857" i="8"/>
  <c r="H906" i="8"/>
  <c r="H938" i="8"/>
  <c r="H946" i="8"/>
  <c r="H954" i="8"/>
  <c r="H983" i="8"/>
  <c r="H985" i="8"/>
  <c r="H991" i="8"/>
  <c r="H993" i="8"/>
  <c r="H999" i="8"/>
  <c r="H1024" i="8"/>
  <c r="H1047" i="8" s="1"/>
  <c r="H1026" i="8"/>
  <c r="H1040" i="8"/>
  <c r="H1042" i="8"/>
  <c r="H1072" i="8"/>
  <c r="H1074" i="8"/>
  <c r="H1078" i="8"/>
  <c r="H1080" i="8"/>
  <c r="H1082" i="8"/>
  <c r="H1084" i="8"/>
  <c r="H1088" i="8"/>
  <c r="H1090" i="8"/>
  <c r="H1118" i="8"/>
  <c r="H1126" i="8"/>
  <c r="H62" i="8"/>
  <c r="H98" i="8"/>
  <c r="H102" i="8"/>
  <c r="H133" i="8"/>
  <c r="H137" i="8"/>
  <c r="H141" i="8"/>
  <c r="H145" i="8"/>
  <c r="H149" i="8"/>
  <c r="H176" i="8"/>
  <c r="H188" i="8"/>
  <c r="H192" i="8"/>
  <c r="H230" i="8"/>
  <c r="H264" i="8"/>
  <c r="H268" i="8"/>
  <c r="H276" i="8"/>
  <c r="H280" i="8"/>
  <c r="H306" i="8"/>
  <c r="H308" i="8"/>
  <c r="H314" i="8"/>
  <c r="H316" i="8"/>
  <c r="H322" i="8"/>
  <c r="H324" i="8"/>
  <c r="H354" i="8"/>
  <c r="H358" i="8"/>
  <c r="H362" i="8"/>
  <c r="H396" i="8"/>
  <c r="H402" i="8"/>
  <c r="H404" i="8"/>
  <c r="H408" i="8"/>
  <c r="H410" i="8"/>
  <c r="H412" i="8"/>
  <c r="H442" i="8"/>
  <c r="H446" i="8"/>
  <c r="H454" i="8"/>
  <c r="H458" i="8"/>
  <c r="H492" i="8"/>
  <c r="H500" i="8"/>
  <c r="H532" i="8"/>
  <c r="H536" i="8"/>
  <c r="H540" i="8"/>
  <c r="H544" i="8"/>
  <c r="H548" i="8"/>
  <c r="H552" i="8"/>
  <c r="H576" i="8"/>
  <c r="H599" i="8" s="1"/>
  <c r="H582" i="8"/>
  <c r="H584" i="8"/>
  <c r="H586" i="8"/>
  <c r="H590" i="8"/>
  <c r="H592" i="8"/>
  <c r="H594" i="8"/>
  <c r="H598" i="8"/>
  <c r="H633" i="8"/>
  <c r="H639" i="8"/>
  <c r="H641" i="8"/>
  <c r="H672" i="8"/>
  <c r="H674" i="8"/>
  <c r="H680" i="8"/>
  <c r="H682" i="8"/>
  <c r="H684" i="8"/>
  <c r="H725" i="8"/>
  <c r="H729" i="8"/>
  <c r="H756" i="8"/>
  <c r="H777" i="8" s="1"/>
  <c r="H758" i="8"/>
  <c r="H764" i="8"/>
  <c r="H766" i="8"/>
  <c r="H807" i="8"/>
  <c r="H811" i="8"/>
  <c r="H815" i="8"/>
  <c r="H817" i="8"/>
  <c r="H819" i="8"/>
  <c r="H846" i="8"/>
  <c r="H850" i="8"/>
  <c r="H856" i="8"/>
  <c r="H858" i="8"/>
  <c r="H903" i="8"/>
  <c r="H937" i="8"/>
  <c r="H945" i="8"/>
  <c r="H953" i="8"/>
  <c r="H984" i="8"/>
  <c r="H992" i="8"/>
  <c r="H1000" i="8"/>
  <c r="H1027" i="8"/>
  <c r="H1039" i="8"/>
  <c r="H1043" i="8"/>
  <c r="H1117" i="8"/>
  <c r="H1242" i="8"/>
  <c r="H687" i="8"/>
  <c r="H720" i="8"/>
  <c r="H722" i="8"/>
  <c r="H724" i="8"/>
  <c r="H759" i="8"/>
  <c r="H771" i="8"/>
  <c r="H775" i="8"/>
  <c r="H802" i="8"/>
  <c r="H806" i="8"/>
  <c r="H847" i="8"/>
  <c r="H859" i="8"/>
  <c r="H863" i="8"/>
  <c r="H890" i="8"/>
  <c r="H894" i="8"/>
  <c r="H896" i="8"/>
  <c r="H902" i="8"/>
  <c r="H1030" i="8"/>
  <c r="H1032" i="8"/>
  <c r="H1034" i="8"/>
  <c r="H1071" i="8"/>
  <c r="H1073" i="8"/>
  <c r="H1075" i="8"/>
  <c r="H1081" i="8"/>
  <c r="H1083" i="8"/>
  <c r="H1087" i="8"/>
  <c r="H1089" i="8"/>
  <c r="H1122" i="8"/>
  <c r="H1124" i="8"/>
  <c r="H1128" i="8"/>
  <c r="H1130" i="8"/>
  <c r="H1134" i="8"/>
  <c r="H631" i="8"/>
  <c r="H507" i="9"/>
  <c r="H417" i="9"/>
  <c r="H63" i="9"/>
  <c r="H35" i="9"/>
  <c r="H1138" i="9"/>
  <c r="H1147" i="9" s="1"/>
  <c r="H644" i="9"/>
  <c r="H553" i="9"/>
  <c r="H417" i="8"/>
  <c r="H733" i="8"/>
  <c r="H644" i="8"/>
  <c r="H689" i="8"/>
  <c r="H372" i="8"/>
  <c r="H327" i="8"/>
  <c r="H40" i="11"/>
  <c r="G1141" i="9"/>
  <c r="G1004" i="9"/>
  <c r="H1004" i="9"/>
  <c r="H1009" i="9" s="1"/>
  <c r="G958" i="9"/>
  <c r="G556" i="9"/>
  <c r="H556" i="9"/>
  <c r="H561" i="9" s="1"/>
  <c r="H562" i="9" s="1"/>
  <c r="G510" i="9"/>
  <c r="H510" i="9" s="1"/>
  <c r="H515" i="9" s="1"/>
  <c r="H516" i="9" s="1"/>
  <c r="G1096" i="9"/>
  <c r="H1096" i="9"/>
  <c r="H1101" i="9" s="1"/>
  <c r="G1050" i="9"/>
  <c r="H1050" i="9" s="1"/>
  <c r="G913" i="9"/>
  <c r="H913" i="9" s="1"/>
  <c r="H918" i="9" s="1"/>
  <c r="G868" i="9"/>
  <c r="G824" i="9"/>
  <c r="H824" i="9" s="1"/>
  <c r="G780" i="9"/>
  <c r="H780" i="9" s="1"/>
  <c r="H785" i="9" s="1"/>
  <c r="G736" i="9"/>
  <c r="H736" i="9" s="1"/>
  <c r="G465" i="9"/>
  <c r="H465" i="9" s="1"/>
  <c r="H470" i="9" s="1"/>
  <c r="H471" i="9" s="1"/>
  <c r="G420" i="9"/>
  <c r="H420" i="9" s="1"/>
  <c r="H425" i="9" s="1"/>
  <c r="H426" i="9" s="1"/>
  <c r="G154" i="9"/>
  <c r="G110" i="9"/>
  <c r="G692" i="9"/>
  <c r="H692" i="9" s="1"/>
  <c r="H697" i="9" s="1"/>
  <c r="H698" i="9" s="1"/>
  <c r="G602" i="9"/>
  <c r="H602" i="9" s="1"/>
  <c r="H607" i="9" s="1"/>
  <c r="G375" i="9"/>
  <c r="H375" i="9" s="1"/>
  <c r="H380" i="9" s="1"/>
  <c r="G330" i="9"/>
  <c r="H330" i="9" s="1"/>
  <c r="H335" i="9" s="1"/>
  <c r="G286" i="9"/>
  <c r="H286" i="9" s="1"/>
  <c r="H291" i="9" s="1"/>
  <c r="G242" i="9"/>
  <c r="H242" i="9" s="1"/>
  <c r="H247" i="9" s="1"/>
  <c r="G198" i="9"/>
  <c r="H198" i="9" s="1"/>
  <c r="H203" i="9" s="1"/>
  <c r="G38" i="9"/>
  <c r="H38" i="9" s="1"/>
  <c r="H43" i="9" s="1"/>
  <c r="H44" i="9" s="1"/>
  <c r="G647" i="9"/>
  <c r="H647" i="9" s="1"/>
  <c r="H652" i="9" s="1"/>
  <c r="G1096" i="8"/>
  <c r="H1096" i="8" s="1"/>
  <c r="H1101" i="8" s="1"/>
  <c r="G1050" i="8"/>
  <c r="H1050" i="8" s="1"/>
  <c r="G1004" i="8"/>
  <c r="H1004" i="8" s="1"/>
  <c r="H1009" i="8" s="1"/>
  <c r="G958" i="8"/>
  <c r="G868" i="8"/>
  <c r="G780" i="8"/>
  <c r="H780" i="8" s="1"/>
  <c r="H785" i="8" s="1"/>
  <c r="G692" i="8"/>
  <c r="H692" i="8" s="1"/>
  <c r="H697" i="8" s="1"/>
  <c r="G647" i="8"/>
  <c r="H647" i="8"/>
  <c r="H652" i="8" s="1"/>
  <c r="G465" i="8"/>
  <c r="H465" i="8" s="1"/>
  <c r="H470" i="8" s="1"/>
  <c r="G375" i="8"/>
  <c r="H375" i="8" s="1"/>
  <c r="G330" i="8"/>
  <c r="H330" i="8" s="1"/>
  <c r="H335" i="8" s="1"/>
  <c r="G824" i="8"/>
  <c r="H824" i="8" s="1"/>
  <c r="H829" i="8" s="1"/>
  <c r="G602" i="8"/>
  <c r="H602" i="8" s="1"/>
  <c r="H607" i="8" s="1"/>
  <c r="G510" i="8"/>
  <c r="H510" i="8" s="1"/>
  <c r="H515" i="8" s="1"/>
  <c r="G420" i="8"/>
  <c r="H420" i="8" s="1"/>
  <c r="H425" i="8" s="1"/>
  <c r="G286" i="8"/>
  <c r="H286" i="8"/>
  <c r="G198" i="8"/>
  <c r="H198" i="8" s="1"/>
  <c r="H203" i="8" s="1"/>
  <c r="G154" i="8"/>
  <c r="G110" i="8"/>
  <c r="G1141" i="8"/>
  <c r="G913" i="8"/>
  <c r="H913" i="8" s="1"/>
  <c r="H918" i="8" s="1"/>
  <c r="H919" i="8" s="1"/>
  <c r="G736" i="8"/>
  <c r="H736" i="8" s="1"/>
  <c r="H741" i="8" s="1"/>
  <c r="H742" i="8" s="1"/>
  <c r="G556" i="8"/>
  <c r="H556" i="8" s="1"/>
  <c r="H561" i="8" s="1"/>
  <c r="G242" i="8"/>
  <c r="H242" i="8"/>
  <c r="H247" i="8" s="1"/>
  <c r="H248" i="8" s="1"/>
  <c r="G38" i="8"/>
  <c r="H38" i="8" s="1"/>
  <c r="H43" i="8" s="1"/>
  <c r="N274" i="4"/>
  <c r="G1145" i="9"/>
  <c r="G1008" i="9"/>
  <c r="H1008" i="9" s="1"/>
  <c r="G962" i="9"/>
  <c r="G560" i="9"/>
  <c r="H560" i="9"/>
  <c r="G514" i="9"/>
  <c r="H514" i="9" s="1"/>
  <c r="G872" i="9"/>
  <c r="G1100" i="9"/>
  <c r="H1100" i="9" s="1"/>
  <c r="G1054" i="9"/>
  <c r="H1054" i="9" s="1"/>
  <c r="G917" i="9"/>
  <c r="H917" i="9" s="1"/>
  <c r="G828" i="9"/>
  <c r="H828" i="9" s="1"/>
  <c r="G784" i="9"/>
  <c r="H784" i="9" s="1"/>
  <c r="G740" i="9"/>
  <c r="H740" i="9" s="1"/>
  <c r="G696" i="9"/>
  <c r="H696" i="9" s="1"/>
  <c r="G651" i="9"/>
  <c r="H651" i="9" s="1"/>
  <c r="G606" i="9"/>
  <c r="H606" i="9" s="1"/>
  <c r="G469" i="9"/>
  <c r="H469" i="9" s="1"/>
  <c r="G424" i="9"/>
  <c r="H424" i="9" s="1"/>
  <c r="G158" i="9"/>
  <c r="G114" i="9"/>
  <c r="G42" i="9"/>
  <c r="G70" i="9" s="1"/>
  <c r="G379" i="9"/>
  <c r="H379" i="9" s="1"/>
  <c r="G334" i="9"/>
  <c r="H334" i="9" s="1"/>
  <c r="G290" i="9"/>
  <c r="H290" i="9" s="1"/>
  <c r="G246" i="9"/>
  <c r="H246" i="9"/>
  <c r="G202" i="9"/>
  <c r="H202" i="9" s="1"/>
  <c r="G1144" i="9"/>
  <c r="G1007" i="9"/>
  <c r="H1007" i="9" s="1"/>
  <c r="G961" i="9"/>
  <c r="G916" i="9"/>
  <c r="H916" i="9" s="1"/>
  <c r="G559" i="9"/>
  <c r="H559" i="9" s="1"/>
  <c r="G513" i="9"/>
  <c r="H513" i="9"/>
  <c r="G871" i="9"/>
  <c r="G1099" i="9"/>
  <c r="H1099" i="9"/>
  <c r="G1053" i="9"/>
  <c r="H1053" i="9" s="1"/>
  <c r="G827" i="9"/>
  <c r="H827" i="9" s="1"/>
  <c r="G783" i="9"/>
  <c r="H783" i="9" s="1"/>
  <c r="G739" i="9"/>
  <c r="H739" i="9" s="1"/>
  <c r="G695" i="9"/>
  <c r="H695" i="9" s="1"/>
  <c r="G650" i="9"/>
  <c r="H650" i="9" s="1"/>
  <c r="G605" i="9"/>
  <c r="H605" i="9" s="1"/>
  <c r="G468" i="9"/>
  <c r="H468" i="9" s="1"/>
  <c r="G423" i="9"/>
  <c r="H423" i="9" s="1"/>
  <c r="G157" i="9"/>
  <c r="G113" i="9"/>
  <c r="G41" i="9"/>
  <c r="H41" i="9" s="1"/>
  <c r="G378" i="9"/>
  <c r="H378" i="9" s="1"/>
  <c r="G333" i="9"/>
  <c r="H333" i="9" s="1"/>
  <c r="G289" i="9"/>
  <c r="H289" i="9" s="1"/>
  <c r="G245" i="9"/>
  <c r="H245" i="9" s="1"/>
  <c r="G201" i="9"/>
  <c r="H201" i="9" s="1"/>
  <c r="G1142" i="9"/>
  <c r="G1097" i="9"/>
  <c r="H1097" i="9" s="1"/>
  <c r="G1051" i="9"/>
  <c r="H1051" i="9" s="1"/>
  <c r="G959" i="9"/>
  <c r="G825" i="9"/>
  <c r="H825" i="9" s="1"/>
  <c r="G781" i="9"/>
  <c r="H781" i="9" s="1"/>
  <c r="G737" i="9"/>
  <c r="H737" i="9" s="1"/>
  <c r="G693" i="9"/>
  <c r="H693" i="9" s="1"/>
  <c r="G648" i="9"/>
  <c r="H648" i="9" s="1"/>
  <c r="G603" i="9"/>
  <c r="H603" i="9"/>
  <c r="G914" i="9"/>
  <c r="H914" i="9" s="1"/>
  <c r="G869" i="9"/>
  <c r="G1005" i="9"/>
  <c r="H1005" i="9" s="1"/>
  <c r="G557" i="9"/>
  <c r="H557" i="9" s="1"/>
  <c r="G511" i="9"/>
  <c r="H511" i="9" s="1"/>
  <c r="G376" i="9"/>
  <c r="H376" i="9"/>
  <c r="G331" i="9"/>
  <c r="H331" i="9" s="1"/>
  <c r="G287" i="9"/>
  <c r="H287" i="9"/>
  <c r="G243" i="9"/>
  <c r="H243" i="9" s="1"/>
  <c r="G199" i="9"/>
  <c r="H199" i="9" s="1"/>
  <c r="G155" i="9"/>
  <c r="G111" i="9"/>
  <c r="G466" i="9"/>
  <c r="H466" i="9" s="1"/>
  <c r="G421" i="9"/>
  <c r="H421" i="9" s="1"/>
  <c r="G39" i="9"/>
  <c r="H39" i="9" s="1"/>
  <c r="G1143" i="9"/>
  <c r="G1098" i="9"/>
  <c r="H1098" i="9" s="1"/>
  <c r="G1052" i="9"/>
  <c r="H1052" i="9"/>
  <c r="G960" i="9"/>
  <c r="G915" i="9"/>
  <c r="H915" i="9" s="1"/>
  <c r="G826" i="9"/>
  <c r="H826" i="9" s="1"/>
  <c r="G782" i="9"/>
  <c r="H782" i="9" s="1"/>
  <c r="G738" i="9"/>
  <c r="H738" i="9" s="1"/>
  <c r="G694" i="9"/>
  <c r="H694" i="9" s="1"/>
  <c r="G649" i="9"/>
  <c r="H649" i="9" s="1"/>
  <c r="G604" i="9"/>
  <c r="H604" i="9"/>
  <c r="G870" i="9"/>
  <c r="G1006" i="9"/>
  <c r="H1006" i="9" s="1"/>
  <c r="G558" i="9"/>
  <c r="H558" i="9" s="1"/>
  <c r="G512" i="9"/>
  <c r="H512" i="9" s="1"/>
  <c r="G377" i="9"/>
  <c r="H377" i="9" s="1"/>
  <c r="G332" i="9"/>
  <c r="H332" i="9"/>
  <c r="G288" i="9"/>
  <c r="H288" i="9" s="1"/>
  <c r="G244" i="9"/>
  <c r="H244" i="9"/>
  <c r="G200" i="9"/>
  <c r="H200" i="9" s="1"/>
  <c r="G156" i="9"/>
  <c r="G112" i="9"/>
  <c r="G467" i="9"/>
  <c r="H467" i="9" s="1"/>
  <c r="G422" i="9"/>
  <c r="H422" i="9" s="1"/>
  <c r="G40" i="9"/>
  <c r="H40" i="9" s="1"/>
  <c r="G1006" i="8"/>
  <c r="H1006" i="8" s="1"/>
  <c r="G960" i="8"/>
  <c r="G870" i="8"/>
  <c r="G782" i="8"/>
  <c r="H782" i="8" s="1"/>
  <c r="G694" i="8"/>
  <c r="H694" i="8" s="1"/>
  <c r="G649" i="8"/>
  <c r="H649" i="8" s="1"/>
  <c r="G467" i="8"/>
  <c r="H467" i="8" s="1"/>
  <c r="G332" i="8"/>
  <c r="H332" i="8" s="1"/>
  <c r="G826" i="8"/>
  <c r="H826" i="8" s="1"/>
  <c r="G604" i="8"/>
  <c r="H604" i="8" s="1"/>
  <c r="G512" i="8"/>
  <c r="H512" i="8" s="1"/>
  <c r="G422" i="8"/>
  <c r="H422" i="8" s="1"/>
  <c r="G377" i="8"/>
  <c r="H377" i="8"/>
  <c r="G288" i="8"/>
  <c r="H288" i="8" s="1"/>
  <c r="G200" i="8"/>
  <c r="H200" i="8"/>
  <c r="G156" i="8"/>
  <c r="G112" i="8"/>
  <c r="G1143" i="8"/>
  <c r="G1098" i="8"/>
  <c r="H1098" i="8" s="1"/>
  <c r="G1052" i="8"/>
  <c r="H1052" i="8" s="1"/>
  <c r="G915" i="8"/>
  <c r="H915" i="8" s="1"/>
  <c r="G738" i="8"/>
  <c r="H738" i="8"/>
  <c r="G558" i="8"/>
  <c r="H558" i="8" s="1"/>
  <c r="G244" i="8"/>
  <c r="H244" i="8" s="1"/>
  <c r="G40" i="8"/>
  <c r="G68" i="8" s="1"/>
  <c r="H68" i="8" s="1"/>
  <c r="G962" i="8"/>
  <c r="G917" i="8"/>
  <c r="H917" i="8"/>
  <c r="G872" i="8"/>
  <c r="G784" i="8"/>
  <c r="H784" i="8" s="1"/>
  <c r="G696" i="8"/>
  <c r="H696" i="8" s="1"/>
  <c r="G651" i="8"/>
  <c r="H651" i="8" s="1"/>
  <c r="G606" i="8"/>
  <c r="H606" i="8" s="1"/>
  <c r="G560" i="8"/>
  <c r="H560" i="8" s="1"/>
  <c r="G514" i="8"/>
  <c r="H514" i="8" s="1"/>
  <c r="G469" i="8"/>
  <c r="H469" i="8" s="1"/>
  <c r="G424" i="8"/>
  <c r="H424" i="8"/>
  <c r="G334" i="8"/>
  <c r="H334" i="8" s="1"/>
  <c r="G828" i="8"/>
  <c r="H828" i="8"/>
  <c r="G379" i="8"/>
  <c r="H379" i="8" s="1"/>
  <c r="G290" i="8"/>
  <c r="H290" i="8" s="1"/>
  <c r="G202" i="8"/>
  <c r="H202" i="8" s="1"/>
  <c r="G158" i="8"/>
  <c r="G114" i="8"/>
  <c r="G1145" i="8"/>
  <c r="G1100" i="8"/>
  <c r="H1100" i="8"/>
  <c r="G1054" i="8"/>
  <c r="H1054" i="8" s="1"/>
  <c r="G1008" i="8"/>
  <c r="H1008" i="8"/>
  <c r="G740" i="8"/>
  <c r="H740" i="8" s="1"/>
  <c r="G246" i="8"/>
  <c r="H246" i="8" s="1"/>
  <c r="G42" i="8"/>
  <c r="H42" i="8" s="1"/>
  <c r="G1007" i="8"/>
  <c r="H1007" i="8" s="1"/>
  <c r="G961" i="8"/>
  <c r="G916" i="8"/>
  <c r="H916" i="8" s="1"/>
  <c r="G871" i="8"/>
  <c r="G783" i="8"/>
  <c r="H783" i="8"/>
  <c r="G695" i="8"/>
  <c r="H695" i="8" s="1"/>
  <c r="G650" i="8"/>
  <c r="H650" i="8" s="1"/>
  <c r="G605" i="8"/>
  <c r="H605" i="8" s="1"/>
  <c r="G559" i="8"/>
  <c r="H559" i="8" s="1"/>
  <c r="G513" i="8"/>
  <c r="H513" i="8" s="1"/>
  <c r="G468" i="8"/>
  <c r="H468" i="8" s="1"/>
  <c r="G423" i="8"/>
  <c r="H423" i="8" s="1"/>
  <c r="G333" i="8"/>
  <c r="H333" i="8"/>
  <c r="G827" i="8"/>
  <c r="H827" i="8" s="1"/>
  <c r="G378" i="8"/>
  <c r="H378" i="8" s="1"/>
  <c r="G289" i="8"/>
  <c r="H289" i="8" s="1"/>
  <c r="G201" i="8"/>
  <c r="H201" i="8" s="1"/>
  <c r="G157" i="8"/>
  <c r="G113" i="8"/>
  <c r="G1144" i="8"/>
  <c r="G1099" i="8"/>
  <c r="H1099" i="8" s="1"/>
  <c r="G1053" i="8"/>
  <c r="H1053" i="8" s="1"/>
  <c r="G739" i="8"/>
  <c r="H739" i="8" s="1"/>
  <c r="G245" i="8"/>
  <c r="H245" i="8" s="1"/>
  <c r="G41" i="8"/>
  <c r="G69" i="8" s="1"/>
  <c r="H69" i="8" s="1"/>
  <c r="G1097" i="8"/>
  <c r="H1097" i="8" s="1"/>
  <c r="G1051" i="8"/>
  <c r="H1051" i="8" s="1"/>
  <c r="H1055" i="8"/>
  <c r="G1005" i="8"/>
  <c r="H1005" i="8" s="1"/>
  <c r="G959" i="8"/>
  <c r="G869" i="8"/>
  <c r="G781" i="8"/>
  <c r="H781" i="8" s="1"/>
  <c r="G693" i="8"/>
  <c r="H693" i="8" s="1"/>
  <c r="G648" i="8"/>
  <c r="H648" i="8" s="1"/>
  <c r="G466" i="8"/>
  <c r="H466" i="8" s="1"/>
  <c r="G331" i="8"/>
  <c r="H331" i="8" s="1"/>
  <c r="G825" i="8"/>
  <c r="H825" i="8" s="1"/>
  <c r="G603" i="8"/>
  <c r="H603" i="8" s="1"/>
  <c r="G511" i="8"/>
  <c r="H511" i="8" s="1"/>
  <c r="G421" i="8"/>
  <c r="H421" i="8" s="1"/>
  <c r="G376" i="8"/>
  <c r="H376" i="8"/>
  <c r="G287" i="8"/>
  <c r="H287" i="8" s="1"/>
  <c r="G199" i="8"/>
  <c r="H199" i="8" s="1"/>
  <c r="G155" i="8"/>
  <c r="G111" i="8"/>
  <c r="G1142" i="8"/>
  <c r="G914" i="8"/>
  <c r="H914" i="8" s="1"/>
  <c r="G737" i="8"/>
  <c r="H737" i="8"/>
  <c r="G557" i="8"/>
  <c r="H557" i="8" s="1"/>
  <c r="G243" i="8"/>
  <c r="H243" i="8"/>
  <c r="G39" i="8"/>
  <c r="G67" i="8" s="1"/>
  <c r="H67" i="8" s="1"/>
  <c r="G66" i="8"/>
  <c r="H66" i="8" s="1"/>
  <c r="H71" i="8" s="1"/>
  <c r="H1055" i="9"/>
  <c r="H291" i="8"/>
  <c r="H380" i="8"/>
  <c r="H741" i="9"/>
  <c r="H829" i="9"/>
  <c r="G67" i="9"/>
  <c r="H67" i="9" s="1"/>
  <c r="H70" i="9"/>
  <c r="H42" i="9"/>
  <c r="G34" i="11"/>
  <c r="G1165" i="11"/>
  <c r="H28" i="11"/>
  <c r="H25" i="11"/>
  <c r="H16" i="11"/>
  <c r="H38" i="11"/>
  <c r="G1290" i="9" l="1"/>
  <c r="H5" i="11"/>
  <c r="H1102" i="9"/>
  <c r="H577" i="8"/>
  <c r="H898" i="9"/>
  <c r="H174" i="9"/>
  <c r="H195" i="9" s="1"/>
  <c r="H3" i="11"/>
  <c r="H6" i="11"/>
  <c r="H10" i="11"/>
  <c r="H26" i="11"/>
  <c r="H24" i="11"/>
  <c r="H23" i="8"/>
  <c r="H95" i="8"/>
  <c r="H104" i="8"/>
  <c r="H189" i="8"/>
  <c r="H223" i="8"/>
  <c r="H262" i="8"/>
  <c r="H283" i="8" s="1"/>
  <c r="H292" i="8" s="1"/>
  <c r="H278" i="8"/>
  <c r="H319" i="8"/>
  <c r="H360" i="8"/>
  <c r="H440" i="8"/>
  <c r="H462" i="8" s="1"/>
  <c r="H545" i="8"/>
  <c r="H627" i="8"/>
  <c r="H643" i="8"/>
  <c r="H668" i="8"/>
  <c r="H677" i="8"/>
  <c r="H714" i="8"/>
  <c r="H730" i="8"/>
  <c r="H760" i="8"/>
  <c r="H776" i="8"/>
  <c r="H804" i="8"/>
  <c r="H812" i="8"/>
  <c r="H820" i="8"/>
  <c r="H845" i="8"/>
  <c r="H852" i="8"/>
  <c r="H861" i="8"/>
  <c r="H891" i="8"/>
  <c r="H900" i="8"/>
  <c r="H907" i="8"/>
  <c r="H941" i="8"/>
  <c r="H948" i="8"/>
  <c r="H987" i="8"/>
  <c r="H996" i="8"/>
  <c r="H1028" i="8"/>
  <c r="H1037" i="8"/>
  <c r="H1044" i="8"/>
  <c r="H1085" i="8"/>
  <c r="H1119" i="8"/>
  <c r="H1135" i="8"/>
  <c r="H1137" i="8"/>
  <c r="H1287" i="8"/>
  <c r="H90" i="8"/>
  <c r="H15" i="9"/>
  <c r="H17" i="9"/>
  <c r="H31" i="9"/>
  <c r="H135" i="9"/>
  <c r="H408" i="9"/>
  <c r="H629" i="9"/>
  <c r="H27" i="11"/>
  <c r="H13" i="11"/>
  <c r="H12" i="11"/>
  <c r="H7" i="11"/>
  <c r="H368" i="8"/>
  <c r="H633" i="9"/>
  <c r="H943" i="9"/>
  <c r="H989" i="9"/>
  <c r="H1037" i="9"/>
  <c r="H14" i="11"/>
  <c r="H35" i="11"/>
  <c r="H23" i="11"/>
  <c r="H20" i="11"/>
  <c r="H34" i="11"/>
  <c r="H21" i="11"/>
  <c r="G68" i="9"/>
  <c r="H68" i="9" s="1"/>
  <c r="H653" i="8"/>
  <c r="H1102" i="8"/>
  <c r="H786" i="9"/>
  <c r="H131" i="8"/>
  <c r="H186" i="8"/>
  <c r="H227" i="8"/>
  <c r="H542" i="8"/>
  <c r="H549" i="8"/>
  <c r="H757" i="8"/>
  <c r="H137" i="9"/>
  <c r="H180" i="9"/>
  <c r="H263" i="9"/>
  <c r="H279" i="9"/>
  <c r="H312" i="9"/>
  <c r="H353" i="9"/>
  <c r="H355" i="9"/>
  <c r="H806" i="9"/>
  <c r="H814" i="9"/>
  <c r="H849" i="9"/>
  <c r="H908" i="9"/>
  <c r="H853" i="9"/>
  <c r="H769" i="9"/>
  <c r="H491" i="9"/>
  <c r="H34" i="9"/>
  <c r="H22" i="11"/>
  <c r="H30" i="11"/>
  <c r="H37" i="11"/>
  <c r="H19" i="11"/>
  <c r="H11" i="11"/>
  <c r="H17" i="11"/>
  <c r="H830" i="9"/>
  <c r="H653" i="9"/>
  <c r="G1290" i="8"/>
  <c r="H60" i="9"/>
  <c r="H87" i="9"/>
  <c r="H89" i="9"/>
  <c r="H101" i="9"/>
  <c r="H715" i="9"/>
  <c r="H723" i="9"/>
  <c r="H726" i="9"/>
  <c r="H766" i="9"/>
  <c r="H768" i="9"/>
  <c r="H1039" i="9"/>
  <c r="H20" i="23"/>
  <c r="L13" i="23" s="1"/>
  <c r="M13" i="23" s="1"/>
  <c r="H39" i="11"/>
  <c r="H9" i="11"/>
  <c r="H15" i="11"/>
  <c r="H8" i="11"/>
  <c r="H786" i="8"/>
  <c r="H204" i="9"/>
  <c r="H919" i="9"/>
  <c r="H1010" i="9"/>
  <c r="H144" i="9"/>
  <c r="H218" i="9"/>
  <c r="H239" i="9" s="1"/>
  <c r="H248" i="9" s="1"/>
  <c r="H234" i="9"/>
  <c r="H270" i="9"/>
  <c r="H306" i="9"/>
  <c r="H327" i="9" s="1"/>
  <c r="H322" i="9"/>
  <c r="H401" i="9"/>
  <c r="H409" i="9"/>
  <c r="H451" i="9"/>
  <c r="H539" i="9"/>
  <c r="H547" i="9"/>
  <c r="H582" i="9"/>
  <c r="H591" i="9"/>
  <c r="H598" i="9"/>
  <c r="H623" i="9"/>
  <c r="H639" i="9"/>
  <c r="H862" i="9"/>
  <c r="H983" i="9"/>
  <c r="H997" i="9"/>
  <c r="H999" i="9"/>
  <c r="H1024" i="9"/>
  <c r="H1047" i="9" s="1"/>
  <c r="H1056" i="9" s="1"/>
  <c r="H1038" i="9"/>
  <c r="H36" i="11"/>
  <c r="H29" i="11"/>
  <c r="H4" i="11"/>
  <c r="H18" i="11"/>
  <c r="G70" i="8"/>
  <c r="H70" i="8" s="1"/>
  <c r="H830" i="8"/>
  <c r="H174" i="8"/>
  <c r="H195" i="8" s="1"/>
  <c r="H204" i="8" s="1"/>
  <c r="H105" i="9"/>
  <c r="H130" i="9"/>
  <c r="H151" i="9" s="1"/>
  <c r="H160" i="9" s="1"/>
  <c r="H141" i="9"/>
  <c r="H146" i="9"/>
  <c r="H220" i="9"/>
  <c r="H223" i="9"/>
  <c r="H231" i="9"/>
  <c r="H236" i="9"/>
  <c r="H264" i="9"/>
  <c r="H280" i="9"/>
  <c r="H308" i="9"/>
  <c r="H311" i="9"/>
  <c r="H316" i="9"/>
  <c r="H319" i="9"/>
  <c r="H324" i="9"/>
  <c r="H361" i="9"/>
  <c r="H363" i="9"/>
  <c r="H414" i="9"/>
  <c r="H807" i="9"/>
  <c r="H810" i="9"/>
  <c r="H815" i="9"/>
  <c r="H818" i="9"/>
  <c r="H905" i="9"/>
  <c r="H577" i="9"/>
  <c r="H104" i="9"/>
  <c r="G1796" i="11"/>
  <c r="J1796" i="11" s="1"/>
  <c r="H39" i="8"/>
  <c r="H1056" i="8"/>
  <c r="H608" i="9"/>
  <c r="H381" i="9"/>
  <c r="H505" i="8"/>
  <c r="H489" i="8"/>
  <c r="H24" i="8"/>
  <c r="H292" i="9"/>
  <c r="G40" i="11"/>
  <c r="J40" i="11" s="1"/>
  <c r="H40" i="8"/>
  <c r="H698" i="8"/>
  <c r="H336" i="9"/>
  <c r="H96" i="8"/>
  <c r="H853" i="8"/>
  <c r="G1991" i="11"/>
  <c r="H381" i="8"/>
  <c r="H426" i="8"/>
  <c r="H471" i="8"/>
  <c r="H448" i="8"/>
  <c r="H761" i="8"/>
  <c r="H628" i="8"/>
  <c r="H892" i="8"/>
  <c r="H231" i="8"/>
  <c r="H895" i="9"/>
  <c r="H944" i="9"/>
  <c r="H669" i="9"/>
  <c r="H362" i="9"/>
  <c r="H18" i="9"/>
  <c r="H182" i="8"/>
  <c r="H456" i="8"/>
  <c r="H769" i="8"/>
  <c r="H160" i="8"/>
  <c r="H178" i="8"/>
  <c r="H194" i="8"/>
  <c r="H219" i="8"/>
  <c r="H356" i="8"/>
  <c r="H364" i="8"/>
  <c r="H591" i="8"/>
  <c r="H673" i="8"/>
  <c r="H681" i="8"/>
  <c r="H721" i="8"/>
  <c r="H765" i="8"/>
  <c r="H773" i="8"/>
  <c r="H774" i="8"/>
  <c r="H849" i="8"/>
  <c r="H904" i="8"/>
  <c r="H26" i="9"/>
  <c r="H62" i="9"/>
  <c r="H670" i="9"/>
  <c r="H678" i="9"/>
  <c r="H953" i="9"/>
  <c r="H937" i="9"/>
  <c r="H352" i="9"/>
  <c r="H86" i="9"/>
  <c r="H107" i="9" s="1"/>
  <c r="H116" i="9" s="1"/>
  <c r="H32" i="9"/>
  <c r="G1913" i="11"/>
  <c r="F22" i="16"/>
  <c r="G22" i="16" s="1"/>
  <c r="H562" i="8"/>
  <c r="H608" i="8"/>
  <c r="H636" i="8"/>
  <c r="H352" i="8"/>
  <c r="H669" i="8"/>
  <c r="H15" i="8"/>
  <c r="H22" i="8"/>
  <c r="H30" i="8"/>
  <c r="H31" i="8"/>
  <c r="H58" i="8"/>
  <c r="H63" i="8" s="1"/>
  <c r="H72" i="8" s="1"/>
  <c r="H87" i="8"/>
  <c r="H103" i="8"/>
  <c r="H134" i="8"/>
  <c r="H142" i="8"/>
  <c r="H150" i="8"/>
  <c r="H181" i="8"/>
  <c r="H229" i="8"/>
  <c r="H310" i="8"/>
  <c r="H318" i="8"/>
  <c r="H326" i="8"/>
  <c r="H351" i="8"/>
  <c r="H359" i="8"/>
  <c r="H367" i="8"/>
  <c r="H398" i="8"/>
  <c r="H406" i="8"/>
  <c r="H414" i="8"/>
  <c r="H447" i="8"/>
  <c r="H455" i="8"/>
  <c r="H488" i="8"/>
  <c r="H496" i="8"/>
  <c r="H504" i="8"/>
  <c r="H537" i="8"/>
  <c r="H585" i="8"/>
  <c r="H593" i="8"/>
  <c r="H133" i="9"/>
  <c r="H145" i="9"/>
  <c r="H149" i="9"/>
  <c r="H179" i="9"/>
  <c r="H187" i="9"/>
  <c r="H219" i="9"/>
  <c r="H227" i="9"/>
  <c r="H235" i="9"/>
  <c r="H267" i="9"/>
  <c r="H275" i="9"/>
  <c r="H307" i="9"/>
  <c r="H315" i="9"/>
  <c r="H323" i="9"/>
  <c r="H444" i="9"/>
  <c r="H1071" i="9"/>
  <c r="H1087" i="9"/>
  <c r="H1127" i="9"/>
  <c r="H845" i="9"/>
  <c r="G119" i="11"/>
  <c r="J119" i="11" s="1"/>
  <c r="G158" i="11"/>
  <c r="J158" i="11" s="1"/>
  <c r="G197" i="11"/>
  <c r="J197" i="11" s="1"/>
  <c r="G236" i="11"/>
  <c r="J236" i="11" s="1"/>
  <c r="G314" i="11"/>
  <c r="J314" i="11" s="1"/>
  <c r="G353" i="11"/>
  <c r="G392" i="11"/>
  <c r="J392" i="11" s="1"/>
  <c r="G470" i="11"/>
  <c r="J470" i="11" s="1"/>
  <c r="G509" i="11"/>
  <c r="J509" i="11" s="1"/>
  <c r="G548" i="11"/>
  <c r="J548" i="11" s="1"/>
  <c r="G626" i="11"/>
  <c r="J626" i="11" s="1"/>
  <c r="G665" i="11"/>
  <c r="G704" i="11"/>
  <c r="J704" i="11" s="1"/>
  <c r="G743" i="11"/>
  <c r="G782" i="11"/>
  <c r="G860" i="11"/>
  <c r="J860" i="11" s="1"/>
  <c r="G938" i="11"/>
  <c r="J938" i="11" s="1"/>
  <c r="G977" i="11"/>
  <c r="J977" i="11" s="1"/>
  <c r="G1016" i="11"/>
  <c r="J1016" i="11" s="1"/>
  <c r="G1055" i="11"/>
  <c r="G1094" i="11"/>
  <c r="J1094" i="11" s="1"/>
  <c r="G1133" i="11"/>
  <c r="G1211" i="11"/>
  <c r="G1250" i="11"/>
  <c r="J1250" i="11" s="1"/>
  <c r="G1289" i="11"/>
  <c r="J1289" i="11" s="1"/>
  <c r="G1367" i="11"/>
  <c r="J1367" i="11" s="1"/>
  <c r="G1445" i="11"/>
  <c r="J1445" i="11" s="1"/>
  <c r="G1484" i="11"/>
  <c r="J1484" i="11" s="1"/>
  <c r="G1523" i="11"/>
  <c r="J1523" i="11" s="1"/>
  <c r="G1601" i="11"/>
  <c r="G1640" i="11"/>
  <c r="J1640" i="11" s="1"/>
  <c r="G1679" i="11"/>
  <c r="J1679" i="11" s="1"/>
  <c r="G1718" i="11"/>
  <c r="J1718" i="11" s="1"/>
  <c r="G1757" i="11"/>
  <c r="J1757" i="11" s="1"/>
  <c r="G1835" i="11"/>
  <c r="J1835" i="11" s="1"/>
  <c r="G1874" i="11"/>
  <c r="G1952" i="11"/>
  <c r="H1092" i="8"/>
  <c r="H855" i="8"/>
  <c r="H407" i="8"/>
  <c r="H26" i="22"/>
  <c r="K15" i="22" s="1"/>
  <c r="L14" i="22" s="1"/>
  <c r="J1172" i="11"/>
  <c r="J1913" i="11"/>
  <c r="J743" i="11"/>
  <c r="J782" i="11"/>
  <c r="J1055" i="11"/>
  <c r="J1211" i="11"/>
  <c r="J1874" i="11"/>
  <c r="H14" i="8"/>
  <c r="H35" i="8" s="1"/>
  <c r="H44" i="8" s="1"/>
  <c r="H21" i="8"/>
  <c r="H29" i="8"/>
  <c r="H93" i="8"/>
  <c r="H101" i="8"/>
  <c r="H132" i="8"/>
  <c r="H140" i="8"/>
  <c r="H148" i="8"/>
  <c r="H179" i="8"/>
  <c r="H187" i="8"/>
  <c r="H220" i="8"/>
  <c r="H228" i="8"/>
  <c r="H236" i="8"/>
  <c r="H41" i="8"/>
  <c r="G66" i="9"/>
  <c r="H66" i="9" s="1"/>
  <c r="H71" i="9" s="1"/>
  <c r="H72" i="9" s="1"/>
  <c r="H1010" i="8"/>
  <c r="G69" i="9"/>
  <c r="H69" i="9" s="1"/>
  <c r="H336" i="8"/>
  <c r="G821" i="11"/>
  <c r="J821" i="11" s="1"/>
  <c r="H640" i="8"/>
  <c r="H624" i="8"/>
  <c r="H452" i="8"/>
  <c r="H487" i="8"/>
  <c r="H235" i="8"/>
  <c r="H501" i="8"/>
  <c r="H485" i="8"/>
  <c r="H507" i="8" s="1"/>
  <c r="H516" i="8" s="1"/>
  <c r="G80" i="11"/>
  <c r="J80" i="11" s="1"/>
  <c r="G275" i="11"/>
  <c r="J275" i="11" s="1"/>
  <c r="G431" i="11"/>
  <c r="J431" i="11" s="1"/>
  <c r="G587" i="11"/>
  <c r="J587" i="11" s="1"/>
  <c r="G899" i="11"/>
  <c r="J899" i="11" s="1"/>
  <c r="G1328" i="11"/>
  <c r="J1328" i="11" s="1"/>
  <c r="G1406" i="11"/>
  <c r="J1406" i="11" s="1"/>
  <c r="G1562" i="11"/>
  <c r="J1562" i="11" s="1"/>
  <c r="G9" i="13"/>
  <c r="H1031" i="9"/>
  <c r="H94" i="9"/>
  <c r="H24" i="9"/>
  <c r="J353" i="11"/>
  <c r="J665" i="11"/>
  <c r="J1133" i="11"/>
  <c r="J1601" i="11"/>
  <c r="G10" i="13"/>
  <c r="H28" i="23"/>
  <c r="H37" i="23" s="1"/>
  <c r="F18" i="13" s="1"/>
  <c r="G18" i="13" s="1"/>
  <c r="J18" i="13" s="1"/>
  <c r="H27" i="29"/>
  <c r="K10" i="29" s="1"/>
  <c r="L10" i="29" s="1"/>
  <c r="I12" i="26"/>
  <c r="I8" i="26"/>
  <c r="H20" i="29"/>
  <c r="K11" i="29" s="1"/>
  <c r="G11" i="13"/>
  <c r="G12" i="13"/>
  <c r="G1289" i="9" l="1"/>
  <c r="G1292" i="9" s="1"/>
  <c r="H1294" i="9" s="1"/>
  <c r="L12" i="23"/>
  <c r="M12" i="23" s="1"/>
  <c r="H36" i="29"/>
  <c r="F7" i="13" s="1"/>
  <c r="G7" i="13" s="1"/>
  <c r="J7" i="13" s="1"/>
  <c r="G1289" i="8"/>
  <c r="G1292" i="8" s="1"/>
  <c r="G13" i="13"/>
  <c r="J13" i="13" s="1"/>
  <c r="G1992" i="11"/>
  <c r="H41" i="22"/>
  <c r="F16" i="13" s="1"/>
  <c r="K18" i="22"/>
  <c r="L11" i="29"/>
  <c r="L13" i="29" s="1"/>
  <c r="L15" i="23"/>
  <c r="M15" i="23" s="1"/>
  <c r="H1293" i="9" l="1"/>
  <c r="H1295" i="9"/>
  <c r="G16" i="13"/>
  <c r="G20" i="13" s="1"/>
  <c r="G21" i="13" s="1"/>
  <c r="H1293" i="8"/>
  <c r="H1294" i="8"/>
  <c r="H1295" i="8"/>
  <c r="H1296" i="9"/>
  <c r="H1297" i="9" s="1"/>
  <c r="H1296" i="8" l="1"/>
  <c r="H1297" i="8" s="1"/>
  <c r="J16" i="13"/>
  <c r="J26" i="13" s="1"/>
  <c r="I33" i="26"/>
  <c r="G22" i="13"/>
  <c r="G23" i="13"/>
  <c r="G24" i="13" s="1"/>
  <c r="G11" i="26"/>
  <c r="E21" i="26"/>
  <c r="I21" i="26" s="1"/>
  <c r="I22" i="26" s="1"/>
  <c r="I29" i="26" s="1"/>
  <c r="G7" i="26"/>
  <c r="E25" i="26"/>
  <c r="I25" i="26" s="1"/>
  <c r="G25" i="26" s="1"/>
  <c r="G26" i="26" s="1"/>
  <c r="G30" i="26" s="1"/>
  <c r="I14" i="26"/>
  <c r="I16" i="26"/>
  <c r="I15" i="26"/>
  <c r="I17" i="26"/>
  <c r="G25" i="13" l="1"/>
  <c r="G26" i="13" s="1"/>
  <c r="G12" i="26"/>
  <c r="G8" i="26"/>
  <c r="I18" i="26"/>
  <c r="I28" i="26" s="1"/>
  <c r="I26" i="26"/>
  <c r="I30" i="26"/>
  <c r="I31" i="26" s="1"/>
  <c r="G21" i="26"/>
  <c r="G22" i="26" s="1"/>
  <c r="G29" i="26" s="1"/>
  <c r="G28" i="26" l="1"/>
  <c r="G32" i="26" s="1"/>
  <c r="I32" i="26"/>
</calcChain>
</file>

<file path=xl/sharedStrings.xml><?xml version="1.0" encoding="utf-8"?>
<sst xmlns="http://schemas.openxmlformats.org/spreadsheetml/2006/main" count="9046" uniqueCount="1211">
  <si>
    <t>FICHA TÉCNICA PARA REALIZAR LA REHABILITACIÓN DE SISTEMAS DE ABASTECIMIENTO DE AGUA</t>
  </si>
  <si>
    <t>Comunidad:</t>
  </si>
  <si>
    <t>1 - KAPICHIRAURE</t>
  </si>
  <si>
    <t>Municipio:</t>
  </si>
  <si>
    <t>Manaure</t>
  </si>
  <si>
    <t>Ubicación:</t>
  </si>
  <si>
    <t>Area rural del municipio de Manaure</t>
  </si>
  <si>
    <t>Estado:</t>
  </si>
  <si>
    <t>Fuera de servicio</t>
  </si>
  <si>
    <t>Captación de agua:</t>
  </si>
  <si>
    <t>Pozo Subterráneo</t>
  </si>
  <si>
    <t>Diámetro:</t>
  </si>
  <si>
    <t>6''</t>
  </si>
  <si>
    <t>1. MATERIALES</t>
  </si>
  <si>
    <t>CODIGO</t>
  </si>
  <si>
    <t>DESCRIPCIÓN</t>
  </si>
  <si>
    <t>UNIDAD</t>
  </si>
  <si>
    <t>CANTIDAD</t>
  </si>
  <si>
    <t>VR. UNIT.</t>
  </si>
  <si>
    <t>VR. PARCIAL</t>
  </si>
  <si>
    <t>SUBTOTAL</t>
  </si>
  <si>
    <t>PRESUPUESTO OFICIAL LIMPIEZA DE POZOS</t>
  </si>
  <si>
    <t>ITEM</t>
  </si>
  <si>
    <t>DESCRIPCION</t>
  </si>
  <si>
    <t>VR. UNITARIO</t>
  </si>
  <si>
    <t>VR. TOTAL</t>
  </si>
  <si>
    <t>Chumacera o cojinete, buje o tabiquera larga del cubo/estrella No 730</t>
  </si>
  <si>
    <t>Chumacera o cojinete, buje central o de piñones pequeños.</t>
  </si>
  <si>
    <t>Chumacera o cojinete, buje central o de piñones grandes.</t>
  </si>
  <si>
    <t>686 R</t>
  </si>
  <si>
    <t xml:space="preserve">buje insertado de la biela reconstruido </t>
  </si>
  <si>
    <t>Varilla Z -Varilla de activar freno del molino</t>
  </si>
  <si>
    <t>Eje Rueda guía - Eje pasador de la rueda guia de la Biela, conecta yugo, varilla y Bielas Eje de carro guía.</t>
  </si>
  <si>
    <t>Pasador de cola - Pivote de cola o Tornillo Bisagra de cola</t>
  </si>
  <si>
    <t xml:space="preserve">Resorte de veleta </t>
  </si>
  <si>
    <t>N/A</t>
  </si>
  <si>
    <t>Flanche Pintado (Anti+Pintura)+Te Galvanizada 2" (Soldada)</t>
  </si>
  <si>
    <t>Palanca de freno + Guaya para frenar. (Gauya de Acero )</t>
  </si>
  <si>
    <t>Banda de freno completa Kit  Vincha)</t>
  </si>
  <si>
    <t>Tubo galvanizado de 2” con unión</t>
  </si>
  <si>
    <t>Antenas plegadoras - el par o juego</t>
  </si>
  <si>
    <t>Varilla de ½  X 6 mts</t>
  </si>
  <si>
    <t>Centradores  ángulo 1"x 1/8" + abrazadera para 2"</t>
  </si>
  <si>
    <t xml:space="preserve"> union de varilla  1/2 x 2"</t>
  </si>
  <si>
    <t>Cilindro de 3 ½ en acero inoxidable con tapas, piston y cheques en bronces</t>
  </si>
  <si>
    <t>Plataforma  de madera grande</t>
  </si>
  <si>
    <t xml:space="preserve">Plataforma  de madera pequeña </t>
  </si>
  <si>
    <t>Pintura General</t>
  </si>
  <si>
    <t>GALON</t>
  </si>
  <si>
    <t>Mano de obra de reparacion de molino, incluye : (desmontaje de cabezote, cambio de tuberia, repuestos, alimentacion,estadia y transporte)</t>
  </si>
  <si>
    <t>Traslado de maquinaria, equipo y personal incluye compresor de aire de 175 c.f.m y 120 p.s.i tripode tuberia, quimicos , manilas y herramienta</t>
  </si>
  <si>
    <t>Unidad</t>
  </si>
  <si>
    <t>Lavado de pozo con  compresor lavado , contralavado y surgencia  utilizando compresor de aire 120 psi y 175 cfm  a lo largo de cada tramo de filtro, hasta obtener agua cristalino y libre de solido en suspension</t>
  </si>
  <si>
    <t>Suministro y aplicación de hexametafosfato de sodio y acido sulfamico</t>
  </si>
  <si>
    <t>Prueba de bombeo a caudal constante con bomba  y duracion 8 horas continuas, se tomaran de recuperacion con sonda de niveles</t>
  </si>
  <si>
    <t>Mano de obra incluye: (sacar y meter tuberia, instalacion de tuberia de limpieza, y operación de compresor).</t>
  </si>
  <si>
    <t>2 - PECTUNAI</t>
  </si>
  <si>
    <t>VALOR TOTAL DE UN POZO</t>
  </si>
  <si>
    <t>3 - JAWAPIA</t>
  </si>
  <si>
    <t>TOTAL COSTOS DIRECTOS</t>
  </si>
  <si>
    <t>4 - SABANALARGA</t>
  </si>
  <si>
    <t>5 - TRILLAMANA</t>
  </si>
  <si>
    <t>6 - SARARAO</t>
  </si>
  <si>
    <t>Aceitera y resorte de la misma</t>
  </si>
  <si>
    <t>718-517</t>
  </si>
  <si>
    <t>Pivote Largo - Rabadilla de reparto</t>
  </si>
  <si>
    <t>VALOR TOTAL</t>
  </si>
  <si>
    <t>TOTAL COSTOS INDIRECTOS</t>
  </si>
  <si>
    <t>UTILIDAD</t>
  </si>
  <si>
    <t>IMPREVISTOS</t>
  </si>
  <si>
    <t>ADMINSITRACION</t>
  </si>
  <si>
    <t>Piñones grandes Engranaje reductor</t>
  </si>
  <si>
    <t>Mano de Obra, incluye excavación, transporte de materiales y personal al sitio de trabajo, y prueba de bombas.</t>
  </si>
  <si>
    <t>Suministro e instalación de tubería galvanizada de 6 mts y 2”, incluye varillas y uniones de 2 ½” para varilla, incluye tubería PVC hasta la alberca max. 30 mts.</t>
  </si>
  <si>
    <t>Tornillos-Perno de Anclaje Pedestal c/u 3/4"x 6"Galvanizados</t>
  </si>
  <si>
    <t>Suministro e instalacion del Cilindro de bombeo 3 ½ subsionador  con tapas, piston y cheques de bronce</t>
  </si>
  <si>
    <t>Suministro de Molino de Viento, Tipo Aeromotor de 12” Connvertidor (máquina o motor)+ aspas+cola+armazon de cola+tubo sosten+mecanismo completo del freno. Evidencias  Fotográfica y firma de la comunidad por la entrega.</t>
  </si>
  <si>
    <t>Consecutivo</t>
  </si>
  <si>
    <r>
      <rPr>
        <b/>
        <i/>
        <sz val="10"/>
        <color rgb="FF000000"/>
        <rFont val="Cambria"/>
        <family val="1"/>
      </rPr>
      <t xml:space="preserve">Nota:  </t>
    </r>
    <r>
      <rPr>
        <i/>
        <sz val="10"/>
        <color rgb="FF000000"/>
        <rFont val="Cambria"/>
        <family val="1"/>
      </rPr>
      <t>En la zona Rural del Alta Guajira  Municipios de MANAURE y URIBIA (dificil acceso), se incrementara 5% por transporte de Materiales y Mano de Obra  (albercas- abrevaderos y Jaguey)</t>
    </r>
  </si>
  <si>
    <t>M3</t>
  </si>
  <si>
    <t>Excavacion y Conformacion de talud con material proveniente des excavaciones con maquina tipo Bulldozers D7 y/o D6 , area 100 x 100 x 2,0 ( M3 cubicos de agua) + 7 long de talud y 100 x 0,586 mts de boca</t>
  </si>
  <si>
    <t>22.22.1</t>
  </si>
  <si>
    <t>MOVIMIENTO DE TIERRA</t>
  </si>
  <si>
    <t>22.2</t>
  </si>
  <si>
    <t>Gl</t>
  </si>
  <si>
    <t>Localizacion y replanteo</t>
  </si>
  <si>
    <t>22.1.1</t>
  </si>
  <si>
    <t>PRELIMINARES</t>
  </si>
  <si>
    <t>22.1</t>
  </si>
  <si>
    <t>CONSTRUCCION DE JAGUEYES  100*100*2 = 20.000M3 MUNICIPIO DE MANAURE Y URIBIA</t>
  </si>
  <si>
    <t>Glb</t>
  </si>
  <si>
    <t>Aceesorios ( tuberia, llave, adaptadores, tuberia ventilacion , tapon)</t>
  </si>
  <si>
    <t>21.12</t>
  </si>
  <si>
    <t>M2</t>
  </si>
  <si>
    <t>Empedrado exterior con piedra pegada en concreto pobre 1,0m de ancho</t>
  </si>
  <si>
    <t>21.11</t>
  </si>
  <si>
    <t>Kg</t>
  </si>
  <si>
    <t>Diametro  1/4 "  c/ 20 cm</t>
  </si>
  <si>
    <t>21.10</t>
  </si>
  <si>
    <t>Diametro  3/8 "  c/ 20 cm</t>
  </si>
  <si>
    <t>21.9</t>
  </si>
  <si>
    <t xml:space="preserve">Acero de refuerzo            </t>
  </si>
  <si>
    <t>21.8</t>
  </si>
  <si>
    <t>Pañete en mortero 1:3 impermeabilizado</t>
  </si>
  <si>
    <t>21.7</t>
  </si>
  <si>
    <t>Levante de muro en ladrillo tolete e= 0,17</t>
  </si>
  <si>
    <t>21.6</t>
  </si>
  <si>
    <t>Losa en concreto impermeabilizado de 35000 psi  e= 0,15 para placa de piso</t>
  </si>
  <si>
    <t>21.5</t>
  </si>
  <si>
    <t>Concreto de saneamiento 0.05&lt;e&lt;0.10m 2500psi</t>
  </si>
  <si>
    <t>21.4</t>
  </si>
  <si>
    <t>Relleno seleccionado y compactado ( caliche) incluye lechada</t>
  </si>
  <si>
    <t>21.3</t>
  </si>
  <si>
    <t>Excavacion manual</t>
  </si>
  <si>
    <t>21.2</t>
  </si>
  <si>
    <t>Localizacion y replanteo (4.30 x 6.30)</t>
  </si>
  <si>
    <t>21.1</t>
  </si>
  <si>
    <t>ABREVADERO DE LONGITUD 3,O X 1,00 X 0,40 (Libre)  =   1,20 M3 MUNICIPIO RIOHACHA, MAICAO, BARRANCAS Y DIBULLA</t>
  </si>
  <si>
    <t>Ml</t>
  </si>
  <si>
    <t>Dilataciones</t>
  </si>
  <si>
    <t>20.17</t>
  </si>
  <si>
    <t>Anden perimetral (ancho 1,0) incluye excavacion, cimiento, sobrecimiento, relleno, fundida concreto de 3000 psi y dilatacion)</t>
  </si>
  <si>
    <t>20.16</t>
  </si>
  <si>
    <t>Accesorios( 2 pasamuros con su valvula de 3/4,  niples, 2 codos, 2 valvulas, control de cierre (flotador), llave de paso, tuberia apresion 2" acometida al molino, ventilacion, tuberia de limpieza con tapon roscado y tapa metalica)</t>
  </si>
  <si>
    <t>20.15</t>
  </si>
  <si>
    <t>Pañete en mortero 1:5 impermeabilizado</t>
  </si>
  <si>
    <t>20.14</t>
  </si>
  <si>
    <t>Levante en muro doble bloque macizo en 0,17 mts</t>
  </si>
  <si>
    <t>20.13</t>
  </si>
  <si>
    <t>Acero de refuerzo 60000 psi</t>
  </si>
  <si>
    <t>20.12</t>
  </si>
  <si>
    <t>Acero de refuerzo 40000 psi</t>
  </si>
  <si>
    <t>20.11</t>
  </si>
  <si>
    <t xml:space="preserve">Placa maciza  de cubierta en concreto no incluye ref  e=0.12 concreto de 3000 psi (4,5 x 4,5) </t>
  </si>
  <si>
    <t>20.10</t>
  </si>
  <si>
    <t>Columnetas central en concreto  no incluye ref oncreto 3.500 psi  0,25 x ,15 h= 2,0 mt</t>
  </si>
  <si>
    <t>20.9</t>
  </si>
  <si>
    <t>Columnas de amarre en concreto  no incluye reforzado concreto 3.500 pisi .25 x .2.5 h= 2,0mt</t>
  </si>
  <si>
    <t>20.8</t>
  </si>
  <si>
    <t>Losa base para piso en concreto no incluye ref. e=0.15 concreto de 3500psi ( 4,0 x 4,0 )</t>
  </si>
  <si>
    <t>20.7</t>
  </si>
  <si>
    <t>Viga sobre muro  0,20x 0,25 concreto reforzado (3.000) psi  h=0,70 m</t>
  </si>
  <si>
    <t>20.6</t>
  </si>
  <si>
    <t>Viga sobrecimiento 0,20x 0,25  p= 17mt (21mpa)</t>
  </si>
  <si>
    <t>20.5</t>
  </si>
  <si>
    <t>20.4</t>
  </si>
  <si>
    <t>Relleno seleccionado y compactado ( caliche) incluye lechada  ( 4.0 x 4.0 ) x 0,20</t>
  </si>
  <si>
    <t>20.3</t>
  </si>
  <si>
    <t>Excavacion manual 4,50 x 4,50  e= 0,35</t>
  </si>
  <si>
    <t>20.2</t>
  </si>
  <si>
    <t>Localizacion y replanteo (7,5 x 7,5)</t>
  </si>
  <si>
    <t>20.1</t>
  </si>
  <si>
    <t>ALBERCA DE 4,0 X4,0 X2,0 (LIBRE) MUNICIPIO DE MAICAO, RIOHACHA, BARRANCAS Y DIBULLA</t>
  </si>
  <si>
    <t>Retiro  y disposicion de material sobrante</t>
  </si>
  <si>
    <t>19.7.3</t>
  </si>
  <si>
    <t>Accesorios (tuberia d=3" salida  aprox 10,3, tuberia de 2" entrada aprox 20,3, valvula de compuerta 3",  2 codos de 2",  valvulas de control de 3" y de cierre 2",  ventilacion, tuberia de limpieza con tapon roscado y tapa metalica 0,60 x0,60 incluye pintura)</t>
  </si>
  <si>
    <t>19.7.2</t>
  </si>
  <si>
    <t>Suministro e instalacion de escaleras en tubo galvanizado con aro protector</t>
  </si>
  <si>
    <t>19.7.1</t>
  </si>
  <si>
    <t>ACCESORIOS</t>
  </si>
  <si>
    <t>19.7</t>
  </si>
  <si>
    <t>Suministro y colocacion de cinta sika pvc h = 0,22</t>
  </si>
  <si>
    <t>19.6.2</t>
  </si>
  <si>
    <t>Juntas de dilatacion</t>
  </si>
  <si>
    <t>19.6.1</t>
  </si>
  <si>
    <t>MAMPOSTERIA</t>
  </si>
  <si>
    <t>19.6</t>
  </si>
  <si>
    <t>Hierro de refuerzo 60000 psi (zapatas, pedestales, columnas, vigas, placas y paredes de tanque)</t>
  </si>
  <si>
    <t>19.5.2</t>
  </si>
  <si>
    <t>Hierro de refuerzo 40000 psi (zapatas, pedestales, columnas, vigas, placas y paredes de tanque)</t>
  </si>
  <si>
    <t>19.5.1</t>
  </si>
  <si>
    <t>HIERRO ESTRUCTURAL</t>
  </si>
  <si>
    <t>19.5</t>
  </si>
  <si>
    <t>Paredes tanque en concreto 3000 psi impermeabilizado espesor 0,20</t>
  </si>
  <si>
    <t>19.4.3</t>
  </si>
  <si>
    <t>Placa tapa maciza en concreto de 3000 psi de 4,70 x 4,70 espesor 0,20</t>
  </si>
  <si>
    <t>19.4.2</t>
  </si>
  <si>
    <t>Placa de base maciza en concreto de 3000 psi de 4,70 x 4.7 espesor 0,25</t>
  </si>
  <si>
    <t>19.4.1</t>
  </si>
  <si>
    <t>TANQUE ELEVADO</t>
  </si>
  <si>
    <t>19.4</t>
  </si>
  <si>
    <t>Viga de amarre a nivel de piso en concreto  3000psi de 0,30 x 0,30</t>
  </si>
  <si>
    <t>19.3.3.4</t>
  </si>
  <si>
    <t>Viga de amarre aerea en concreto 3000 psi de 0,30 x 0,30 primer nivel 3,0 m</t>
  </si>
  <si>
    <t>19.3.3.3</t>
  </si>
  <si>
    <t>Viga de amarre aerea en concreto 3000 psi de 0,30 x 0,30 segundo nivel 6,0 m</t>
  </si>
  <si>
    <t>19.3.3.2</t>
  </si>
  <si>
    <t>Viga de amarre aerea en concreto 3000 psi de 0,30 x 0,30 tercer nivel  9,0 m</t>
  </si>
  <si>
    <t>19.3.3.1</t>
  </si>
  <si>
    <t>VIGA DE AMARRE</t>
  </si>
  <si>
    <t>19.3.3</t>
  </si>
  <si>
    <t>Const. de columnas en concreto 3000 psi tercer nivel altura 9,0 incluye formaleteria, vibrador</t>
  </si>
  <si>
    <t>19.3.4.3</t>
  </si>
  <si>
    <t>Const. de columnas en concreto 3000 psi segundo nivel altura 6,0 incluye  formaleteria, vibrador</t>
  </si>
  <si>
    <t>19.3.4.2</t>
  </si>
  <si>
    <t>Const. de columnas en concreto 3000 psi primer nivel altura 3,0, incluye formaleteria, vibrador</t>
  </si>
  <si>
    <t>19.3.4.1</t>
  </si>
  <si>
    <t>COLUMNAS</t>
  </si>
  <si>
    <t>19.3.4</t>
  </si>
  <si>
    <t>Construccion de pedestales en concreto de 3000 psi, no incluye refuerzo</t>
  </si>
  <si>
    <t>Construccion de zapatas en concreto de 3000 psi, no incluye refuerzo</t>
  </si>
  <si>
    <t>19.3.2</t>
  </si>
  <si>
    <t>19.3.1</t>
  </si>
  <si>
    <t>ESTRUCTURAS EN CONCRETO</t>
  </si>
  <si>
    <t>19.3</t>
  </si>
  <si>
    <t>Relleno seleccionado y compactado  (4.0 x 4.0) x 0,30</t>
  </si>
  <si>
    <t>19.2.3</t>
  </si>
  <si>
    <t>Excavacion manual para vigas de cimentacion (1ml x 0,4 x 0.4)</t>
  </si>
  <si>
    <t>19.2.2</t>
  </si>
  <si>
    <t>Excavacion manual para zapatas y columnas</t>
  </si>
  <si>
    <t>19.2.1</t>
  </si>
  <si>
    <t>EXCAVACIONES Y CIMENTACIONES</t>
  </si>
  <si>
    <t>19.2</t>
  </si>
  <si>
    <t>Trazado y replanteo</t>
  </si>
  <si>
    <t>19.1.1</t>
  </si>
  <si>
    <t>19.1</t>
  </si>
  <si>
    <t>Gravilla seleccionada tamaño entre 1,5 y 5.0 mm no libre de calcareos . Contenido &gt; 90 % silice</t>
  </si>
  <si>
    <t>18.7.12</t>
  </si>
  <si>
    <t>Filtro acampanado en PVC RDE  21 en Ø= 6” longitud 3m ranuradas a 0,25   (1/4)   Incluye tubería, pegante, tornillos y soldadura</t>
  </si>
  <si>
    <t>18.7.11</t>
  </si>
  <si>
    <t>Tubería acampanada en  PVC RDE  21  en Ø = 6” long 6mts  Incluye tubería, pegante, tornillos y soldadura</t>
  </si>
  <si>
    <t>18.7.10</t>
  </si>
  <si>
    <t>Costo de Materiales</t>
  </si>
  <si>
    <t>Instalacion sello Sanitario Informe final y base del pozo</t>
  </si>
  <si>
    <t>18.7.9</t>
  </si>
  <si>
    <t>Prueba de bombeo a caudal constante con bomba durante  72 horas con recuperación, incluye análisis de la prueba físico - química del agua , toma de niveles durante la pruba de bombeo</t>
  </si>
  <si>
    <t>18.7.8</t>
  </si>
  <si>
    <t>Limpieza,  desarrollo y desinfeccion del pozo con compresor mínimo de 72 horas hasta quedar libres de particulas de arenas y restos de perforación, incluye dispersante (Tripolifosfato), debe ser tuberia y no manguera.</t>
  </si>
  <si>
    <t>18.7.7</t>
  </si>
  <si>
    <t>Toma de registro geofísico (resistividad - sp - rayos gamma)</t>
  </si>
  <si>
    <t>18.7.6</t>
  </si>
  <si>
    <t>Adecuación e instalación de tuberías, filtros, incluye pegantes, tornillos, soldaduras, instalación de empaque de gravilla, colador de material y estabilizador</t>
  </si>
  <si>
    <t>18.7.5</t>
  </si>
  <si>
    <t>Ampliación de la perforación a Ø 12 ¼”  incluye brocas y lodos de perforación de 00- 200m</t>
  </si>
  <si>
    <t>18.7.4</t>
  </si>
  <si>
    <t>Perforación de prueba de diámetro Ø= 8 ½” incluye brocas, lodos, toma de muestras de zanjas, viscosidad, elaboración de columna litológica con registro de tiempo</t>
  </si>
  <si>
    <t>18.7.3</t>
  </si>
  <si>
    <t>Traslado del equipo de perforación con sus accesorios, montaje y desmontaje, limpieza del lugar y construcción de piscinas; regreso a su sede, instalación de campamento</t>
  </si>
  <si>
    <t>18.7.2</t>
  </si>
  <si>
    <t>Unid</t>
  </si>
  <si>
    <t>Toma de sondeo eléctrico vertical (SEV), para definir localización del sitio de perforación  distancia entre SEV 0,8 km</t>
  </si>
  <si>
    <t>18.7.1</t>
  </si>
  <si>
    <t>Mano de Obra</t>
  </si>
  <si>
    <t>CONSTRUCCION DE POZOS PROFUNDOS EN (6") PULG</t>
  </si>
  <si>
    <t>18.7</t>
  </si>
  <si>
    <t>18.6.13</t>
  </si>
  <si>
    <t>Filtro acampanado en PVC RDE  21 en Ø= 8” longitud 3m ranuradas a 0,25   (1/4)   Incluye tubería, pegante, tornillos y soldadura</t>
  </si>
  <si>
    <t>18.6.12</t>
  </si>
  <si>
    <t>Tubería acampanada en  PVC RDE  21  en Ø = 8” long 6mts  Incluye tubería, pegante, tornillos y soldadura</t>
  </si>
  <si>
    <t>18.6.11</t>
  </si>
  <si>
    <t>18.6.10</t>
  </si>
  <si>
    <t>18.6.9</t>
  </si>
  <si>
    <t>Limpieza ,  desarrollo y desinfeccion del pozo con compresor mínimo de 72 horas hasta quedar libres de particulas de arenas y restos de perforación, incluye dispersante (Tripolifosfato), debe ser tuberia y no manguera.</t>
  </si>
  <si>
    <t>18.6.8</t>
  </si>
  <si>
    <t>18.6.7</t>
  </si>
  <si>
    <t>18.6.6</t>
  </si>
  <si>
    <t>Ampliación de la perforación a Ø 14 ¼”  incluye brocas y lodos de perforación de 00 - 200m</t>
  </si>
  <si>
    <t>18.6.5</t>
  </si>
  <si>
    <t>Ampliación de la perforación a Ø 12 ¼”  incluye brocas y lodos de perforación de 00 - 200m</t>
  </si>
  <si>
    <t>18.6.4</t>
  </si>
  <si>
    <t>Perforación de prueba de diámetro Ø = 8 ½” incluye brocas, lodos, toma de muestras de zanjas, viscosidad, elaboración de columna litológica con registro de tiempo</t>
  </si>
  <si>
    <t>18.6.3</t>
  </si>
  <si>
    <t>18.6.2</t>
  </si>
  <si>
    <t>18.6.1</t>
  </si>
  <si>
    <t>CONSTRUCCION DE POZOS PROFUNDOS EN (8") PULG</t>
  </si>
  <si>
    <t>18.6</t>
  </si>
  <si>
    <t>Mano de  obra: incluye; desmontaje, montaje del motor, cambio de tubería, cilindro y demásrepuestos, transporte, alimentación, estadia y puesta a funcionar del molino.</t>
  </si>
  <si>
    <t>18.4.36</t>
  </si>
  <si>
    <t>Pintura general</t>
  </si>
  <si>
    <t>18.4.35</t>
  </si>
  <si>
    <t>18.4.34</t>
  </si>
  <si>
    <t>Cilindro de 3 ½ en bronce con tapas, piston y cheques en bronces</t>
  </si>
  <si>
    <t>18.4.33</t>
  </si>
  <si>
    <t>18.4.32</t>
  </si>
  <si>
    <t>Varilla de ½  x 6 mts</t>
  </si>
  <si>
    <t>18.4.31</t>
  </si>
  <si>
    <t>18.4.30</t>
  </si>
  <si>
    <t>Diagonal en varilla de 5/16</t>
  </si>
  <si>
    <t>18.4.29</t>
  </si>
  <si>
    <t xml:space="preserve">Travesaño en angulo de 1 ½ x 3/16 </t>
  </si>
  <si>
    <t>18.4.28</t>
  </si>
  <si>
    <t>Paral  de alargue para torre 2”x3/16x 4.18 m.l  galv</t>
  </si>
  <si>
    <t>18.4.27</t>
  </si>
  <si>
    <t>Punta torrre en angulo de 2"x3/16x 4,18m.l  galv.</t>
  </si>
  <si>
    <t>18.4.26</t>
  </si>
  <si>
    <t xml:space="preserve">Cabezote o Motor  </t>
  </si>
  <si>
    <t>18.4.25</t>
  </si>
  <si>
    <t xml:space="preserve">REPARACION DE MOLINO </t>
  </si>
  <si>
    <r>
      <t>Mano de  obra:</t>
    </r>
    <r>
      <rPr>
        <i/>
        <sz val="10"/>
        <rFont val="Cambria"/>
        <family val="1"/>
      </rPr>
      <t xml:space="preserve"> incluye; desmontaje, montaje del motor, cambio de tubería, cilindro y demásrepuestos, transporte, alimentación, estadia y puesta a funcionar del molino.</t>
    </r>
  </si>
  <si>
    <t>18.4.24</t>
  </si>
  <si>
    <t>18.4.23</t>
  </si>
  <si>
    <t>Cinturón de aspa No 101</t>
  </si>
  <si>
    <t>18.4.22</t>
  </si>
  <si>
    <t>Plataforma  de madera grande T-148</t>
  </si>
  <si>
    <t>T- 148</t>
  </si>
  <si>
    <t>18.4.21</t>
  </si>
  <si>
    <t>18.4.20</t>
  </si>
  <si>
    <t>18.4.19</t>
  </si>
  <si>
    <t>18.4.18</t>
  </si>
  <si>
    <t>Eje (pasador) de cola  Reconstruido No 510 R</t>
  </si>
  <si>
    <t>510 R</t>
  </si>
  <si>
    <t>18.4.17</t>
  </si>
  <si>
    <t>Platina inferior de rueda ( 6) corta No 35 - Aro interno o arco interior</t>
  </si>
  <si>
    <t>18.4.16</t>
  </si>
  <si>
    <t>Platina exterior de rueda (6) larga No 34 Aro externo o arco exterior</t>
  </si>
  <si>
    <t>18.4.15</t>
  </si>
  <si>
    <t>Resorte de freno o overhaulth</t>
  </si>
  <si>
    <t>18.4.14</t>
  </si>
  <si>
    <t>Palanca y guaya de frenos No 243- 1/2</t>
  </si>
  <si>
    <t>243-1/2</t>
  </si>
  <si>
    <t>18.4.13</t>
  </si>
  <si>
    <t>Resorte de veleta No 28</t>
  </si>
  <si>
    <t>18.4.12</t>
  </si>
  <si>
    <t xml:space="preserve"> Varilla Zeta No 527</t>
  </si>
  <si>
    <t>18.4.11</t>
  </si>
  <si>
    <t>Brazo / pivote del motor. Corto No 786</t>
  </si>
  <si>
    <t>18.4.10</t>
  </si>
  <si>
    <t>Amortiguador No 659</t>
  </si>
  <si>
    <t>18.4.9</t>
  </si>
  <si>
    <t>Cilindro de 3 ½ en acero inoxidable</t>
  </si>
  <si>
    <t>613-1/2 +528</t>
  </si>
  <si>
    <t>18.4.8</t>
  </si>
  <si>
    <t>Elevador No 609  + ( 614)</t>
  </si>
  <si>
    <t>609+614</t>
  </si>
  <si>
    <t>18.4.7</t>
  </si>
  <si>
    <t>Brazo o pivote de cola (freno) No 510</t>
  </si>
  <si>
    <t>18.4.6</t>
  </si>
  <si>
    <t>Kit completo de bujes, incluye calzada de vielas.</t>
  </si>
  <si>
    <t>18.4.5</t>
  </si>
  <si>
    <t>Rellenos de bielas (calzada) No 686 R</t>
  </si>
  <si>
    <t>18.4.4</t>
  </si>
  <si>
    <t>Chumacera o cojinete, buje central o de piñones grandes. No 752</t>
  </si>
  <si>
    <t>18.4.3</t>
  </si>
  <si>
    <t>Chumacera o cojinete, buje central o de piñones pequeños. No 708</t>
  </si>
  <si>
    <t>18.4.2</t>
  </si>
  <si>
    <t>18.4.1</t>
  </si>
  <si>
    <t>REPARACION DE MOLINO</t>
  </si>
  <si>
    <t>18.4</t>
  </si>
  <si>
    <t>Te PVC 2"</t>
  </si>
  <si>
    <t>18.3.183</t>
  </si>
  <si>
    <t>Codo PVC 2"</t>
  </si>
  <si>
    <t>18.3.182</t>
  </si>
  <si>
    <t>Unión PVC 2"</t>
  </si>
  <si>
    <t>18.3.181</t>
  </si>
  <si>
    <t>Union Universal PVC 2"</t>
  </si>
  <si>
    <t>18.3.180</t>
  </si>
  <si>
    <t>Conexión PVC: Macho 2"</t>
  </si>
  <si>
    <t>18.3.179</t>
  </si>
  <si>
    <t xml:space="preserve">TUBO DE PVC - 2"  ACOMETIDA conexión tanque/accesorios </t>
  </si>
  <si>
    <t>18.3.178</t>
  </si>
  <si>
    <t>ACCESORIOS DE PVC</t>
  </si>
  <si>
    <t>Par</t>
  </si>
  <si>
    <t>Guantes Ingeniero</t>
  </si>
  <si>
    <t>18.3.177</t>
  </si>
  <si>
    <t xml:space="preserve">Casco de seguridad Marca NORTH, A -59 blanco, con barbuqueo c/mentonera a apoyos Empire. </t>
  </si>
  <si>
    <t>18.3.176</t>
  </si>
  <si>
    <t>Eslinga de Poliéster Marca North  C/Absorción FP298811/6M.</t>
  </si>
  <si>
    <t>18.3.175</t>
  </si>
  <si>
    <t>Eslinga doble con mosquetera en Y.  2 ganchos FP299299/6.</t>
  </si>
  <si>
    <t>18.3.174</t>
  </si>
  <si>
    <t>Arnés en poliéster Marca North de 4 argollas FP298811/6M.</t>
  </si>
  <si>
    <t>18.3.173</t>
  </si>
  <si>
    <t>HERRAMIENTAS FABRICADAS</t>
  </si>
  <si>
    <t>Caja de Herramienta laminas Galvanizada Cal 18</t>
  </si>
  <si>
    <t>18.3.172</t>
  </si>
  <si>
    <t>Puente entre angulos</t>
  </si>
  <si>
    <t>18.3.171</t>
  </si>
  <si>
    <t>Prensa tope de tubreria de 2"</t>
  </si>
  <si>
    <t>18.3.170</t>
  </si>
  <si>
    <t>Elevadores para tuberia de 2"</t>
  </si>
  <si>
    <t>18.3.169</t>
  </si>
  <si>
    <t>Polea doble de 6"</t>
  </si>
  <si>
    <t>18.3.168</t>
  </si>
  <si>
    <t>Soga de polipropileno/ Manila para estas poleas25 x 100 m.</t>
  </si>
  <si>
    <t>18.3.167</t>
  </si>
  <si>
    <t>Pinza de Presion</t>
  </si>
  <si>
    <t>18.3.166</t>
  </si>
  <si>
    <t>llaves mixtas en pulgadas 3/4".</t>
  </si>
  <si>
    <t>18.3.165</t>
  </si>
  <si>
    <t>llaves mixtas en pulgadas 9/16".</t>
  </si>
  <si>
    <t>18.3.164</t>
  </si>
  <si>
    <t>Dados P/ Terraja  5/8" marca Poland.</t>
  </si>
  <si>
    <t>18.3.163</t>
  </si>
  <si>
    <t>Dados P/ Terraja  1/2" marca Poland.</t>
  </si>
  <si>
    <t>18.3.162</t>
  </si>
  <si>
    <t>Juegos de Tarrajas cabezal y dados de 2” NPT. Marca RIDGID.</t>
  </si>
  <si>
    <t>18.3.161</t>
  </si>
  <si>
    <t>Llave ajustable 15”. Marca RIDGID.</t>
  </si>
  <si>
    <t>18.3.160</t>
  </si>
  <si>
    <t>Prensa de cadena Ref. 640. Cap. 5”. Marca RIDGID</t>
  </si>
  <si>
    <t>18.3.159</t>
  </si>
  <si>
    <t>Corta Tubo 1 1/8” a 2”. Marca  RIDGID.</t>
  </si>
  <si>
    <t>18.3.158</t>
  </si>
  <si>
    <t>Llave para Tubo 36”. Marca RIDGID.</t>
  </si>
  <si>
    <t>18.3.157</t>
  </si>
  <si>
    <t>Llaves para Tubo 24”. Marca RIDGID.</t>
  </si>
  <si>
    <t>18.3.156</t>
  </si>
  <si>
    <t>Llave  para Tubo 14”. Marca RIDGID.</t>
  </si>
  <si>
    <t>18.3.155</t>
  </si>
  <si>
    <t>HERRAMIENTAS</t>
  </si>
  <si>
    <t>OTROS GASTOS GENERALES</t>
  </si>
  <si>
    <r>
      <rPr>
        <i/>
        <sz val="10"/>
        <rFont val="Cambria"/>
        <family val="1"/>
      </rPr>
      <t xml:space="preserve">Pivote Corto-Conjunto freno accionado por varillas # 527- 528 </t>
    </r>
  </si>
  <si>
    <t>18.3.154</t>
  </si>
  <si>
    <t xml:space="preserve">Amortiguador de cola - Pistola  - completo </t>
  </si>
  <si>
    <t>18.3.153</t>
  </si>
  <si>
    <t>Armason de cola - Ensamble de brazo soporte de la veleta apoyado en el pasador de cola # 510</t>
  </si>
  <si>
    <t>18.3.152</t>
  </si>
  <si>
    <t>Buje deslizante - Sistema de freno 4 post.</t>
  </si>
  <si>
    <t>614 S</t>
  </si>
  <si>
    <t>18.3.151</t>
  </si>
  <si>
    <t xml:space="preserve">Arandela deslizante  del Sistema de freno </t>
  </si>
  <si>
    <t>18.3.150</t>
  </si>
  <si>
    <t>18.3.149</t>
  </si>
  <si>
    <t xml:space="preserve">Antena Plegadora </t>
  </si>
  <si>
    <t>18.3.148</t>
  </si>
  <si>
    <t>Varilla Zeta</t>
  </si>
  <si>
    <t>18.3.147</t>
  </si>
  <si>
    <t>Reconstrucción Pasador de Cola Tornillo Bisagra cola</t>
  </si>
  <si>
    <t>18.3.146</t>
  </si>
  <si>
    <t>Pasador de Cola Tornillo Bisagra cola-Perno de la cola.</t>
  </si>
  <si>
    <t>18.3.145</t>
  </si>
  <si>
    <t>Guaya acero 1/2"  - guaya para freno +(Palanca de freno).</t>
  </si>
  <si>
    <t>243 -1/2</t>
  </si>
  <si>
    <t>18.3.144</t>
  </si>
  <si>
    <t>18.3.143</t>
  </si>
  <si>
    <t>SISTEMA DE FRENO</t>
  </si>
  <si>
    <t>Pasadores tranque seguridad piñones grandes-Reductores</t>
  </si>
  <si>
    <t>18.3.142</t>
  </si>
  <si>
    <t>Cojinete Babbit piñon reductor</t>
  </si>
  <si>
    <t>18.3.141</t>
  </si>
  <si>
    <t>Recontrucción Piñones grandes Engranaje reductor</t>
  </si>
  <si>
    <t>705 R</t>
  </si>
  <si>
    <t>18.3.140</t>
  </si>
  <si>
    <t>18.3.139</t>
  </si>
  <si>
    <t>Construir e Incertar Cojinete de Babbit en la Biela</t>
  </si>
  <si>
    <t>18.3.138</t>
  </si>
  <si>
    <t>Biela+Buje de Babbit - Armadura - Biela con buje insertado</t>
  </si>
  <si>
    <t>18.3.137</t>
  </si>
  <si>
    <t>Base del tubo sostén 4Post sola</t>
  </si>
  <si>
    <t>674/4pos</t>
  </si>
  <si>
    <t>18.3.136</t>
  </si>
  <si>
    <t>Tubo Sosten 4 Post</t>
  </si>
  <si>
    <t>661.4P</t>
  </si>
  <si>
    <t>18.3.135</t>
  </si>
  <si>
    <t>Pasador pin-Conexión de Biela con Piñon o ruedad reductora</t>
  </si>
  <si>
    <t>18.3.134</t>
  </si>
  <si>
    <t>Pasador Yugo -Yoke # 608 con # 171</t>
  </si>
  <si>
    <t>610</t>
  </si>
  <si>
    <t>18.3.133</t>
  </si>
  <si>
    <t>Tuerca-Seguridad de Tubo sostén</t>
  </si>
  <si>
    <t>18.3.132</t>
  </si>
  <si>
    <t>Tuerca-Seguridad de Tubo sostén #661</t>
  </si>
  <si>
    <t>18.3.131</t>
  </si>
  <si>
    <t>Arandelas-acero fricciòn base Convertidor</t>
  </si>
  <si>
    <t>18.3.130</t>
  </si>
  <si>
    <t>Tapa Convertidor</t>
  </si>
  <si>
    <t>18.3.129</t>
  </si>
  <si>
    <t>Rueda Guía</t>
  </si>
  <si>
    <t>18.3.128</t>
  </si>
  <si>
    <t>Eje Pasador Rueda guía conecta biela.</t>
  </si>
  <si>
    <t>18.3.127</t>
  </si>
  <si>
    <t>Guía de la Rueda con esparrago de ajuste de la tapa</t>
  </si>
  <si>
    <t>508</t>
  </si>
  <si>
    <t>18.3.126</t>
  </si>
  <si>
    <t>SISTEMA CONVERTIDOR</t>
  </si>
  <si>
    <t xml:space="preserve">Kit  Módulo completo de tres(3) Aspas  </t>
  </si>
  <si>
    <t>18.3.125</t>
  </si>
  <si>
    <t>Cuña Piñon Motriz  Clave 704 cuñas(Chaveta para piñones)</t>
  </si>
  <si>
    <t>18.3.124</t>
  </si>
  <si>
    <t xml:space="preserve">Radios + Tuercas </t>
  </si>
  <si>
    <t>18.3.123</t>
  </si>
  <si>
    <t xml:space="preserve">Buje Flauta - cojinete renobable </t>
  </si>
  <si>
    <t>18.3.122</t>
  </si>
  <si>
    <t>Pin pasador para eje # 719</t>
  </si>
  <si>
    <t>18.3.121</t>
  </si>
  <si>
    <t>Eje Cubo 703</t>
  </si>
  <si>
    <t>18.3.120</t>
  </si>
  <si>
    <t>Arandela de Lubricación</t>
  </si>
  <si>
    <t>18.3.119</t>
  </si>
  <si>
    <t xml:space="preserve">Cojinete de babbit de piñones motrices </t>
  </si>
  <si>
    <t>18.3.118</t>
  </si>
  <si>
    <t>Reconstrucción Piñones pequeños Engranaje motriz</t>
  </si>
  <si>
    <t>704 R</t>
  </si>
  <si>
    <t>18.3.117</t>
  </si>
  <si>
    <t>Piñones pequeños Engranaje motriz</t>
  </si>
  <si>
    <t>18.3.116</t>
  </si>
  <si>
    <t>Reconstruccion de cubo de rueda principal</t>
  </si>
  <si>
    <t>703 R</t>
  </si>
  <si>
    <t>18.3.115</t>
  </si>
  <si>
    <t>Kit Cubo + Eje + Pasador</t>
  </si>
  <si>
    <t>18.3.114</t>
  </si>
  <si>
    <t>Kit Vincha de freno</t>
  </si>
  <si>
    <t>18.3.113</t>
  </si>
  <si>
    <t>Resorte de arandela lubricación # 718</t>
  </si>
  <si>
    <t>18.3.112</t>
  </si>
  <si>
    <t>Costilla</t>
  </si>
  <si>
    <t>18.3.111</t>
  </si>
  <si>
    <t>Aspa o helice</t>
  </si>
  <si>
    <t>18.3.110</t>
  </si>
  <si>
    <t>Aro interno</t>
  </si>
  <si>
    <t>18.3.109</t>
  </si>
  <si>
    <t>Aro externo</t>
  </si>
  <si>
    <t>18.3.108</t>
  </si>
  <si>
    <t>Oreja de  aspa</t>
  </si>
  <si>
    <t>18.3.107</t>
  </si>
  <si>
    <t xml:space="preserve">SISTEMA RECEPTOR O ROTOR </t>
  </si>
  <si>
    <t>Pintura general ( Incluye pintura y mano de obra)</t>
  </si>
  <si>
    <t xml:space="preserve">N.A </t>
  </si>
  <si>
    <r>
      <t xml:space="preserve">Cilindro de 3 1/2" </t>
    </r>
    <r>
      <rPr>
        <i/>
        <sz val="10"/>
        <rFont val="Cambria"/>
        <family val="1"/>
      </rPr>
      <t>Acero Inoxidable (con tapas, piston y cheques en bronce)</t>
    </r>
  </si>
  <si>
    <r>
      <rPr>
        <i/>
        <sz val="10"/>
        <rFont val="Cambria"/>
        <family val="1"/>
      </rPr>
      <t>Tubería Galvanizada 2"Sc.40/150psi</t>
    </r>
  </si>
  <si>
    <r>
      <rPr>
        <i/>
        <sz val="10"/>
        <rFont val="Cambria"/>
        <family val="1"/>
      </rPr>
      <t>Varilla Galvan de 1/2"x 6,0 metros</t>
    </r>
  </si>
  <si>
    <r>
      <rPr>
        <i/>
        <sz val="10"/>
        <rFont val="Cambria"/>
        <family val="1"/>
      </rPr>
      <t>Varilla calibradade 1/2"x6 metros+roscada</t>
    </r>
  </si>
  <si>
    <r>
      <rPr>
        <i/>
        <sz val="10"/>
        <rFont val="Cambria"/>
        <family val="1"/>
      </rPr>
      <t>Reducción acople hembra  5/8"x1/2"x2"  SAE 1045.Galv.</t>
    </r>
  </si>
  <si>
    <t>18.3.106</t>
  </si>
  <si>
    <r>
      <rPr>
        <i/>
        <sz val="10"/>
        <rFont val="Cambria"/>
        <family val="1"/>
      </rPr>
      <t>Unión de varilla de 1/2"x 2"  SAE 1020 Galvanizada</t>
    </r>
  </si>
  <si>
    <t>18.3.105</t>
  </si>
  <si>
    <t>18.3.104</t>
  </si>
  <si>
    <r>
      <rPr>
        <i/>
        <sz val="10"/>
        <rFont val="Cambria"/>
        <family val="1"/>
      </rPr>
      <t>Pedestal  Construcción de pedestal en concreto  (mezcla con aguadulce) sección de 0,40 x 0,50 x 0,82 mts  cuatro (4)bases de la torre</t>
    </r>
  </si>
  <si>
    <t>18.3.103</t>
  </si>
  <si>
    <t>Conexión PVC Macho 2"</t>
  </si>
  <si>
    <t>18.3.102</t>
  </si>
  <si>
    <t>Libra</t>
  </si>
  <si>
    <t>Grasa copa1/4 de libra</t>
  </si>
  <si>
    <t>18.3.101</t>
  </si>
  <si>
    <t>Galon</t>
  </si>
  <si>
    <t>Aceite para convertidor Shell</t>
  </si>
  <si>
    <t>18.3.100</t>
  </si>
  <si>
    <t>18.3.99</t>
  </si>
  <si>
    <r>
      <rPr>
        <i/>
        <sz val="10"/>
        <rFont val="Cambria"/>
        <family val="1"/>
      </rPr>
      <t>Empaque 4"de cuero - taza de cuero 4" agujero central w / 3"</t>
    </r>
  </si>
  <si>
    <t>18.3.98</t>
  </si>
  <si>
    <r>
      <rPr>
        <i/>
        <sz val="9"/>
        <rFont val="Cambria"/>
        <family val="1"/>
      </rPr>
      <t>Empaque 3 3/4" de cuero - taza de cuero w/agujero de 2-5/8"Centro</t>
    </r>
  </si>
  <si>
    <t>18.3.97</t>
  </si>
  <si>
    <r>
      <rPr>
        <i/>
        <sz val="9"/>
        <rFont val="Cambria"/>
        <family val="1"/>
      </rPr>
      <t>Empaque 3 1/2" de cuero-taza de cuero W/agujero de 2-1/2"Centro</t>
    </r>
  </si>
  <si>
    <t>18.3.96</t>
  </si>
  <si>
    <r>
      <t>2 "x 8" FILTRO 2X8 PVCSTR Sch 80 PVC con filtro de</t>
    </r>
    <r>
      <rPr>
        <i/>
        <sz val="10"/>
        <rFont val="Cambria"/>
        <family val="1"/>
      </rPr>
      <t xml:space="preserve"> 2 "NPT macho.</t>
    </r>
  </si>
  <si>
    <t>FILTRO  2"</t>
  </si>
  <si>
    <t>18.3.95</t>
  </si>
  <si>
    <r>
      <t>1-1/2 "x 8" FILTRO 112X8  PVCSTR Sch 80 PVC con filtro de</t>
    </r>
    <r>
      <rPr>
        <i/>
        <sz val="10"/>
        <rFont val="Cambria"/>
        <family val="1"/>
      </rPr>
      <t xml:space="preserve">   1-1/2 "NPT macho.</t>
    </r>
  </si>
  <si>
    <t>FILTRO    1 1/2"</t>
  </si>
  <si>
    <t>18.3.94</t>
  </si>
  <si>
    <t xml:space="preserve">Antitorsion para la varilla de mando No 171  </t>
  </si>
  <si>
    <t>18.3.93</t>
  </si>
  <si>
    <r>
      <rPr>
        <i/>
        <sz val="10"/>
        <rFont val="Cambria"/>
        <family val="1"/>
      </rPr>
      <t>Varilla Master conecta la bomba con el convertidor Modelo 802 + Antitorsión.</t>
    </r>
  </si>
  <si>
    <t>18.3.92</t>
  </si>
  <si>
    <r>
      <rPr>
        <i/>
        <sz val="10"/>
        <rFont val="Cambria"/>
        <family val="1"/>
      </rPr>
      <t xml:space="preserve">Antitorsión Solo - antitorsión (Unión de varillas del sistema de bombeo, con el fusible de madera) </t>
    </r>
  </si>
  <si>
    <t>18.3.91</t>
  </si>
  <si>
    <r>
      <rPr>
        <i/>
        <sz val="10"/>
        <rFont val="Cambria"/>
        <family val="1"/>
      </rPr>
      <t>Fusible -Poste de Madera de 14 Pies de longitud (4,27 metros)</t>
    </r>
  </si>
  <si>
    <t>18.3.90</t>
  </si>
  <si>
    <t>SISTEMA DE BOMBEO</t>
  </si>
  <si>
    <t>18.3.89</t>
  </si>
  <si>
    <r>
      <t xml:space="preserve">Plataforma de Lubricación+Tornillos </t>
    </r>
    <r>
      <rPr>
        <i/>
        <sz val="10"/>
        <rFont val="Cambria"/>
        <family val="1"/>
      </rPr>
      <t>solo Mod.12', 14' y 16'</t>
    </r>
  </si>
  <si>
    <t>T-149</t>
  </si>
  <si>
    <t>18.3.88</t>
  </si>
  <si>
    <t xml:space="preserve">Plataforma de Mantenimiento con Tornillos </t>
  </si>
  <si>
    <t>T-148</t>
  </si>
  <si>
    <t>18.3.87</t>
  </si>
  <si>
    <r>
      <rPr>
        <i/>
        <sz val="10"/>
        <rFont val="Cambria"/>
        <family val="1"/>
      </rPr>
      <t>Abrazadera ángulos Punteras-Juego 1/2 Abrazadera de angulos</t>
    </r>
  </si>
  <si>
    <t>T-177</t>
  </si>
  <si>
    <t>18.3.86</t>
  </si>
  <si>
    <r>
      <rPr>
        <i/>
        <sz val="10"/>
        <rFont val="Cambria"/>
        <family val="1"/>
      </rPr>
      <t>Puntera uno de los 4 ángulos que coforman el final de torre</t>
    </r>
  </si>
  <si>
    <t>18.3.85</t>
  </si>
  <si>
    <t>Ángulo de refuerzo - Botton izquierda</t>
  </si>
  <si>
    <t>18.3.84</t>
  </si>
  <si>
    <t>Ángulo refuerzo -Botton Derecho -Diagonal en ángulo 2,40 largo Superiores</t>
  </si>
  <si>
    <t>18.3.83</t>
  </si>
  <si>
    <t>Top corsé angular izquierdo - Diagonales en ángulo 2,20 de largo inferiores</t>
  </si>
  <si>
    <t>18.3.82</t>
  </si>
  <si>
    <t>Tensor ángulo superior derecho_Ángulo superior derecho corsé</t>
  </si>
  <si>
    <t>18.3.81</t>
  </si>
  <si>
    <t>Tensor redondo - varilla templete</t>
  </si>
  <si>
    <t>18.3.80</t>
  </si>
  <si>
    <r>
      <rPr>
        <i/>
        <sz val="10"/>
        <rFont val="Cambria"/>
        <family val="1"/>
      </rPr>
      <t>Escalon de escalera</t>
    </r>
  </si>
  <si>
    <t>U-397</t>
  </si>
  <si>
    <t>18.3.79</t>
  </si>
  <si>
    <t>PARTES BÁSICAS DE LA TORRE</t>
  </si>
  <si>
    <t>Cuerpo Principal, Cuerpo del Motor</t>
  </si>
  <si>
    <t>802-702</t>
  </si>
  <si>
    <t>Sección Aeromotor completa de tres aspas</t>
  </si>
  <si>
    <r>
      <rPr>
        <i/>
        <sz val="10"/>
        <rFont val="Cambria"/>
        <family val="1"/>
      </rPr>
      <t>Tapon para aceite de carcaza</t>
    </r>
  </si>
  <si>
    <t>18.3.78</t>
  </si>
  <si>
    <t>Gran Asamble Gear (Babbit)w / (2-705 de), (1, 720), (1, -752)</t>
  </si>
  <si>
    <t>755</t>
  </si>
  <si>
    <t>18.3.77</t>
  </si>
  <si>
    <t>Buje de piñones  reductores Grandes</t>
  </si>
  <si>
    <t>752</t>
  </si>
  <si>
    <t>18.3.76</t>
  </si>
  <si>
    <r>
      <t>Prensa del porta buje Piñones</t>
    </r>
    <r>
      <rPr>
        <i/>
        <sz val="10"/>
        <rFont val="Cambria"/>
        <family val="1"/>
      </rPr>
      <t xml:space="preserve"> # 705</t>
    </r>
  </si>
  <si>
    <t>18.3.75</t>
  </si>
  <si>
    <t xml:space="preserve">Veleta completa </t>
  </si>
  <si>
    <t>18.3.74</t>
  </si>
  <si>
    <r>
      <t>Cuña piñones pequeños</t>
    </r>
    <r>
      <rPr>
        <i/>
        <sz val="10"/>
        <rFont val="Cambria"/>
        <family val="1"/>
      </rPr>
      <t xml:space="preserve"> # 704  (caveta o cuña para piñones peq)</t>
    </r>
  </si>
  <si>
    <t>18.3.73</t>
  </si>
  <si>
    <r>
      <rPr>
        <i/>
        <sz val="10"/>
        <rFont val="Cambria"/>
        <family val="1"/>
      </rPr>
      <t>Radio completo - Armadura-esqueleto rotor con sus radios, tuercas, tornillos y guazas</t>
    </r>
  </si>
  <si>
    <t>18.3.72</t>
  </si>
  <si>
    <t xml:space="preserve">Buje flauta o Cojinete renovable </t>
  </si>
  <si>
    <t>18.3.71</t>
  </si>
  <si>
    <t>18.3.70</t>
  </si>
  <si>
    <t>Pines del eje # 720 (pasadores tranque seguridad piñones grandes -reductores)</t>
  </si>
  <si>
    <t>18.3.69</t>
  </si>
  <si>
    <t xml:space="preserve">Eje Piñones Reductores # 705 </t>
  </si>
  <si>
    <t>18.3.68</t>
  </si>
  <si>
    <r>
      <rPr>
        <i/>
        <sz val="10"/>
        <rFont val="Cambria"/>
        <family val="1"/>
      </rPr>
      <t xml:space="preserve">Eje principal del Rotor </t>
    </r>
    <r>
      <rPr>
        <i/>
        <u/>
        <sz val="10"/>
        <rFont val="Cambria"/>
        <family val="1"/>
      </rPr>
      <t xml:space="preserve">solo </t>
    </r>
    <r>
      <rPr>
        <i/>
        <sz val="10"/>
        <rFont val="Cambria"/>
        <family val="1"/>
      </rPr>
      <t>- Convertidor  703</t>
    </r>
  </si>
  <si>
    <t>719</t>
  </si>
  <si>
    <t>18.3.67</t>
  </si>
  <si>
    <t xml:space="preserve">Arandela de lubricación o guaza retenedora  (Anillo con pico) </t>
  </si>
  <si>
    <t>18.3.66</t>
  </si>
  <si>
    <r>
      <rPr>
        <i/>
        <sz val="10"/>
        <rFont val="Cambria"/>
        <family val="1"/>
      </rPr>
      <t>Socket retenedor del tapón conector de aceite # 520</t>
    </r>
  </si>
  <si>
    <t>18.3.65</t>
  </si>
  <si>
    <r>
      <rPr>
        <i/>
        <sz val="10"/>
        <rFont val="Cambria"/>
        <family val="1"/>
      </rPr>
      <t>Cojinete renovable piñones pequeños</t>
    </r>
  </si>
  <si>
    <t>18.3.64</t>
  </si>
  <si>
    <t>18.3.63</t>
  </si>
  <si>
    <t>18.3.62</t>
  </si>
  <si>
    <t>18.3.61</t>
  </si>
  <si>
    <r>
      <t>Piñones pequeños</t>
    </r>
    <r>
      <rPr>
        <i/>
        <sz val="10"/>
        <rFont val="Cambria"/>
        <family val="1"/>
      </rPr>
      <t xml:space="preserve"> Engranaje motriz</t>
    </r>
  </si>
  <si>
    <t>18.3.60</t>
  </si>
  <si>
    <t>Eje - Campana reconstruido</t>
  </si>
  <si>
    <t>703R</t>
  </si>
  <si>
    <t>18.3.59</t>
  </si>
  <si>
    <r>
      <rPr>
        <i/>
        <sz val="10"/>
        <rFont val="Cambria"/>
        <family val="1"/>
      </rPr>
      <t>Ensamble cubo porta aspas, cuña # 744, eje campana de freno y pasador punta de eje # 729 (kit cubo +cuña+eje+pasador)</t>
    </r>
  </si>
  <si>
    <t>18.3.58</t>
  </si>
  <si>
    <t>18.3.57</t>
  </si>
  <si>
    <t>18.3.56</t>
  </si>
  <si>
    <t>Biela con buje insertado (Biela+buje de babbit) -Armadura</t>
  </si>
  <si>
    <t>18.3.55</t>
  </si>
  <si>
    <r>
      <rPr>
        <i/>
        <sz val="10"/>
        <rFont val="Cambria"/>
        <family val="1"/>
      </rPr>
      <t xml:space="preserve">Base del tubo sostén 4Post </t>
    </r>
    <r>
      <rPr>
        <i/>
        <u/>
        <sz val="10"/>
        <rFont val="Cambria"/>
        <family val="1"/>
      </rPr>
      <t>sola</t>
    </r>
  </si>
  <si>
    <t>18.3.54</t>
  </si>
  <si>
    <t>Tubo sostén completo - Reconstruido</t>
  </si>
  <si>
    <t>661 - 1/2 R</t>
  </si>
  <si>
    <t>18.3.53</t>
  </si>
  <si>
    <r>
      <t xml:space="preserve">Tubo sostén completo - </t>
    </r>
    <r>
      <rPr>
        <i/>
        <sz val="10"/>
        <rFont val="Cambria"/>
        <family val="1"/>
      </rPr>
      <t>Caño sostén  4 huecos de soportes para torre de 4 patas</t>
    </r>
  </si>
  <si>
    <t>661 - 1/2</t>
  </si>
  <si>
    <t>18.3.52</t>
  </si>
  <si>
    <t>Amortiguador retorno de cola completo</t>
  </si>
  <si>
    <t>18.3.51</t>
  </si>
  <si>
    <t>Resorte amortiguador de cola de resorte largo</t>
  </si>
  <si>
    <t>18.3.50</t>
  </si>
  <si>
    <t xml:space="preserve"> Sistema Amortiguador Banda del Freno</t>
  </si>
  <si>
    <t>18.3.49</t>
  </si>
  <si>
    <t>Armazon de cola REPARACION ( conjunto armazon de cola)</t>
  </si>
  <si>
    <t>639R</t>
  </si>
  <si>
    <t>18.3.48</t>
  </si>
  <si>
    <r>
      <rPr>
        <i/>
        <sz val="10"/>
        <rFont val="Cambria"/>
        <family val="1"/>
      </rPr>
      <t xml:space="preserve">Armason de cola - Ensamble de brazo soporte de la veleta apoyado en el pasador de cola # 510  </t>
    </r>
  </si>
  <si>
    <t>18.3.47</t>
  </si>
  <si>
    <r>
      <rPr>
        <i/>
        <sz val="10"/>
        <rFont val="Cambria"/>
        <family val="1"/>
      </rPr>
      <t>Pasador pin-Conexión de Biela con Piñon o ruedad reductora</t>
    </r>
  </si>
  <si>
    <t>18.3.46</t>
  </si>
  <si>
    <t>18.3.45</t>
  </si>
  <si>
    <r>
      <rPr>
        <i/>
        <sz val="10"/>
        <rFont val="Cambria"/>
        <family val="1"/>
      </rPr>
      <t>Sistema Activador de antenas plegadoras</t>
    </r>
  </si>
  <si>
    <t>613 - 1/2</t>
  </si>
  <si>
    <t>18.3.44</t>
  </si>
  <si>
    <r>
      <t xml:space="preserve">Arandela deslizante </t>
    </r>
    <r>
      <rPr>
        <i/>
        <sz val="10"/>
        <rFont val="Cambria"/>
        <family val="1"/>
      </rPr>
      <t xml:space="preserve"> del Sistema de freno</t>
    </r>
  </si>
  <si>
    <t>18.3.43</t>
  </si>
  <si>
    <r>
      <rPr>
        <i/>
        <sz val="10"/>
        <rFont val="Cambria"/>
        <family val="1"/>
      </rPr>
      <t>Pasador Yugo -Yoke # 608 con # 171</t>
    </r>
  </si>
  <si>
    <t>18.3.42</t>
  </si>
  <si>
    <t>Sistema de activación del freno - Torre Cuatro puntos de apoyo - con # 614</t>
  </si>
  <si>
    <t>18.3.41</t>
  </si>
  <si>
    <r>
      <rPr>
        <i/>
        <sz val="10"/>
        <rFont val="Cambria"/>
        <family val="1"/>
      </rPr>
      <t>Horquilla de mando - Yugo ó pieza para unir y activar los 3 elementos principales - Bielas, Horquilla y Rueda</t>
    </r>
  </si>
  <si>
    <t>18.3.40</t>
  </si>
  <si>
    <r>
      <rPr>
        <i/>
        <sz val="10"/>
        <rFont val="Cambria"/>
        <family val="1"/>
      </rPr>
      <t>Tornillo y tuerca # 565 fijadora de la tapa</t>
    </r>
  </si>
  <si>
    <t>18.3.39</t>
  </si>
  <si>
    <t>18.3.38</t>
  </si>
  <si>
    <r>
      <rPr>
        <i/>
        <sz val="10"/>
        <rFont val="Cambria"/>
        <family val="1"/>
      </rPr>
      <t xml:space="preserve">Perno Resorte Veleta - Sujeción del muelle de la Veleta al convertidor </t>
    </r>
  </si>
  <si>
    <t>18.3.37</t>
  </si>
  <si>
    <r>
      <rPr>
        <i/>
        <sz val="10"/>
        <rFont val="Cambria"/>
        <family val="1"/>
      </rPr>
      <t xml:space="preserve">Arandela de seguridad tubo sostén  </t>
    </r>
  </si>
  <si>
    <t>18.3.36</t>
  </si>
  <si>
    <r>
      <rPr>
        <i/>
        <sz val="10"/>
        <rFont val="Cambria"/>
        <family val="1"/>
      </rPr>
      <t>Tuerca-Seguridad de Tubo sostén No  661</t>
    </r>
  </si>
  <si>
    <t>18.3.35</t>
  </si>
  <si>
    <t>Arandelas-acero fricción base Convertidor</t>
  </si>
  <si>
    <t>18.3.34</t>
  </si>
  <si>
    <t>Tuerca - Seguridad de tubo de soten</t>
  </si>
  <si>
    <t>18.3.33</t>
  </si>
  <si>
    <r>
      <rPr>
        <i/>
        <sz val="10"/>
        <rFont val="Cambria"/>
        <family val="1"/>
      </rPr>
      <t>Tuerca fijadora de Tapa</t>
    </r>
  </si>
  <si>
    <t>18.3.32</t>
  </si>
  <si>
    <t>Tapa de la caracaza o convertidor</t>
  </si>
  <si>
    <t>18.3.31</t>
  </si>
  <si>
    <r>
      <t>Antenas plegadoras -</t>
    </r>
    <r>
      <rPr>
        <i/>
        <sz val="10"/>
        <rFont val="Cambria"/>
        <family val="1"/>
      </rPr>
      <t xml:space="preserve"> el par o juego</t>
    </r>
  </si>
  <si>
    <t xml:space="preserve">528-1/2 </t>
  </si>
  <si>
    <t>18.3.30</t>
  </si>
  <si>
    <t>Antenas plegadoras</t>
  </si>
  <si>
    <t>18.3.29</t>
  </si>
  <si>
    <r>
      <rPr>
        <i/>
        <sz val="10"/>
        <rFont val="Cambria"/>
        <family val="1"/>
      </rPr>
      <t>Varilla Z -Varilla de activar freno del molino</t>
    </r>
  </si>
  <si>
    <t>18.3.28</t>
  </si>
  <si>
    <r>
      <rPr>
        <i/>
        <sz val="10"/>
        <rFont val="Cambria"/>
        <family val="1"/>
      </rPr>
      <t xml:space="preserve">Rueda guia - Roldana guía </t>
    </r>
  </si>
  <si>
    <t>18.3.27</t>
  </si>
  <si>
    <t>18.3.26</t>
  </si>
  <si>
    <t>Arandela lubricación base convertidor. ( No 517 + 718)</t>
  </si>
  <si>
    <t>18.3.25</t>
  </si>
  <si>
    <t>Tapón Colector de aceite</t>
  </si>
  <si>
    <t>18.3.24</t>
  </si>
  <si>
    <r>
      <rPr>
        <i/>
        <sz val="10"/>
        <rFont val="Cambria"/>
        <family val="1"/>
      </rPr>
      <t xml:space="preserve">Resorte de arandela lubricación # 718 </t>
    </r>
  </si>
  <si>
    <t>18.3.23</t>
  </si>
  <si>
    <r>
      <rPr>
        <i/>
        <sz val="10"/>
        <rFont val="Cambria"/>
        <family val="1"/>
      </rPr>
      <t>Pasador de cola - Reconstruido</t>
    </r>
  </si>
  <si>
    <t>18.3.22</t>
  </si>
  <si>
    <t>18.3.21</t>
  </si>
  <si>
    <r>
      <rPr>
        <i/>
        <sz val="10"/>
        <rFont val="Cambria"/>
        <family val="1"/>
      </rPr>
      <t xml:space="preserve">Remaches de la guia de la rueda </t>
    </r>
  </si>
  <si>
    <t>508 R</t>
  </si>
  <si>
    <t>18.3.20</t>
  </si>
  <si>
    <r>
      <rPr>
        <i/>
        <sz val="10"/>
        <rFont val="Cambria"/>
        <family val="1"/>
      </rPr>
      <t>Guía de Rueda 523, Esparrago 588, guías remaches 508 R.</t>
    </r>
  </si>
  <si>
    <t>18.3.19</t>
  </si>
  <si>
    <r>
      <rPr>
        <i/>
        <sz val="10"/>
        <rFont val="Cambria"/>
        <family val="1"/>
      </rPr>
      <t>Anillo de lubricación del convertidor</t>
    </r>
  </si>
  <si>
    <t>18.3.18</t>
  </si>
  <si>
    <r>
      <rPr>
        <i/>
        <sz val="10"/>
        <rFont val="Cambria"/>
        <family val="1"/>
      </rPr>
      <t>Abrazadera sistema # 243 - 1/2</t>
    </r>
  </si>
  <si>
    <t>18.3.17</t>
  </si>
  <si>
    <t>18.3.16</t>
  </si>
  <si>
    <t>18.3.15</t>
  </si>
  <si>
    <t>18.3.14</t>
  </si>
  <si>
    <r>
      <rPr>
        <i/>
        <sz val="10"/>
        <rFont val="Cambria"/>
        <family val="1"/>
      </rPr>
      <t>Costilla de la pala - Guia de aspas</t>
    </r>
  </si>
  <si>
    <t>18.3.13</t>
  </si>
  <si>
    <r>
      <rPr>
        <i/>
        <sz val="10"/>
        <rFont val="Cambria"/>
        <family val="1"/>
      </rPr>
      <t>Pala - Hélice-Aspa del rotor. Conecta #17</t>
    </r>
  </si>
  <si>
    <t>18.3.12</t>
  </si>
  <si>
    <r>
      <rPr>
        <i/>
        <sz val="10"/>
        <rFont val="Cambria"/>
        <family val="1"/>
      </rPr>
      <t>Empalme de las puntas. Conjunto bomba/polos de empalme  Empalme de la punta o fusible del sistema de bombeo</t>
    </r>
  </si>
  <si>
    <t>82 (PR)</t>
  </si>
  <si>
    <t>18.3.11</t>
  </si>
  <si>
    <t>18.3.10</t>
  </si>
  <si>
    <t>18.3.9</t>
  </si>
  <si>
    <r>
      <rPr>
        <i/>
        <sz val="10"/>
        <rFont val="Cambria"/>
        <family val="1"/>
      </rPr>
      <t>Grapa ancha en U para la Veleta</t>
    </r>
  </si>
  <si>
    <t>18.3.8</t>
  </si>
  <si>
    <r>
      <rPr>
        <i/>
        <sz val="10"/>
        <rFont val="Cambria"/>
        <family val="1"/>
      </rPr>
      <t>Grapa angosta en U para la Veleta</t>
    </r>
  </si>
  <si>
    <t>18.3.7</t>
  </si>
  <si>
    <r>
      <rPr>
        <i/>
        <sz val="10"/>
        <rFont val="Cambria"/>
        <family val="1"/>
      </rPr>
      <t>Aro interno ó arco interior</t>
    </r>
  </si>
  <si>
    <t>18.3.6</t>
  </si>
  <si>
    <r>
      <rPr>
        <i/>
        <sz val="10"/>
        <rFont val="Cambria"/>
        <family val="1"/>
      </rPr>
      <t>Aro externo ó arco exterior</t>
    </r>
  </si>
  <si>
    <t>18.3.5</t>
  </si>
  <si>
    <r>
      <rPr>
        <i/>
        <sz val="10"/>
        <rFont val="Cambria"/>
        <family val="1"/>
      </rPr>
      <t>Veleta - Pantalla de cola con grapas en U. 44 y 46</t>
    </r>
  </si>
  <si>
    <t>18.3.4</t>
  </si>
  <si>
    <t>18.3.3</t>
  </si>
  <si>
    <t>Oreja de aspa</t>
  </si>
  <si>
    <t>18.3.2</t>
  </si>
  <si>
    <r>
      <rPr>
        <i/>
        <sz val="10"/>
        <rFont val="Cambria"/>
        <family val="1"/>
      </rPr>
      <t xml:space="preserve">Grapa Torre de Molino </t>
    </r>
  </si>
  <si>
    <t>18.3.1</t>
  </si>
  <si>
    <t>PARTES DEL MOLINO</t>
  </si>
  <si>
    <t>18.3</t>
  </si>
  <si>
    <t>18.2.8</t>
  </si>
  <si>
    <t>Construcción de pedestales en concreto de sección de 0,50 x 0,50 x 0,8 mts soporte de tubería de succión y cilindro de bombeo.</t>
  </si>
  <si>
    <t>18.2.7</t>
  </si>
  <si>
    <t>18.2.6</t>
  </si>
  <si>
    <t>Construcción de zapatas en concreto ciclópeo de sección 1,0x1,0 x 0,60 mts concreto de 3000 psi para base de torre.</t>
  </si>
  <si>
    <t>18.2.5</t>
  </si>
  <si>
    <t>18.2.4</t>
  </si>
  <si>
    <t>Construcción de pedestales en concreto de sección de 0,40 x 0,50 x 0,8 mts base de torre. Cuatro (4) Bases</t>
  </si>
  <si>
    <t>18.2.3</t>
  </si>
  <si>
    <t>18.2.2</t>
  </si>
  <si>
    <t>18.2.1</t>
  </si>
  <si>
    <t>SUMINISTRO E INSTALACIÓN  DE MOLINO DE VIENTO DE 12 MTS DE TORRE</t>
  </si>
  <si>
    <t>18.2</t>
  </si>
  <si>
    <t>18.1.4</t>
  </si>
  <si>
    <t>18.1.3</t>
  </si>
  <si>
    <t>18.1.2</t>
  </si>
  <si>
    <t>18.1.1</t>
  </si>
  <si>
    <t>IPC  2020 1,67 % ( Mes Mar)</t>
  </si>
  <si>
    <t>IPC  2019 3,80% ( Mes Dic)</t>
  </si>
  <si>
    <t>IPC  2018 3,18% ( Mes Dic)</t>
  </si>
  <si>
    <t>IPC  2018 2,56 ( Mes Jun)</t>
  </si>
  <si>
    <t>IPC 2017 4,08 (Mes Dic)</t>
  </si>
  <si>
    <t>IPC 2016 5,75</t>
  </si>
  <si>
    <t>IPC 2015 6,77</t>
  </si>
  <si>
    <t>MANTENIMIENTO DE POZOS</t>
  </si>
  <si>
    <t>18.1</t>
  </si>
  <si>
    <t xml:space="preserve"> 70% Sin AIU 2018</t>
  </si>
  <si>
    <t>Según el IPC (DANE)</t>
  </si>
  <si>
    <t>SISTEMAS NO CONVENCIONALES</t>
  </si>
  <si>
    <t>VALOR UNITARIO</t>
  </si>
  <si>
    <t>PARTE II</t>
  </si>
  <si>
    <t>LISTADO DE PRECIOS JUNIO DE 2.014</t>
  </si>
  <si>
    <t>Secretaría de Obras Públicas y Vías Departamental</t>
  </si>
  <si>
    <t>Gobernación de La Guajira</t>
  </si>
  <si>
    <t>República de Colombia</t>
  </si>
  <si>
    <t>7 - ALTOPINO</t>
  </si>
  <si>
    <t>8 - HAISHIMANA</t>
  </si>
  <si>
    <t>9 - CARRALOUTAMANA</t>
  </si>
  <si>
    <t>10 - PACTALIA</t>
  </si>
  <si>
    <t>11 - IYOSHIPA</t>
  </si>
  <si>
    <t>TOTAL</t>
  </si>
  <si>
    <t>12 - LA GLORIA</t>
  </si>
  <si>
    <t>13 - GUAYMARAL</t>
  </si>
  <si>
    <t>14 - TAWAYA MIRE</t>
  </si>
  <si>
    <t>15 - ISHIPA</t>
  </si>
  <si>
    <t>16 - ULUWALAO</t>
  </si>
  <si>
    <t>17 - ASAINAPU</t>
  </si>
  <si>
    <t>18 - MANANTIAL</t>
  </si>
  <si>
    <t>19 - IGUANAO</t>
  </si>
  <si>
    <t>20 - PLESICARU</t>
  </si>
  <si>
    <t xml:space="preserve">21 - BUENOS AIRES </t>
  </si>
  <si>
    <t>22 - NANANSHITA</t>
  </si>
  <si>
    <t>23 - PESUAPA</t>
  </si>
  <si>
    <t>24 - KOUYA</t>
  </si>
  <si>
    <t>Caserio:</t>
  </si>
  <si>
    <t>25 - COCAL</t>
  </si>
  <si>
    <t>26 - MASPARAO</t>
  </si>
  <si>
    <t>Servicio Deficiente</t>
  </si>
  <si>
    <t>MATERIALES</t>
  </si>
  <si>
    <t>UND</t>
  </si>
  <si>
    <t>CANT</t>
  </si>
  <si>
    <t>V/UND</t>
  </si>
  <si>
    <t>V/TOTAL</t>
  </si>
  <si>
    <t>MANTENIMIENTO A SISTEMA DE OSMOSIS INVERSA,CONSISTENTE EN LAVADO QUIMICO EN FASES ACIDA, ALCALINA Y BACTERIOLOGICA.</t>
  </si>
  <si>
    <t>SUMINISTRO E INSTALACION DE LUMINARIA SOLAR DE LED CALLE 150W</t>
  </si>
  <si>
    <t>SUMINISTRO E INSTALACION DE ROTAMETROS</t>
  </si>
  <si>
    <t>LAVADO QUIMICO FILTROS PRETRATAMIENTO</t>
  </si>
  <si>
    <t>SUMINISTRO E INSTALACION BOMBA DOSIFICADORA DE CLORO</t>
  </si>
  <si>
    <t>DEMOLICION TAPA EN CR DE ALBERCA EN MAL ESTADO Y RETIRO DE ESCOMBROS</t>
  </si>
  <si>
    <t>CONSTRUCCION PLACA EN CR DE ALBERCA</t>
  </si>
  <si>
    <t>SUMINISTRO E INSTALACION DE TAPA METALICA PARA REGISTRO EN LAMINA DE 3/16. DIM.0 ,7*0,7M, PARA ACCESO AL TANQUE. INCLUYE MARCO METALICO</t>
  </si>
  <si>
    <t>DESMONTE DE ESCALERA EN HIERRO EXISTENTE EN MAL ESTADO DE 25 ML</t>
  </si>
  <si>
    <t>GB</t>
  </si>
  <si>
    <t>SUMINISTRO E INSTALACION  DE ESCALERA DE 25 MTS EN TUBERIA GALVANIZADA DE 1" INCLUYE BARANDA DE PROTECCION EN PLATINA DE 2X1/4"</t>
  </si>
  <si>
    <t>ML</t>
  </si>
  <si>
    <t xml:space="preserve">SUMINISTRO E INSTALACION DE TUBERIA PVC RDE 21 DE 2" LLENADO </t>
  </si>
  <si>
    <t>SUMINISTRO E INSTALACION DE TUBERIA PVC RDE 21 DE  4" DESCARGA</t>
  </si>
  <si>
    <t>ABRAZADERA PARA SUJECION DE TUBERIA DE 2"</t>
  </si>
  <si>
    <t>ABRAZADERA PARA SUJECION DE TUBERIA DE 4"</t>
  </si>
  <si>
    <t>PASAMURO  DE 4" EN HIERRO GALVANIZADO CON FLANCHE PARA FIJAR AL TANQUE INC. CARCAMO DE 5/8.</t>
  </si>
  <si>
    <t>LIMPIEZA DE TANQUE ELEVADO</t>
  </si>
  <si>
    <t xml:space="preserve">SUMINISTRO E INSTALACION  DE BOMBA  DE ALTA PRESION DE 5,5 HP TRIFASICA </t>
  </si>
  <si>
    <t>El pajaro</t>
  </si>
  <si>
    <t>MANTENIMIENTO A LAS ACOMETIDAS ELECTRICAS,ARRANCADORES DE INICIO Y FIN DE MANCHA DE EQUIPOS DE BOMDEO.</t>
  </si>
  <si>
    <t>SUMISTRO E INSTALACION DE ROTAMETROS.</t>
  </si>
  <si>
    <t>SUMINISTRO E INSTALACION  DE ESCALERA DE 21 MTS EN TUBERIA GALVANIZADA DE 1" INCLUYE BARANDA DE PROTECCION EN PLATINA DE 2X1/4"</t>
  </si>
  <si>
    <t>MANTENIMIENTO TUBERIA DE LLENADO DE TANQUE ELECVADO ( PINTURA )</t>
  </si>
  <si>
    <t>IMPERMEABILIZACION DE TANQUE ELEVADO ( INCLUYE ESCARIFICACION , PAÑETE IMPERMEABILIZADO Y ESMALTADO )</t>
  </si>
  <si>
    <t>MAYAPO</t>
  </si>
  <si>
    <t>SUMINISTRO E INSTALACION DE TRIFASICO DE 30 KVA</t>
  </si>
  <si>
    <t>AREMASHAIN</t>
  </si>
  <si>
    <t>SUMINISTRO E INSTALACION DE ELECTROBOMBA SUMERGIBLE TRIFASICA DE7,5 HP Y 90 GPM, INCLUYE CONEXIONES ELECTRICAS E HIDRAULICAS</t>
  </si>
  <si>
    <t>MANZANA</t>
  </si>
  <si>
    <t>MONTAJE DE ESTRUCTURA TIPO 710 ( NORMA ELECTRICARIBE ) CON TRANSFORMADOR TRIFASICO DE 25 KVA. 13200/220/127V. INCLUYE PROTECCIONES ASI : DOS CORTACIRCUITOS DE 15KV, 100A, 16-20KA, DOS PARARAYOS DE OXIDO DE ZINC DE 12KV, 10KV, ESPECIFICADOS, PUESTA A TIERRA Y COLLARINES</t>
  </si>
  <si>
    <t>SUMINISTRO E INSTALACION DE ELECTROBOMBA SUMERGIBLE TRIFASICA DE 3 HP Y 35 GPM, INCLUYE CONEXIONES ELECTRICAS E HIDRAULICAS</t>
  </si>
  <si>
    <t>SUMINISTRO,HOYADA , HINCADA Y APLOMADA DE POSTE DE CONCRETO DE 12 MTS X 750 Kg</t>
  </si>
  <si>
    <t>SHIRURIA</t>
  </si>
  <si>
    <t>SUBTOTAL INVERSION</t>
  </si>
  <si>
    <t xml:space="preserve">SUBTOTAL MOLINOS Y LABADO DE POZOS </t>
  </si>
  <si>
    <t>SUBTOTAL ADECUACION DE MICROACUEDUCTO</t>
  </si>
  <si>
    <t>La Gloria</t>
  </si>
  <si>
    <t>Accesorios</t>
  </si>
  <si>
    <t>Zapata o vincha de freno</t>
  </si>
  <si>
    <t>Antitorsion para varilla de mando N° 171 O VARILLA DE BOMBEO</t>
  </si>
  <si>
    <t>Cubo completo con Eje 703</t>
  </si>
  <si>
    <t>661,4P</t>
  </si>
  <si>
    <t>Tubo sosten 4 post</t>
  </si>
  <si>
    <t>Radios + tuercas</t>
  </si>
  <si>
    <t>MOLINO 1</t>
  </si>
  <si>
    <t>MOLINO 2</t>
  </si>
  <si>
    <t>MOLINO 3</t>
  </si>
  <si>
    <t>MOLINO 4</t>
  </si>
  <si>
    <t>MOLINO 5</t>
  </si>
  <si>
    <t>MOLINO 6</t>
  </si>
  <si>
    <t>MOLINO 7</t>
  </si>
  <si>
    <t>MOLINO 8</t>
  </si>
  <si>
    <t>MOLINO 9</t>
  </si>
  <si>
    <t>MOLINO 10</t>
  </si>
  <si>
    <t>MOLINO 11</t>
  </si>
  <si>
    <t>MOLINO 12</t>
  </si>
  <si>
    <t>MOLINO 13</t>
  </si>
  <si>
    <t>MOLINO 14</t>
  </si>
  <si>
    <t>MOLINO 15</t>
  </si>
  <si>
    <t>MOLINO 16</t>
  </si>
  <si>
    <t>MOLINO 17</t>
  </si>
  <si>
    <t>MOLINO 18</t>
  </si>
  <si>
    <t>MOLINO 19</t>
  </si>
  <si>
    <t>MOLINO 20</t>
  </si>
  <si>
    <t>MOLINO 21</t>
  </si>
  <si>
    <t>MOLINO 22</t>
  </si>
  <si>
    <t>MOLINO 23</t>
  </si>
  <si>
    <t>MOLINO 24</t>
  </si>
  <si>
    <t>MOLINO 25</t>
  </si>
  <si>
    <t>MOLINO 27</t>
  </si>
  <si>
    <t>MOLINO 28</t>
  </si>
  <si>
    <t>MOLINO 29</t>
  </si>
  <si>
    <t>MOLINO 30</t>
  </si>
  <si>
    <t>MOLINO 31</t>
  </si>
  <si>
    <t>MOLINO 32</t>
  </si>
  <si>
    <t>MOLINO 33</t>
  </si>
  <si>
    <t>MOLINO 34</t>
  </si>
  <si>
    <t>MOLINO 35</t>
  </si>
  <si>
    <t>MOLINO 36</t>
  </si>
  <si>
    <t>MOLINO 37</t>
  </si>
  <si>
    <t>MOLINO 38</t>
  </si>
  <si>
    <t>MOLINO 39</t>
  </si>
  <si>
    <t>MOLINO 40</t>
  </si>
  <si>
    <t>MOLINO 42</t>
  </si>
  <si>
    <t>MOLINO 43</t>
  </si>
  <si>
    <t>MOLINO 44</t>
  </si>
  <si>
    <t>MOLINO 45</t>
  </si>
  <si>
    <t>MOLINO 46</t>
  </si>
  <si>
    <t>MOLINO 47</t>
  </si>
  <si>
    <t>MOLINO 48</t>
  </si>
  <si>
    <t>MOLINO 49</t>
  </si>
  <si>
    <t>MOLINO 50</t>
  </si>
  <si>
    <t>MOLINO 26</t>
  </si>
  <si>
    <t>MOLINO 41</t>
  </si>
  <si>
    <t>Grasa copa 1/4 de libra</t>
  </si>
  <si>
    <t>ADMINISTRACION</t>
  </si>
  <si>
    <t>COMUNIDAD</t>
  </si>
  <si>
    <t>Alirapa</t>
  </si>
  <si>
    <t>Amurulua</t>
  </si>
  <si>
    <t>ATAIN</t>
  </si>
  <si>
    <t xml:space="preserve">Atakararu </t>
  </si>
  <si>
    <t>Caracas Rureya*</t>
  </si>
  <si>
    <t>Caurascira</t>
  </si>
  <si>
    <t>Chemerrain</t>
  </si>
  <si>
    <t>Hurraichikat</t>
  </si>
  <si>
    <t>N°</t>
  </si>
  <si>
    <t>Municipio</t>
  </si>
  <si>
    <t>Comunidad</t>
  </si>
  <si>
    <t>Población</t>
  </si>
  <si>
    <t>Coodenadas</t>
  </si>
  <si>
    <t>#Casas</t>
  </si>
  <si>
    <t>#Personas</t>
  </si>
  <si>
    <t>#Adultos</t>
  </si>
  <si>
    <t>#Niños</t>
  </si>
  <si>
    <t>11°32'46.8''</t>
  </si>
  <si>
    <t>72°47'0.02''</t>
  </si>
  <si>
    <t>11°36'24,0''</t>
  </si>
  <si>
    <t>72°45'40,4''</t>
  </si>
  <si>
    <t>11°43'24.3</t>
  </si>
  <si>
    <t>72°22'43.9</t>
  </si>
  <si>
    <t xml:space="preserve">11°28'58.4'' </t>
  </si>
  <si>
    <t>72°41'07.3''</t>
  </si>
  <si>
    <t>11°28'25,6''</t>
  </si>
  <si>
    <t>72°33'48,9''</t>
  </si>
  <si>
    <t>11°33'33,2''</t>
  </si>
  <si>
    <t>72°28'48,8''</t>
  </si>
  <si>
    <t>11°44'32.0''</t>
  </si>
  <si>
    <t xml:space="preserve"> 72°24'42.1''</t>
  </si>
  <si>
    <t>11°28'30.3''</t>
  </si>
  <si>
    <t xml:space="preserve"> 72°28'25.4''</t>
  </si>
  <si>
    <t>Ishipa</t>
  </si>
  <si>
    <t>11°27'26,5''</t>
  </si>
  <si>
    <t>72°35'33,3''</t>
  </si>
  <si>
    <t xml:space="preserve">Isoshica </t>
  </si>
  <si>
    <t>11°38'57,8''</t>
  </si>
  <si>
    <t>72°41'17,0''</t>
  </si>
  <si>
    <t>Jamchekat</t>
  </si>
  <si>
    <t>11°34'10,8''</t>
  </si>
  <si>
    <t>72°35'36,4''</t>
  </si>
  <si>
    <t>Jasaica Guadalupe</t>
  </si>
  <si>
    <t>11°43'56,8</t>
  </si>
  <si>
    <t>72°30'32,5</t>
  </si>
  <si>
    <t>JOSOCORRORI</t>
  </si>
  <si>
    <t>11° 33.31,5</t>
  </si>
  <si>
    <t>072° 24.10,5</t>
  </si>
  <si>
    <t>Kamana</t>
  </si>
  <si>
    <t>11°28'14.26"</t>
  </si>
  <si>
    <t>72°32'0.45"</t>
  </si>
  <si>
    <t>KASTPOSHI</t>
  </si>
  <si>
    <t xml:space="preserve"> 11°36'2.74"</t>
  </si>
  <si>
    <t xml:space="preserve"> 72°27'50.63"</t>
  </si>
  <si>
    <t>Kuskat #2</t>
  </si>
  <si>
    <t>11°37'31,9''</t>
  </si>
  <si>
    <t>72°46'50,9''</t>
  </si>
  <si>
    <t>Mannaka</t>
  </si>
  <si>
    <t>11°34'39.6''</t>
  </si>
  <si>
    <t>72°37'32.7"</t>
  </si>
  <si>
    <t xml:space="preserve">Mañaiature </t>
  </si>
  <si>
    <t>11°41'31,4''</t>
  </si>
  <si>
    <t>72°37'08,0''</t>
  </si>
  <si>
    <t>MARAWAIKAT</t>
  </si>
  <si>
    <t>11°36'34.0''</t>
  </si>
  <si>
    <t>72°36'56.4''</t>
  </si>
  <si>
    <t>MASHPARA</t>
  </si>
  <si>
    <t>11°26'55.1</t>
  </si>
  <si>
    <t>72°36'22.8</t>
  </si>
  <si>
    <t>Paisapa</t>
  </si>
  <si>
    <t>11°27'40.0''</t>
  </si>
  <si>
    <t>72°27'16.3''</t>
  </si>
  <si>
    <t>Perraca</t>
  </si>
  <si>
    <t>11°31'43.16"</t>
  </si>
  <si>
    <t>72°36'39.09"</t>
  </si>
  <si>
    <t>Piorekat</t>
  </si>
  <si>
    <t>11°45'03.4''</t>
  </si>
  <si>
    <t>72°25'07.4''</t>
  </si>
  <si>
    <t>Pleshiauri</t>
  </si>
  <si>
    <t>11°29'45,54''</t>
  </si>
  <si>
    <t>72°41'54,88''</t>
  </si>
  <si>
    <t>AMACUCICHON</t>
  </si>
  <si>
    <t>AMAICHON 3</t>
  </si>
  <si>
    <t>11°34'28,7"</t>
  </si>
  <si>
    <t>72°45'42.28"</t>
  </si>
  <si>
    <t>ATAKA I</t>
  </si>
  <si>
    <t>11°34.211</t>
  </si>
  <si>
    <t>72°33.295</t>
  </si>
  <si>
    <t>CALABAZO</t>
  </si>
  <si>
    <t>11°36'11.74"</t>
  </si>
  <si>
    <t>72°44'06.57"</t>
  </si>
  <si>
    <t>CARROUYERMANA</t>
  </si>
  <si>
    <t>11°37´53.8"</t>
  </si>
  <si>
    <t>72°46´8.06"</t>
  </si>
  <si>
    <t>CUSKAT</t>
  </si>
  <si>
    <t>11°37´49.2"</t>
  </si>
  <si>
    <t>72°46´30"</t>
  </si>
  <si>
    <t xml:space="preserve">EL TUCUPAO </t>
  </si>
  <si>
    <t>11°31´4.27"</t>
  </si>
  <si>
    <t xml:space="preserve"> 72°49´52.83"</t>
  </si>
  <si>
    <t>GRASAMANA</t>
  </si>
  <si>
    <t>11°32´42.1"</t>
  </si>
  <si>
    <t>72°46´22"</t>
  </si>
  <si>
    <t>GUAYABAL</t>
  </si>
  <si>
    <t>11°37'56.87"</t>
  </si>
  <si>
    <t>72°29'18.58"</t>
  </si>
  <si>
    <t>IRRUACHON</t>
  </si>
  <si>
    <t>11°31'08.85"</t>
  </si>
  <si>
    <t>72°34'49.95"</t>
  </si>
  <si>
    <t>IRRUWAIN</t>
  </si>
  <si>
    <t>11° 33´ 51.9"</t>
  </si>
  <si>
    <t>72° 45´ 01.6"</t>
  </si>
  <si>
    <t>JALINAKAT</t>
  </si>
  <si>
    <t>11°44'37.16"</t>
  </si>
  <si>
    <t>72°28'45.08</t>
  </si>
  <si>
    <t>JAMAZINAL</t>
  </si>
  <si>
    <t>11°28'44.75"</t>
  </si>
  <si>
    <t>72°29'47.25"</t>
  </si>
  <si>
    <t>JAMICHERA II</t>
  </si>
  <si>
    <t>11°27´0.49"</t>
  </si>
  <si>
    <t>72°34´18"</t>
  </si>
  <si>
    <t>JAR</t>
  </si>
  <si>
    <t>N11.3628256</t>
  </si>
  <si>
    <t>W72.73547767</t>
  </si>
  <si>
    <t>JEPIMANA</t>
  </si>
  <si>
    <t>11°29'13.49"</t>
  </si>
  <si>
    <t>72°26'09.12"</t>
  </si>
  <si>
    <t>JUPECHIMANA</t>
  </si>
  <si>
    <t>11°25.741</t>
  </si>
  <si>
    <t>72°35.104</t>
  </si>
  <si>
    <t>KAPUCHIRRUMANA</t>
  </si>
  <si>
    <t>11°28´35.09"</t>
  </si>
  <si>
    <t>72°27´35"</t>
  </si>
  <si>
    <t>KOUCHALIMANA</t>
  </si>
  <si>
    <t>11°39´30"</t>
  </si>
  <si>
    <t>72°44´6.08"</t>
  </si>
  <si>
    <t>KOUSHALAPU</t>
  </si>
  <si>
    <t xml:space="preserve"> 11° 43.00,6</t>
  </si>
  <si>
    <t>072° 27.01,4</t>
  </si>
  <si>
    <t>KULITNACHI</t>
  </si>
  <si>
    <t>11°29'21.69"</t>
  </si>
  <si>
    <t>72°24'16.39"</t>
  </si>
  <si>
    <t>LA ALUTSHIRA</t>
  </si>
  <si>
    <t xml:space="preserve"> 11°3013.39"</t>
  </si>
  <si>
    <t>72°46´36.53"</t>
  </si>
  <si>
    <t>LA VILLA</t>
  </si>
  <si>
    <t>11°30´55.38"</t>
  </si>
  <si>
    <t xml:space="preserve"> 72°48´27.24"</t>
  </si>
  <si>
    <t>MARIOMANA</t>
  </si>
  <si>
    <t>11°32.533</t>
  </si>
  <si>
    <t>72°45.698</t>
  </si>
  <si>
    <t>MASCICHON</t>
  </si>
  <si>
    <t>N11°31.360</t>
  </si>
  <si>
    <t>W72°51.568</t>
  </si>
  <si>
    <t>PACTALIA</t>
  </si>
  <si>
    <t>11°33´44.2"</t>
  </si>
  <si>
    <t>72°50´12"</t>
  </si>
  <si>
    <t>PALIYU</t>
  </si>
  <si>
    <t>11°30´43.8"</t>
  </si>
  <si>
    <t>72°25´52"</t>
  </si>
  <si>
    <t>PANERRAKISHI</t>
  </si>
  <si>
    <t>11°30´57.59"</t>
  </si>
  <si>
    <t>72°26´7.39"</t>
  </si>
  <si>
    <t>MOLINO 51</t>
  </si>
  <si>
    <t>Suministro de Arandelas-acero fricciòn base Convertidor</t>
  </si>
  <si>
    <t>Suministro de Costilla de la pala - Guia de aspas</t>
  </si>
  <si>
    <t>BOTONEKA</t>
  </si>
  <si>
    <t>CASHITAT</t>
  </si>
  <si>
    <t>JUPUIPA</t>
  </si>
  <si>
    <t>MOWASIRA</t>
  </si>
  <si>
    <t>PARAISO K 37</t>
  </si>
  <si>
    <t>TOLUNDO</t>
  </si>
  <si>
    <t>LA PARCELA</t>
  </si>
  <si>
    <t>CONCEPTO</t>
  </si>
  <si>
    <t>SUBTOTAL DE REAHABILITACION DE MOLINOS</t>
  </si>
  <si>
    <t>Atain</t>
  </si>
  <si>
    <t>Josocorrori</t>
  </si>
  <si>
    <t>Kastposhi</t>
  </si>
  <si>
    <t>Marawaikat</t>
  </si>
  <si>
    <t>Amacucichon</t>
  </si>
  <si>
    <t>Amaichon 3</t>
  </si>
  <si>
    <t>Ataka I</t>
  </si>
  <si>
    <t>Palastamana</t>
  </si>
  <si>
    <t>Carrouyermana</t>
  </si>
  <si>
    <t xml:space="preserve">El Tucupao </t>
  </si>
  <si>
    <t>Kalouyachon</t>
  </si>
  <si>
    <t>Guayabal</t>
  </si>
  <si>
    <t>Irruachon</t>
  </si>
  <si>
    <t>Irruwain</t>
  </si>
  <si>
    <t>Jamazinal</t>
  </si>
  <si>
    <t>Jamichera Ii</t>
  </si>
  <si>
    <t>Jepimana</t>
  </si>
  <si>
    <t>Jupechimana</t>
  </si>
  <si>
    <t>Koushalapu</t>
  </si>
  <si>
    <t>Kulitnachi</t>
  </si>
  <si>
    <t>La Alutshira</t>
  </si>
  <si>
    <t>La Villa</t>
  </si>
  <si>
    <t>Mariomana</t>
  </si>
  <si>
    <t>Mascichon</t>
  </si>
  <si>
    <t>Paliyu</t>
  </si>
  <si>
    <t>Sischon #2</t>
  </si>
  <si>
    <t>Jouralen</t>
  </si>
  <si>
    <t>TOTAL COSTOS INDIRECTOS (AIU)</t>
  </si>
  <si>
    <t>MOC</t>
  </si>
  <si>
    <t>MAT</t>
  </si>
  <si>
    <t>TOTAL PROYECTO</t>
  </si>
  <si>
    <t>Sischon #1</t>
  </si>
  <si>
    <t>poromana</t>
  </si>
  <si>
    <t>calabazo</t>
  </si>
  <si>
    <t>capecherremana</t>
  </si>
  <si>
    <t>jar</t>
  </si>
  <si>
    <t>definitivo</t>
  </si>
  <si>
    <t>REPUBLICA DE COLOMBIA</t>
  </si>
  <si>
    <t>ANÁLISIS DE PRECIOS UNITARIOS</t>
  </si>
  <si>
    <t>OBRA:</t>
  </si>
  <si>
    <t xml:space="preserve">ESPECIFICACIÓN: </t>
  </si>
  <si>
    <t xml:space="preserve">ITEM: </t>
  </si>
  <si>
    <t xml:space="preserve">UNIDAD  : </t>
  </si>
  <si>
    <t>I. EQUIPO</t>
  </si>
  <si>
    <t>Descripción</t>
  </si>
  <si>
    <t>Tarifa/Hr</t>
  </si>
  <si>
    <t>Rendimiento</t>
  </si>
  <si>
    <t>Valor-Total</t>
  </si>
  <si>
    <t>Sub-Total</t>
  </si>
  <si>
    <t xml:space="preserve">II. MATERIALES </t>
  </si>
  <si>
    <t>Precio-Unit.</t>
  </si>
  <si>
    <t>Cantidad</t>
  </si>
  <si>
    <t>Valor-Unit.</t>
  </si>
  <si>
    <t>PAPELERIA</t>
  </si>
  <si>
    <t>LOGISTICA</t>
  </si>
  <si>
    <t>Jornada</t>
  </si>
  <si>
    <t>III. MANO DE OBRA</t>
  </si>
  <si>
    <t>Trabajador</t>
  </si>
  <si>
    <t>V. Unitario.</t>
  </si>
  <si>
    <t>Rendimiento/dia</t>
  </si>
  <si>
    <t>Auxiliar de Apoyo</t>
  </si>
  <si>
    <t>HONORARIO</t>
  </si>
  <si>
    <t>Interprete</t>
  </si>
  <si>
    <t>Ingeniero Ambiental</t>
  </si>
  <si>
    <t>Trabajor Social</t>
  </si>
  <si>
    <t>IV. TRANSPORTE</t>
  </si>
  <si>
    <t>Vehiculo</t>
  </si>
  <si>
    <t>Viaje</t>
  </si>
  <si>
    <t>CAMIONETA 4X4</t>
  </si>
  <si>
    <t>FLETE</t>
  </si>
  <si>
    <t>Precio unitario total aproximado al peso</t>
  </si>
  <si>
    <t>UN</t>
  </si>
  <si>
    <t>Pendones</t>
  </si>
  <si>
    <t>Diseño, Edición y publicacion de comerciales radiales</t>
  </si>
  <si>
    <t>Diseño, Edición y publicacion de comerciales medio escritos</t>
  </si>
  <si>
    <t>MESES</t>
  </si>
  <si>
    <t>DESGLOSE DE AIU</t>
  </si>
  <si>
    <t>COSTOS DIRECTOS DE LA OBRA:</t>
  </si>
  <si>
    <t>PERSONAL ADMINISTRATIVO</t>
  </si>
  <si>
    <t>DEDICACION</t>
  </si>
  <si>
    <t>VALOR MES/BASE</t>
  </si>
  <si>
    <t>% COST DIRECT</t>
  </si>
  <si>
    <t>Director de Obra</t>
  </si>
  <si>
    <t>TOTAL GASTOS DE PERSONAL</t>
  </si>
  <si>
    <t>GASTOS DE CAMPO</t>
  </si>
  <si>
    <t>GASTOS DE PAPELERIA</t>
  </si>
  <si>
    <t>TOTAL GASTOS DE CAMPO</t>
  </si>
  <si>
    <t>GASTOS LEGALES</t>
  </si>
  <si>
    <t>RETENCIÓN EN LA FUENTE</t>
  </si>
  <si>
    <t>GL</t>
  </si>
  <si>
    <t>OTROS (PROCULTURA, PRODESARROLLO, ICA, PROUNIVERSIDAD, PRODEPARTAMENTO)</t>
  </si>
  <si>
    <t>CONTRIBUCIÓN OBRAS 5%</t>
  </si>
  <si>
    <t>COSTOS LEGALES Y FINANCIEROS COSTOS DE FIDUCIA Y POLIZA</t>
  </si>
  <si>
    <t>TOTAL GASTOS LEGALES</t>
  </si>
  <si>
    <t>RIESGOS POR LLUVIAS Y OTROS</t>
  </si>
  <si>
    <t>TOTAL IMPREVISTOS</t>
  </si>
  <si>
    <t>UTILIDAD NETA</t>
  </si>
  <si>
    <t>TOTAL UTILIDAD</t>
  </si>
  <si>
    <t>IVA SOBRE UTILIDAD</t>
  </si>
  <si>
    <t>PORCENTAJE TOTAL AIU</t>
  </si>
  <si>
    <t>COSTO DIRECTO</t>
  </si>
  <si>
    <t>Secretaria</t>
  </si>
  <si>
    <t>3.1</t>
  </si>
  <si>
    <t>4.1</t>
  </si>
  <si>
    <t>TRANS</t>
  </si>
  <si>
    <t>1 unidad</t>
  </si>
  <si>
    <t>EQUIP</t>
  </si>
  <si>
    <t>1.1</t>
  </si>
  <si>
    <t>2.1</t>
  </si>
  <si>
    <t>Flete</t>
  </si>
  <si>
    <t>Centrador  ángulo 1"x 1/8" + abrazadera para 2"</t>
  </si>
  <si>
    <t>Varilla de mando antitorsion N° 171 O VARILLA DE BOMBEO</t>
  </si>
  <si>
    <t>Ing. Julio Curvelo Redondo</t>
  </si>
  <si>
    <t>____________________________________________</t>
  </si>
  <si>
    <t>Ing Ambiental</t>
  </si>
  <si>
    <t>Valla publicitaria, Medida 3.00 x 2.00, incluye: estructura en tubo galvanizado anclada, lona impresa en banner medida,3.00x2.00, incluye instalación y transporte.</t>
  </si>
  <si>
    <t>Rehabilitar molinos de viento (Aerobombas).</t>
  </si>
  <si>
    <t>2.2</t>
  </si>
  <si>
    <t>2.3</t>
  </si>
  <si>
    <t>2.4</t>
  </si>
  <si>
    <t>Realizar talleres de sensibilización y concienciación ambiental</t>
  </si>
  <si>
    <t>ADECUACIÓN DE INFRAESTRUCTURAS DE EXTRACCIÓN DE AGUA SUBTERRÁNEA EN COMUNIDADES INDÍGENAS UBICADAS EN LOS MUNICIPIOS DE RIOHACHA, URIBIA, MANAURE Y ALBANIA, LA GUAJIRA.</t>
  </si>
  <si>
    <t>Coordinador Grupo Administración Integral del Recurso Hídrico</t>
  </si>
  <si>
    <t xml:space="preserve">Llaves de mano, llaves de tubo, porras y cinceles, llaves expansivas, brochas, espátulas, cepillos de acero, lijas, alicates y destornilladores, hombre solo, manilas, seguetas, serruchos, puntillas, Martillo, soga y tuercas. </t>
  </si>
  <si>
    <t>Herramienta Menores</t>
  </si>
  <si>
    <t>TIPO</t>
  </si>
  <si>
    <t>GLOBAL</t>
  </si>
  <si>
    <t>Valor-Parcial</t>
  </si>
  <si>
    <t xml:space="preserve">Camioneta 4x4 </t>
  </si>
  <si>
    <t>Unid/dia</t>
  </si>
  <si>
    <t>CATEGORÍA</t>
  </si>
  <si>
    <t>JORNAL</t>
  </si>
  <si>
    <t>PRESTACIONES</t>
  </si>
  <si>
    <t>TOTAL JORNAL</t>
  </si>
  <si>
    <t>CANTIDAD JORNALES</t>
  </si>
  <si>
    <t>Cuadrilla móvil tipo I.</t>
  </si>
  <si>
    <t>Realizar jornadas de socialización inicial del proyecto.</t>
  </si>
  <si>
    <t>Realizar jornadas de socialización inicial del proyecto</t>
  </si>
  <si>
    <t>Rehabilitar el molino de viento de la comunidad indígena de Zongo</t>
  </si>
  <si>
    <t>Rehabilitar el molino de viento de la comunidad indígena de Buena Vista</t>
  </si>
  <si>
    <t>Rehabilitar el molino de viento de la comunidad indígena de Hicham</t>
  </si>
  <si>
    <t>Rehabilitar el molino de viento de la comunidad indígena de Wottoin</t>
  </si>
  <si>
    <t>Realizar publicación y difusión de información</t>
  </si>
  <si>
    <t>EQUI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</si>
</sst>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.00_);_(* \(#,##0.00\);_(* &quot;-&quot;??_);_(@_)"/>
    <numFmt numFmtId="167" formatCode="_-&quot;$&quot;* #,##0_-;\-&quot;$&quot;* #,##0_-;_-&quot;$&quot;* &quot;-&quot;_-;_-@"/>
    <numFmt numFmtId="168" formatCode="[$$-240A]\ #,##0"/>
    <numFmt numFmtId="169" formatCode="&quot;$&quot;\ #,##0_);\(&quot;$&quot;\ #,##0\)"/>
    <numFmt numFmtId="170" formatCode="&quot;$&quot;\ #,##0"/>
    <numFmt numFmtId="171" formatCode="#,##0.000000"/>
    <numFmt numFmtId="172" formatCode="_-* #,##0.00\ _€_-;\-* #,##0.00\ _€_-;_-* &quot;-&quot;??\ _€_-;_-@_-"/>
    <numFmt numFmtId="173" formatCode="_-* #,##0\ _€_-;\-* #,##0\ _€_-;_-* &quot;-&quot;??\ _€_-;_-@_-"/>
    <numFmt numFmtId="174" formatCode="_ * #,##0.00_ ;_ * \-#,##0.00_ ;_ * &quot;-&quot;??_ ;_ @_ "/>
    <numFmt numFmtId="175" formatCode="_(&quot;$&quot;\ * #,##0_);_(&quot;$&quot;\ * \(#,##0\);_(&quot;$&quot;\ * &quot;-&quot;??_);_(@_)"/>
    <numFmt numFmtId="176" formatCode="0.000%"/>
    <numFmt numFmtId="177" formatCode="#,##0.0"/>
    <numFmt numFmtId="178" formatCode="#,##0.000"/>
    <numFmt numFmtId="179" formatCode="_(&quot;$&quot;\ * #,##0.00_);_(&quot;$&quot;\ * \(#,##0.00\);_(&quot;$&quot;\ * &quot;-&quot;??_);_(@_)"/>
    <numFmt numFmtId="180" formatCode="_-* #,##0_-;\-* #,##0_-;_-* &quot;-&quot;??_-;_-@_-"/>
    <numFmt numFmtId="181" formatCode="_-&quot;$&quot;\ * #,##0.00_-;\-&quot;$&quot;\ * #,##0.00_-;_-&quot;$&quot;\ * &quot;-&quot;_-;_-@_-"/>
    <numFmt numFmtId="182" formatCode="_-&quot;$&quot;\ * #,##0.0_-;\-&quot;$&quot;\ * #,##0.0_-;_-&quot;$&quot;\ * &quot;-&quot;_-;_-@_-"/>
    <numFmt numFmtId="183" formatCode="_-* #,##0.00_-;\-* #,##0.00_-;_-* &quot;-&quot;_-;_-@_-"/>
  </numFmts>
  <fonts count="7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000000"/>
      <name val="Cambria"/>
      <family val="1"/>
    </font>
    <font>
      <i/>
      <sz val="11"/>
      <name val="Cambria"/>
      <family val="1"/>
    </font>
    <font>
      <i/>
      <sz val="10"/>
      <name val="Cambria"/>
      <family val="1"/>
    </font>
    <font>
      <b/>
      <i/>
      <sz val="11"/>
      <name val="Cambria"/>
      <family val="1"/>
    </font>
    <font>
      <sz val="11"/>
      <color rgb="FF000000"/>
      <name val="Calibri"/>
      <family val="2"/>
    </font>
    <font>
      <i/>
      <sz val="10"/>
      <color rgb="FFFF0000"/>
      <name val="Cambria"/>
      <family val="1"/>
    </font>
    <font>
      <b/>
      <i/>
      <sz val="10"/>
      <color rgb="FF000000"/>
      <name val="Cambria"/>
      <family val="1"/>
    </font>
    <font>
      <i/>
      <sz val="10"/>
      <name val="Arial Narrow"/>
      <family val="2"/>
    </font>
    <font>
      <i/>
      <sz val="10"/>
      <color rgb="FF000000"/>
      <name val="Arial"/>
      <family val="2"/>
    </font>
    <font>
      <sz val="11"/>
      <name val="Calibri"/>
      <family val="2"/>
    </font>
    <font>
      <b/>
      <i/>
      <sz val="10"/>
      <color rgb="FFFFFFFF"/>
      <name val="Cambria"/>
      <family val="1"/>
    </font>
    <font>
      <sz val="10"/>
      <color rgb="FF333333"/>
      <name val="Arial Narrow"/>
      <family val="2"/>
    </font>
    <font>
      <sz val="10"/>
      <name val="Calibri"/>
      <family val="2"/>
    </font>
    <font>
      <sz val="8"/>
      <color rgb="FF000000"/>
      <name val="Calibri"/>
      <family val="2"/>
    </font>
    <font>
      <sz val="8"/>
      <color rgb="FF000000"/>
      <name val="Tahoma"/>
      <family val="2"/>
    </font>
    <font>
      <sz val="8"/>
      <color rgb="FFFF0000"/>
      <name val="Tahoma"/>
      <family val="2"/>
    </font>
    <font>
      <sz val="11"/>
      <color rgb="FFFF0000"/>
      <name val="Calibri"/>
      <family val="2"/>
    </font>
    <font>
      <b/>
      <sz val="10"/>
      <color rgb="FFFFFFFF"/>
      <name val="Times New Roman"/>
      <family val="1"/>
    </font>
    <font>
      <b/>
      <sz val="8"/>
      <color rgb="FF000000"/>
      <name val="Tahoma"/>
      <family val="2"/>
    </font>
    <font>
      <sz val="8"/>
      <name val="Tahoma"/>
      <family val="2"/>
    </font>
    <font>
      <sz val="11"/>
      <color rgb="FF000000"/>
      <name val="Cambria"/>
      <family val="1"/>
    </font>
    <font>
      <i/>
      <sz val="10"/>
      <color rgb="FFFFFFFF"/>
      <name val="Cambria"/>
      <family val="1"/>
    </font>
    <font>
      <sz val="10"/>
      <color rgb="FF000000"/>
      <name val="Cambria"/>
      <family val="1"/>
    </font>
    <font>
      <sz val="8"/>
      <color rgb="FFFF0000"/>
      <name val="Calibri"/>
      <family val="2"/>
    </font>
    <font>
      <i/>
      <sz val="9"/>
      <name val="Cambria"/>
      <family val="1"/>
    </font>
    <font>
      <sz val="8"/>
      <color rgb="FF000000"/>
      <name val="Arial"/>
      <family val="2"/>
    </font>
    <font>
      <i/>
      <u/>
      <sz val="10"/>
      <name val="Cambria"/>
      <family val="1"/>
    </font>
    <font>
      <sz val="10"/>
      <name val="Arial"/>
      <family val="2"/>
    </font>
    <font>
      <sz val="8"/>
      <color rgb="FF000000"/>
      <name val="Times New Roman"/>
      <family val="1"/>
    </font>
    <font>
      <b/>
      <sz val="11"/>
      <name val="Calibri"/>
      <family val="2"/>
    </font>
    <font>
      <b/>
      <sz val="11"/>
      <color rgb="FF000000"/>
      <name val="Calibri"/>
      <family val="2"/>
    </font>
    <font>
      <b/>
      <sz val="8"/>
      <name val="Calibri"/>
      <family val="2"/>
    </font>
    <font>
      <b/>
      <i/>
      <sz val="10"/>
      <name val="Cambria"/>
      <family val="1"/>
    </font>
    <font>
      <b/>
      <i/>
      <sz val="12"/>
      <color rgb="FFFFFFFF"/>
      <name val="Cambria"/>
      <family val="1"/>
    </font>
    <font>
      <b/>
      <i/>
      <sz val="12"/>
      <name val="Cambria"/>
      <family val="1"/>
    </font>
    <font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i/>
      <sz val="12"/>
      <name val="Cambria"/>
      <family val="1"/>
    </font>
    <font>
      <i/>
      <sz val="11"/>
      <color rgb="FF000000"/>
      <name val="Cambria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i/>
      <u/>
      <sz val="10"/>
      <color rgb="FF000000"/>
      <name val="Arial"/>
      <family val="2"/>
    </font>
    <font>
      <sz val="11"/>
      <color indexed="8"/>
      <name val="Calibri"/>
      <family val="2"/>
    </font>
    <font>
      <i/>
      <sz val="11"/>
      <name val="Arial"/>
      <family val="2"/>
    </font>
    <font>
      <i/>
      <sz val="10"/>
      <name val="Arial"/>
      <family val="2"/>
    </font>
    <font>
      <sz val="9"/>
      <name val="Arial Narrow"/>
      <family val="2"/>
    </font>
    <font>
      <sz val="11"/>
      <name val="Calibri"/>
      <family val="2"/>
      <scheme val="minor"/>
    </font>
    <font>
      <sz val="10"/>
      <name val="Cambria"/>
      <family val="1"/>
    </font>
    <font>
      <b/>
      <sz val="10"/>
      <name val="Cambria"/>
      <family val="1"/>
    </font>
    <font>
      <sz val="10"/>
      <color theme="1"/>
      <name val="Cambria"/>
      <family val="1"/>
    </font>
    <font>
      <i/>
      <sz val="10"/>
      <color indexed="8"/>
      <name val="Cambria"/>
      <family val="1"/>
    </font>
    <font>
      <b/>
      <sz val="10"/>
      <color theme="1"/>
      <name val="Cambria"/>
      <family val="1"/>
    </font>
    <font>
      <sz val="10"/>
      <color indexed="8"/>
      <name val="Cambria"/>
      <family val="1"/>
    </font>
    <font>
      <sz val="8"/>
      <name val="Calibri"/>
      <family val="2"/>
      <scheme val="minor"/>
    </font>
    <font>
      <sz val="9"/>
      <name val="Cambria"/>
      <family val="1"/>
    </font>
    <font>
      <sz val="8"/>
      <name val="Cambria"/>
      <family val="1"/>
    </font>
    <font>
      <b/>
      <sz val="9"/>
      <name val="Cambria"/>
      <family val="1"/>
    </font>
    <font>
      <sz val="1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rgb="FFFFCC00"/>
        <bgColor rgb="FFFFCC00"/>
      </patternFill>
    </fill>
    <fill>
      <patternFill patternType="solid">
        <fgColor rgb="FFE5B8B7"/>
        <bgColor rgb="FFE5B8B7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rgb="FFF2F2F2"/>
      </patternFill>
    </fill>
    <fill>
      <patternFill patternType="solid">
        <fgColor rgb="FFFFFF00"/>
        <bgColor rgb="FFFFFFFF"/>
      </patternFill>
    </fill>
    <fill>
      <patternFill patternType="solid">
        <fgColor rgb="FFD99594"/>
        <bgColor rgb="FFD9959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</fills>
  <borders count="1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FFFFFF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FFFFFF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1">
    <xf numFmtId="0" fontId="0" fillId="0" borderId="0"/>
    <xf numFmtId="41" fontId="1" fillId="0" borderId="0" applyFont="0" applyFill="0" applyBorder="0" applyAlignment="0" applyProtection="0"/>
    <xf numFmtId="0" fontId="7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4" fontId="30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0" fillId="0" borderId="0"/>
    <xf numFmtId="0" fontId="56" fillId="0" borderId="0"/>
    <xf numFmtId="0" fontId="30" fillId="0" borderId="0"/>
    <xf numFmtId="43" fontId="1" fillId="0" borderId="0" applyFont="0" applyFill="0" applyBorder="0" applyAlignment="0" applyProtection="0"/>
    <xf numFmtId="0" fontId="1" fillId="0" borderId="0"/>
    <xf numFmtId="166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432">
    <xf numFmtId="0" fontId="0" fillId="0" borderId="0" xfId="0"/>
    <xf numFmtId="0" fontId="4" fillId="0" borderId="0" xfId="2" applyFont="1"/>
    <xf numFmtId="41" fontId="4" fillId="0" borderId="0" xfId="3" applyFont="1"/>
    <xf numFmtId="41" fontId="4" fillId="0" borderId="0" xfId="4" applyFont="1"/>
    <xf numFmtId="0" fontId="4" fillId="0" borderId="25" xfId="2" applyFont="1" applyBorder="1"/>
    <xf numFmtId="0" fontId="4" fillId="0" borderId="25" xfId="2" applyFont="1" applyBorder="1" applyAlignment="1">
      <alignment horizontal="left" vertical="center" wrapText="1"/>
    </xf>
    <xf numFmtId="41" fontId="4" fillId="0" borderId="25" xfId="3" applyFont="1" applyBorder="1" applyAlignment="1">
      <alignment wrapText="1"/>
    </xf>
    <xf numFmtId="0" fontId="5" fillId="0" borderId="48" xfId="2" applyFont="1" applyBorder="1" applyAlignment="1">
      <alignment horizontal="left" vertical="top" wrapText="1"/>
    </xf>
    <xf numFmtId="41" fontId="4" fillId="0" borderId="0" xfId="2" applyNumberFormat="1" applyFont="1"/>
    <xf numFmtId="41" fontId="5" fillId="0" borderId="25" xfId="3" applyFont="1" applyBorder="1" applyAlignment="1">
      <alignment vertical="top" wrapText="1"/>
    </xf>
    <xf numFmtId="41" fontId="4" fillId="0" borderId="25" xfId="3" applyFont="1" applyBorder="1"/>
    <xf numFmtId="0" fontId="5" fillId="0" borderId="25" xfId="2" applyFont="1" applyBorder="1" applyAlignment="1">
      <alignment vertical="top" wrapText="1"/>
    </xf>
    <xf numFmtId="0" fontId="4" fillId="0" borderId="25" xfId="2" applyFont="1" applyBorder="1" applyAlignment="1">
      <alignment wrapText="1"/>
    </xf>
    <xf numFmtId="0" fontId="4" fillId="0" borderId="28" xfId="2" applyFont="1" applyBorder="1" applyAlignment="1">
      <alignment wrapText="1"/>
    </xf>
    <xf numFmtId="41" fontId="6" fillId="0" borderId="25" xfId="4" applyFont="1" applyBorder="1" applyAlignment="1">
      <alignment horizontal="center" vertical="center" wrapText="1"/>
    </xf>
    <xf numFmtId="41" fontId="6" fillId="0" borderId="25" xfId="4" applyFont="1" applyBorder="1" applyAlignment="1">
      <alignment horizontal="right" vertical="center" wrapText="1"/>
    </xf>
    <xf numFmtId="0" fontId="6" fillId="0" borderId="25" xfId="2" applyFont="1" applyBorder="1" applyAlignment="1">
      <alignment horizontal="center" vertical="center" wrapText="1"/>
    </xf>
    <xf numFmtId="0" fontId="7" fillId="0" borderId="0" xfId="2"/>
    <xf numFmtId="0" fontId="3" fillId="0" borderId="0" xfId="2" applyFont="1"/>
    <xf numFmtId="41" fontId="3" fillId="0" borderId="0" xfId="3" applyFont="1"/>
    <xf numFmtId="0" fontId="3" fillId="0" borderId="0" xfId="2" applyFont="1" applyAlignment="1">
      <alignment horizontal="center" vertical="center" wrapText="1"/>
    </xf>
    <xf numFmtId="41" fontId="3" fillId="0" borderId="25" xfId="3" applyFont="1" applyBorder="1"/>
    <xf numFmtId="168" fontId="3" fillId="6" borderId="42" xfId="2" applyNumberFormat="1" applyFont="1" applyFill="1" applyBorder="1"/>
    <xf numFmtId="168" fontId="3" fillId="6" borderId="48" xfId="2" applyNumberFormat="1" applyFont="1" applyFill="1" applyBorder="1"/>
    <xf numFmtId="168" fontId="3" fillId="0" borderId="42" xfId="2" applyNumberFormat="1" applyFont="1" applyBorder="1" applyAlignment="1">
      <alignment vertical="center"/>
    </xf>
    <xf numFmtId="0" fontId="10" fillId="0" borderId="48" xfId="2" applyFont="1" applyBorder="1" applyAlignment="1">
      <alignment horizontal="center" vertical="center"/>
    </xf>
    <xf numFmtId="0" fontId="11" fillId="0" borderId="48" xfId="2" applyFont="1" applyBorder="1" applyAlignment="1">
      <alignment horizontal="center" vertical="center"/>
    </xf>
    <xf numFmtId="0" fontId="5" fillId="2" borderId="48" xfId="2" applyFont="1" applyFill="1" applyBorder="1" applyAlignment="1">
      <alignment horizontal="center" wrapText="1"/>
    </xf>
    <xf numFmtId="168" fontId="3" fillId="0" borderId="42" xfId="2" applyNumberFormat="1" applyFont="1" applyBorder="1"/>
    <xf numFmtId="0" fontId="10" fillId="0" borderId="48" xfId="2" applyFont="1" applyBorder="1" applyAlignment="1">
      <alignment horizontal="center"/>
    </xf>
    <xf numFmtId="0" fontId="11" fillId="0" borderId="48" xfId="2" applyFont="1" applyBorder="1" applyAlignment="1">
      <alignment horizontal="center"/>
    </xf>
    <xf numFmtId="0" fontId="9" fillId="0" borderId="44" xfId="2" applyFont="1" applyBorder="1"/>
    <xf numFmtId="0" fontId="9" fillId="0" borderId="42" xfId="2" applyFont="1" applyBorder="1"/>
    <xf numFmtId="0" fontId="3" fillId="0" borderId="44" xfId="2" applyFont="1" applyBorder="1"/>
    <xf numFmtId="0" fontId="3" fillId="0" borderId="42" xfId="2" applyFont="1" applyBorder="1"/>
    <xf numFmtId="2" fontId="10" fillId="0" borderId="48" xfId="2" applyNumberFormat="1" applyFont="1" applyBorder="1" applyAlignment="1">
      <alignment horizontal="center"/>
    </xf>
    <xf numFmtId="0" fontId="13" fillId="7" borderId="48" xfId="2" applyFont="1" applyFill="1" applyBorder="1" applyAlignment="1">
      <alignment horizontal="center" wrapText="1"/>
    </xf>
    <xf numFmtId="168" fontId="3" fillId="0" borderId="0" xfId="2" applyNumberFormat="1" applyFont="1"/>
    <xf numFmtId="0" fontId="10" fillId="0" borderId="0" xfId="2" applyFont="1" applyAlignment="1">
      <alignment horizontal="center"/>
    </xf>
    <xf numFmtId="0" fontId="3" fillId="0" borderId="0" xfId="2" applyFont="1" applyAlignment="1">
      <alignment horizontal="left" vertical="top" wrapText="1"/>
    </xf>
    <xf numFmtId="0" fontId="5" fillId="2" borderId="0" xfId="2" applyFont="1" applyFill="1" applyAlignment="1">
      <alignment horizontal="center" vertical="center" wrapText="1"/>
    </xf>
    <xf numFmtId="0" fontId="5" fillId="0" borderId="48" xfId="2" applyFont="1" applyBorder="1" applyAlignment="1">
      <alignment horizontal="center" wrapText="1"/>
    </xf>
    <xf numFmtId="0" fontId="3" fillId="0" borderId="48" xfId="2" applyFont="1" applyBorder="1" applyAlignment="1">
      <alignment horizontal="center" vertical="center"/>
    </xf>
    <xf numFmtId="1" fontId="10" fillId="0" borderId="48" xfId="2" applyNumberFormat="1" applyFont="1" applyBorder="1" applyAlignment="1">
      <alignment horizontal="center"/>
    </xf>
    <xf numFmtId="0" fontId="14" fillId="0" borderId="48" xfId="2" applyFont="1" applyBorder="1" applyAlignment="1">
      <alignment horizontal="center"/>
    </xf>
    <xf numFmtId="0" fontId="3" fillId="0" borderId="48" xfId="2" applyFont="1" applyBorder="1" applyAlignment="1">
      <alignment horizontal="center"/>
    </xf>
    <xf numFmtId="169" fontId="3" fillId="2" borderId="42" xfId="2" applyNumberFormat="1" applyFont="1" applyFill="1" applyBorder="1"/>
    <xf numFmtId="2" fontId="14" fillId="0" borderId="48" xfId="2" applyNumberFormat="1" applyFont="1" applyBorder="1" applyAlignment="1">
      <alignment horizontal="center"/>
    </xf>
    <xf numFmtId="1" fontId="14" fillId="0" borderId="48" xfId="2" applyNumberFormat="1" applyFont="1" applyBorder="1" applyAlignment="1">
      <alignment horizontal="center"/>
    </xf>
    <xf numFmtId="169" fontId="15" fillId="2" borderId="42" xfId="2" applyNumberFormat="1" applyFont="1" applyFill="1" applyBorder="1"/>
    <xf numFmtId="0" fontId="16" fillId="0" borderId="48" xfId="2" applyFont="1" applyBorder="1"/>
    <xf numFmtId="0" fontId="13" fillId="7" borderId="48" xfId="2" applyFont="1" applyFill="1" applyBorder="1" applyAlignment="1">
      <alignment horizontal="center" vertical="center" wrapText="1"/>
    </xf>
    <xf numFmtId="168" fontId="17" fillId="0" borderId="48" xfId="2" applyNumberFormat="1" applyFont="1" applyBorder="1"/>
    <xf numFmtId="0" fontId="13" fillId="7" borderId="48" xfId="2" applyFont="1" applyFill="1" applyBorder="1" applyAlignment="1">
      <alignment vertical="center" wrapText="1"/>
    </xf>
    <xf numFmtId="0" fontId="8" fillId="0" borderId="0" xfId="2" applyFont="1"/>
    <xf numFmtId="41" fontId="8" fillId="0" borderId="25" xfId="3" applyFont="1" applyBorder="1"/>
    <xf numFmtId="168" fontId="8" fillId="6" borderId="42" xfId="2" applyNumberFormat="1" applyFont="1" applyFill="1" applyBorder="1"/>
    <xf numFmtId="168" fontId="8" fillId="6" borderId="48" xfId="2" applyNumberFormat="1" applyFont="1" applyFill="1" applyBorder="1"/>
    <xf numFmtId="168" fontId="8" fillId="0" borderId="42" xfId="2" applyNumberFormat="1" applyFont="1" applyBorder="1"/>
    <xf numFmtId="168" fontId="18" fillId="0" borderId="48" xfId="2" applyNumberFormat="1" applyFont="1" applyBorder="1"/>
    <xf numFmtId="0" fontId="8" fillId="0" borderId="48" xfId="2" applyFont="1" applyBorder="1" applyAlignment="1">
      <alignment horizontal="center" wrapText="1"/>
    </xf>
    <xf numFmtId="0" fontId="8" fillId="2" borderId="48" xfId="2" applyFont="1" applyFill="1" applyBorder="1" applyAlignment="1">
      <alignment horizontal="center" wrapText="1"/>
    </xf>
    <xf numFmtId="0" fontId="20" fillId="7" borderId="48" xfId="2" applyFont="1" applyFill="1" applyBorder="1" applyAlignment="1">
      <alignment vertical="center" wrapText="1"/>
    </xf>
    <xf numFmtId="0" fontId="16" fillId="0" borderId="42" xfId="2" applyFont="1" applyBorder="1"/>
    <xf numFmtId="41" fontId="8" fillId="0" borderId="0" xfId="4" applyFont="1"/>
    <xf numFmtId="0" fontId="8" fillId="0" borderId="48" xfId="2" applyFont="1" applyBorder="1" applyAlignment="1">
      <alignment horizontal="center"/>
    </xf>
    <xf numFmtId="168" fontId="9" fillId="0" borderId="42" xfId="2" applyNumberFormat="1" applyFont="1" applyBorder="1"/>
    <xf numFmtId="0" fontId="3" fillId="0" borderId="48" xfId="2" applyFont="1" applyBorder="1" applyAlignment="1">
      <alignment horizontal="left" vertical="top" wrapText="1"/>
    </xf>
    <xf numFmtId="0" fontId="5" fillId="0" borderId="48" xfId="2" applyFont="1" applyBorder="1" applyAlignment="1">
      <alignment horizontal="center" vertical="center" wrapText="1"/>
    </xf>
    <xf numFmtId="0" fontId="8" fillId="0" borderId="48" xfId="2" applyFont="1" applyBorder="1" applyAlignment="1">
      <alignment horizontal="left" vertical="top" wrapText="1"/>
    </xf>
    <xf numFmtId="0" fontId="2" fillId="0" borderId="0" xfId="2" applyFont="1"/>
    <xf numFmtId="168" fontId="17" fillId="8" borderId="48" xfId="2" applyNumberFormat="1" applyFont="1" applyFill="1" applyBorder="1"/>
    <xf numFmtId="0" fontId="2" fillId="0" borderId="25" xfId="2" applyFont="1" applyBorder="1" applyAlignment="1">
      <alignment wrapText="1"/>
    </xf>
    <xf numFmtId="168" fontId="21" fillId="0" borderId="48" xfId="2" applyNumberFormat="1" applyFont="1" applyBorder="1"/>
    <xf numFmtId="0" fontId="9" fillId="0" borderId="48" xfId="2" applyFont="1" applyBorder="1" applyAlignment="1">
      <alignment horizontal="center"/>
    </xf>
    <xf numFmtId="0" fontId="16" fillId="7" borderId="48" xfId="2" applyFont="1" applyFill="1" applyBorder="1" applyAlignment="1">
      <alignment horizontal="center" vertical="center" wrapText="1"/>
    </xf>
    <xf numFmtId="170" fontId="3" fillId="0" borderId="42" xfId="2" applyNumberFormat="1" applyFont="1" applyBorder="1"/>
    <xf numFmtId="170" fontId="23" fillId="0" borderId="48" xfId="2" applyNumberFormat="1" applyFont="1" applyBorder="1"/>
    <xf numFmtId="170" fontId="3" fillId="0" borderId="48" xfId="2" applyNumberFormat="1" applyFont="1" applyBorder="1" applyAlignment="1">
      <alignment horizontal="center"/>
    </xf>
    <xf numFmtId="170" fontId="3" fillId="7" borderId="42" xfId="2" applyNumberFormat="1" applyFont="1" applyFill="1" applyBorder="1"/>
    <xf numFmtId="170" fontId="23" fillId="7" borderId="48" xfId="2" applyNumberFormat="1" applyFont="1" applyFill="1" applyBorder="1"/>
    <xf numFmtId="170" fontId="3" fillId="7" borderId="48" xfId="2" applyNumberFormat="1" applyFont="1" applyFill="1" applyBorder="1" applyAlignment="1">
      <alignment horizontal="center"/>
    </xf>
    <xf numFmtId="0" fontId="3" fillId="7" borderId="0" xfId="2" applyFont="1" applyFill="1" applyAlignment="1">
      <alignment horizontal="center" vertical="center" wrapText="1"/>
    </xf>
    <xf numFmtId="170" fontId="23" fillId="7" borderId="42" xfId="2" applyNumberFormat="1" applyFont="1" applyFill="1" applyBorder="1"/>
    <xf numFmtId="0" fontId="5" fillId="7" borderId="48" xfId="2" applyFont="1" applyFill="1" applyBorder="1" applyAlignment="1">
      <alignment horizontal="center" wrapText="1"/>
    </xf>
    <xf numFmtId="0" fontId="7" fillId="7" borderId="42" xfId="2" applyFill="1" applyBorder="1"/>
    <xf numFmtId="0" fontId="7" fillId="7" borderId="48" xfId="2" applyFill="1" applyBorder="1"/>
    <xf numFmtId="0" fontId="22" fillId="2" borderId="42" xfId="2" applyFont="1" applyFill="1" applyBorder="1" applyAlignment="1">
      <alignment vertical="center" wrapText="1"/>
    </xf>
    <xf numFmtId="0" fontId="22" fillId="2" borderId="48" xfId="2" applyFont="1" applyFill="1" applyBorder="1" applyAlignment="1">
      <alignment vertical="center" wrapText="1"/>
    </xf>
    <xf numFmtId="0" fontId="26" fillId="0" borderId="48" xfId="2" applyFont="1" applyBorder="1"/>
    <xf numFmtId="0" fontId="22" fillId="7" borderId="48" xfId="2" applyFont="1" applyFill="1" applyBorder="1" applyAlignment="1">
      <alignment horizontal="center" vertical="center" wrapText="1"/>
    </xf>
    <xf numFmtId="0" fontId="8" fillId="0" borderId="48" xfId="2" applyFont="1" applyBorder="1" applyAlignment="1">
      <alignment horizontal="center" vertical="top" wrapText="1"/>
    </xf>
    <xf numFmtId="0" fontId="28" fillId="0" borderId="48" xfId="2" applyFont="1" applyBorder="1"/>
    <xf numFmtId="168" fontId="3" fillId="9" borderId="42" xfId="2" applyNumberFormat="1" applyFont="1" applyFill="1" applyBorder="1"/>
    <xf numFmtId="0" fontId="5" fillId="0" borderId="48" xfId="2" applyFont="1" applyBorder="1" applyAlignment="1">
      <alignment horizontal="center"/>
    </xf>
    <xf numFmtId="49" fontId="5" fillId="0" borderId="48" xfId="2" applyNumberFormat="1" applyFont="1" applyBorder="1" applyAlignment="1">
      <alignment horizontal="center" wrapText="1"/>
    </xf>
    <xf numFmtId="168" fontId="9" fillId="6" borderId="48" xfId="2" applyNumberFormat="1" applyFont="1" applyFill="1" applyBorder="1"/>
    <xf numFmtId="41" fontId="8" fillId="5" borderId="25" xfId="3" applyFont="1" applyFill="1" applyBorder="1"/>
    <xf numFmtId="49" fontId="15" fillId="0" borderId="48" xfId="2" applyNumberFormat="1" applyFont="1" applyBorder="1" applyAlignment="1">
      <alignment horizontal="center"/>
    </xf>
    <xf numFmtId="0" fontId="5" fillId="2" borderId="48" xfId="2" applyFont="1" applyFill="1" applyBorder="1" applyAlignment="1">
      <alignment horizontal="center"/>
    </xf>
    <xf numFmtId="0" fontId="30" fillId="0" borderId="48" xfId="2" applyFont="1" applyBorder="1"/>
    <xf numFmtId="0" fontId="8" fillId="2" borderId="48" xfId="2" applyFont="1" applyFill="1" applyBorder="1" applyAlignment="1">
      <alignment horizontal="left" vertical="top" wrapText="1"/>
    </xf>
    <xf numFmtId="0" fontId="8" fillId="5" borderId="0" xfId="2" applyFont="1" applyFill="1"/>
    <xf numFmtId="168" fontId="8" fillId="10" borderId="42" xfId="2" applyNumberFormat="1" applyFont="1" applyFill="1" applyBorder="1"/>
    <xf numFmtId="168" fontId="8" fillId="10" borderId="48" xfId="2" applyNumberFormat="1" applyFont="1" applyFill="1" applyBorder="1"/>
    <xf numFmtId="168" fontId="8" fillId="5" borderId="42" xfId="2" applyNumberFormat="1" applyFont="1" applyFill="1" applyBorder="1"/>
    <xf numFmtId="0" fontId="26" fillId="5" borderId="48" xfId="2" applyFont="1" applyFill="1" applyBorder="1"/>
    <xf numFmtId="0" fontId="8" fillId="5" borderId="48" xfId="2" applyFont="1" applyFill="1" applyBorder="1" applyAlignment="1">
      <alignment horizontal="center"/>
    </xf>
    <xf numFmtId="0" fontId="8" fillId="5" borderId="48" xfId="2" applyFont="1" applyFill="1" applyBorder="1" applyAlignment="1">
      <alignment horizontal="left" vertical="top" wrapText="1"/>
    </xf>
    <xf numFmtId="0" fontId="8" fillId="11" borderId="48" xfId="2" applyFont="1" applyFill="1" applyBorder="1" applyAlignment="1">
      <alignment horizontal="center" wrapText="1"/>
    </xf>
    <xf numFmtId="0" fontId="3" fillId="5" borderId="0" xfId="2" applyFont="1" applyFill="1"/>
    <xf numFmtId="0" fontId="8" fillId="5" borderId="48" xfId="2" applyFont="1" applyFill="1" applyBorder="1" applyAlignment="1">
      <alignment horizontal="center" wrapText="1"/>
    </xf>
    <xf numFmtId="0" fontId="19" fillId="0" borderId="0" xfId="2" applyFont="1"/>
    <xf numFmtId="0" fontId="31" fillId="0" borderId="48" xfId="2" applyFont="1" applyBorder="1" applyAlignment="1">
      <alignment horizontal="center"/>
    </xf>
    <xf numFmtId="168" fontId="18" fillId="12" borderId="48" xfId="2" applyNumberFormat="1" applyFont="1" applyFill="1" applyBorder="1"/>
    <xf numFmtId="41" fontId="8" fillId="6" borderId="25" xfId="3" applyFont="1" applyFill="1" applyBorder="1"/>
    <xf numFmtId="41" fontId="32" fillId="7" borderId="25" xfId="3" applyFont="1" applyFill="1" applyBorder="1"/>
    <xf numFmtId="0" fontId="32" fillId="7" borderId="43" xfId="2" applyFont="1" applyFill="1" applyBorder="1"/>
    <xf numFmtId="0" fontId="32" fillId="7" borderId="44" xfId="2" applyFont="1" applyFill="1" applyBorder="1"/>
    <xf numFmtId="0" fontId="33" fillId="7" borderId="48" xfId="2" applyFont="1" applyFill="1" applyBorder="1" applyAlignment="1">
      <alignment horizontal="center" vertical="center"/>
    </xf>
    <xf numFmtId="171" fontId="34" fillId="0" borderId="0" xfId="2" applyNumberFormat="1" applyFont="1" applyAlignment="1">
      <alignment horizontal="center"/>
    </xf>
    <xf numFmtId="0" fontId="35" fillId="7" borderId="48" xfId="2" applyFont="1" applyFill="1" applyBorder="1" applyAlignment="1">
      <alignment horizontal="center" vertical="center" wrapText="1"/>
    </xf>
    <xf numFmtId="0" fontId="3" fillId="0" borderId="8" xfId="2" applyFont="1" applyBorder="1"/>
    <xf numFmtId="173" fontId="38" fillId="3" borderId="25" xfId="5" applyNumberFormat="1" applyFont="1" applyFill="1" applyBorder="1" applyAlignment="1">
      <alignment horizontal="right" wrapText="1"/>
    </xf>
    <xf numFmtId="0" fontId="39" fillId="3" borderId="24" xfId="0" applyFont="1" applyFill="1" applyBorder="1" applyAlignment="1">
      <alignment horizontal="left" vertical="center" wrapText="1"/>
    </xf>
    <xf numFmtId="0" fontId="39" fillId="3" borderId="115" xfId="0" applyFont="1" applyFill="1" applyBorder="1" applyAlignment="1">
      <alignment horizontal="center" vertical="center" wrapText="1"/>
    </xf>
    <xf numFmtId="0" fontId="39" fillId="3" borderId="24" xfId="0" applyFont="1" applyFill="1" applyBorder="1" applyAlignment="1">
      <alignment vertical="center" wrapText="1"/>
    </xf>
    <xf numFmtId="0" fontId="39" fillId="3" borderId="24" xfId="0" applyFont="1" applyFill="1" applyBorder="1" applyAlignment="1">
      <alignment horizontal="center" wrapText="1"/>
    </xf>
    <xf numFmtId="0" fontId="39" fillId="3" borderId="115" xfId="0" applyFont="1" applyFill="1" applyBorder="1" applyAlignment="1">
      <alignment horizontal="center" wrapText="1"/>
    </xf>
    <xf numFmtId="0" fontId="41" fillId="3" borderId="24" xfId="0" applyFont="1" applyFill="1" applyBorder="1" applyAlignment="1">
      <alignment horizontal="center" wrapText="1"/>
    </xf>
    <xf numFmtId="0" fontId="41" fillId="3" borderId="25" xfId="0" applyFont="1" applyFill="1" applyBorder="1" applyAlignment="1">
      <alignment horizontal="center" wrapText="1"/>
    </xf>
    <xf numFmtId="0" fontId="41" fillId="3" borderId="25" xfId="0" applyFont="1" applyFill="1" applyBorder="1" applyAlignment="1">
      <alignment horizontal="center" vertical="center" wrapText="1"/>
    </xf>
    <xf numFmtId="0" fontId="41" fillId="3" borderId="26" xfId="0" applyFont="1" applyFill="1" applyBorder="1" applyAlignment="1">
      <alignment horizontal="center" wrapText="1"/>
    </xf>
    <xf numFmtId="0" fontId="39" fillId="3" borderId="24" xfId="0" applyFont="1" applyFill="1" applyBorder="1" applyAlignment="1">
      <alignment horizontal="center" vertical="center" wrapText="1"/>
    </xf>
    <xf numFmtId="0" fontId="39" fillId="3" borderId="25" xfId="0" applyFont="1" applyFill="1" applyBorder="1" applyAlignment="1">
      <alignment horizontal="left" vertical="center" wrapText="1"/>
    </xf>
    <xf numFmtId="41" fontId="39" fillId="3" borderId="25" xfId="4" applyFont="1" applyFill="1" applyBorder="1" applyAlignment="1">
      <alignment horizontal="center" vertical="center" wrapText="1"/>
    </xf>
    <xf numFmtId="41" fontId="39" fillId="3" borderId="25" xfId="4" applyFont="1" applyFill="1" applyBorder="1" applyAlignment="1">
      <alignment horizontal="left" vertical="center" wrapText="1"/>
    </xf>
    <xf numFmtId="41" fontId="39" fillId="3" borderId="26" xfId="4" applyFont="1" applyFill="1" applyBorder="1" applyAlignment="1">
      <alignment horizontal="left" vertical="center" wrapText="1"/>
    </xf>
    <xf numFmtId="41" fontId="39" fillId="3" borderId="67" xfId="4" applyFont="1" applyFill="1" applyBorder="1" applyAlignment="1">
      <alignment vertical="center"/>
    </xf>
    <xf numFmtId="0" fontId="39" fillId="3" borderId="0" xfId="0" applyFont="1" applyFill="1"/>
    <xf numFmtId="0" fontId="39" fillId="3" borderId="0" xfId="0" applyFont="1" applyFill="1" applyBorder="1"/>
    <xf numFmtId="0" fontId="38" fillId="3" borderId="0" xfId="0" applyFont="1" applyFill="1" applyBorder="1"/>
    <xf numFmtId="0" fontId="38" fillId="3" borderId="0" xfId="0" applyFont="1" applyFill="1"/>
    <xf numFmtId="0" fontId="39" fillId="3" borderId="25" xfId="0" applyFont="1" applyFill="1" applyBorder="1" applyAlignment="1">
      <alignment horizontal="center" vertical="center" wrapText="1"/>
    </xf>
    <xf numFmtId="0" fontId="39" fillId="3" borderId="25" xfId="0" applyFont="1" applyFill="1" applyBorder="1" applyAlignment="1">
      <alignment horizontal="center" wrapText="1"/>
    </xf>
    <xf numFmtId="0" fontId="38" fillId="3" borderId="25" xfId="6" applyFont="1" applyFill="1" applyBorder="1" applyAlignment="1">
      <alignment horizontal="center" vertical="top" wrapText="1"/>
    </xf>
    <xf numFmtId="0" fontId="38" fillId="3" borderId="25" xfId="6" applyFont="1" applyFill="1" applyBorder="1" applyAlignment="1">
      <alignment wrapText="1"/>
    </xf>
    <xf numFmtId="0" fontId="38" fillId="3" borderId="25" xfId="6" applyFont="1" applyFill="1" applyBorder="1" applyAlignment="1">
      <alignment horizontal="center" vertical="center" wrapText="1"/>
    </xf>
    <xf numFmtId="0" fontId="38" fillId="3" borderId="25" xfId="6" applyFont="1" applyFill="1" applyBorder="1" applyAlignment="1">
      <alignment horizontal="center" wrapText="1"/>
    </xf>
    <xf numFmtId="0" fontId="38" fillId="3" borderId="25" xfId="6" applyFont="1" applyFill="1" applyBorder="1" applyAlignment="1">
      <alignment horizontal="center" vertical="top"/>
    </xf>
    <xf numFmtId="173" fontId="38" fillId="3" borderId="25" xfId="5" applyNumberFormat="1" applyFont="1" applyFill="1" applyBorder="1" applyAlignment="1">
      <alignment wrapText="1"/>
    </xf>
    <xf numFmtId="41" fontId="39" fillId="3" borderId="26" xfId="4" applyFont="1" applyFill="1" applyBorder="1" applyAlignment="1">
      <alignment vertical="center"/>
    </xf>
    <xf numFmtId="0" fontId="39" fillId="3" borderId="27" xfId="0" applyFont="1" applyFill="1" applyBorder="1" applyAlignment="1">
      <alignment horizontal="center" wrapText="1"/>
    </xf>
    <xf numFmtId="0" fontId="39" fillId="3" borderId="28" xfId="0" applyFont="1" applyFill="1" applyBorder="1" applyAlignment="1">
      <alignment horizontal="center" wrapText="1"/>
    </xf>
    <xf numFmtId="0" fontId="41" fillId="3" borderId="21" xfId="0" applyFont="1" applyFill="1" applyBorder="1" applyAlignment="1">
      <alignment horizontal="center" wrapText="1"/>
    </xf>
    <xf numFmtId="0" fontId="41" fillId="3" borderId="22" xfId="0" applyFont="1" applyFill="1" applyBorder="1" applyAlignment="1">
      <alignment horizontal="center" wrapText="1"/>
    </xf>
    <xf numFmtId="0" fontId="41" fillId="3" borderId="22" xfId="0" applyFont="1" applyFill="1" applyBorder="1" applyAlignment="1">
      <alignment horizontal="center" vertical="center" wrapText="1"/>
    </xf>
    <xf numFmtId="0" fontId="41" fillId="3" borderId="23" xfId="0" applyFont="1" applyFill="1" applyBorder="1" applyAlignment="1">
      <alignment horizontal="center" wrapText="1"/>
    </xf>
    <xf numFmtId="0" fontId="38" fillId="3" borderId="24" xfId="6" applyFont="1" applyFill="1" applyBorder="1" applyAlignment="1">
      <alignment horizontal="center" vertical="top"/>
    </xf>
    <xf numFmtId="173" fontId="38" fillId="3" borderId="26" xfId="5" applyNumberFormat="1" applyFont="1" applyFill="1" applyBorder="1" applyAlignment="1">
      <alignment horizontal="right" wrapText="1"/>
    </xf>
    <xf numFmtId="0" fontId="38" fillId="3" borderId="24" xfId="6" applyFont="1" applyFill="1" applyBorder="1" applyAlignment="1">
      <alignment horizontal="center" vertical="top" wrapText="1"/>
    </xf>
    <xf numFmtId="2" fontId="40" fillId="3" borderId="25" xfId="6" applyNumberFormat="1" applyFont="1" applyFill="1" applyBorder="1" applyAlignment="1">
      <alignment horizontal="justify" vertical="center" wrapText="1"/>
    </xf>
    <xf numFmtId="173" fontId="40" fillId="3" borderId="25" xfId="5" applyNumberFormat="1" applyFont="1" applyFill="1" applyBorder="1" applyAlignment="1">
      <alignment horizontal="right"/>
    </xf>
    <xf numFmtId="173" fontId="40" fillId="3" borderId="25" xfId="5" applyNumberFormat="1" applyFont="1" applyFill="1" applyBorder="1" applyAlignment="1">
      <alignment horizontal="right" wrapText="1"/>
    </xf>
    <xf numFmtId="41" fontId="39" fillId="3" borderId="0" xfId="4" applyFont="1" applyFill="1" applyBorder="1" applyAlignment="1">
      <alignment vertical="center"/>
    </xf>
    <xf numFmtId="41" fontId="38" fillId="0" borderId="0" xfId="1" applyFont="1" applyBorder="1"/>
    <xf numFmtId="0" fontId="38" fillId="3" borderId="0" xfId="0" applyFont="1" applyFill="1" applyAlignment="1">
      <alignment wrapText="1"/>
    </xf>
    <xf numFmtId="0" fontId="38" fillId="3" borderId="0" xfId="0" applyFont="1" applyFill="1" applyAlignment="1">
      <alignment horizontal="center" vertical="center"/>
    </xf>
    <xf numFmtId="41" fontId="39" fillId="3" borderId="0" xfId="0" applyNumberFormat="1" applyFont="1" applyFill="1" applyBorder="1"/>
    <xf numFmtId="41" fontId="39" fillId="3" borderId="0" xfId="1" applyFont="1" applyFill="1" applyBorder="1"/>
    <xf numFmtId="0" fontId="42" fillId="3" borderId="0" xfId="0" applyFont="1" applyFill="1" applyBorder="1" applyAlignment="1">
      <alignment horizontal="center" vertical="center" wrapText="1"/>
    </xf>
    <xf numFmtId="0" fontId="42" fillId="3" borderId="0" xfId="0" applyFont="1" applyFill="1" applyBorder="1" applyAlignment="1">
      <alignment horizontal="right" vertical="center" wrapText="1"/>
    </xf>
    <xf numFmtId="0" fontId="42" fillId="3" borderId="9" xfId="0" applyFont="1" applyFill="1" applyBorder="1" applyAlignment="1">
      <alignment horizontal="left" vertical="center" wrapText="1"/>
    </xf>
    <xf numFmtId="0" fontId="39" fillId="3" borderId="10" xfId="0" applyFont="1" applyFill="1" applyBorder="1" applyAlignment="1">
      <alignment horizontal="center" vertical="center" wrapText="1"/>
    </xf>
    <xf numFmtId="0" fontId="39" fillId="3" borderId="9" xfId="0" applyFont="1" applyFill="1" applyBorder="1" applyAlignment="1">
      <alignment horizontal="center" vertical="center" wrapText="1"/>
    </xf>
    <xf numFmtId="0" fontId="42" fillId="3" borderId="9" xfId="0" applyFont="1" applyFill="1" applyBorder="1" applyAlignment="1">
      <alignment vertical="center" wrapText="1"/>
    </xf>
    <xf numFmtId="0" fontId="42" fillId="3" borderId="14" xfId="0" applyFont="1" applyFill="1" applyBorder="1" applyAlignment="1">
      <alignment horizontal="center" wrapText="1"/>
    </xf>
    <xf numFmtId="0" fontId="42" fillId="3" borderId="0" xfId="0" applyFont="1" applyFill="1" applyBorder="1" applyAlignment="1">
      <alignment horizontal="center" wrapText="1"/>
    </xf>
    <xf numFmtId="0" fontId="42" fillId="3" borderId="0" xfId="0" applyFont="1" applyFill="1" applyBorder="1" applyAlignment="1">
      <alignment horizontal="right" wrapText="1"/>
    </xf>
    <xf numFmtId="0" fontId="43" fillId="3" borderId="16" xfId="0" applyFont="1" applyFill="1" applyBorder="1" applyAlignment="1">
      <alignment horizontal="center" vertical="center" wrapText="1"/>
    </xf>
    <xf numFmtId="0" fontId="43" fillId="3" borderId="17" xfId="0" applyFont="1" applyFill="1" applyBorder="1" applyAlignment="1">
      <alignment horizontal="center" vertical="center" wrapText="1"/>
    </xf>
    <xf numFmtId="0" fontId="43" fillId="3" borderId="18" xfId="0" applyFont="1" applyFill="1" applyBorder="1" applyAlignment="1">
      <alignment horizontal="center" vertical="center" wrapText="1"/>
    </xf>
    <xf numFmtId="0" fontId="43" fillId="3" borderId="19" xfId="0" applyFont="1" applyFill="1" applyBorder="1" applyAlignment="1">
      <alignment horizontal="right" vertical="center" wrapText="1"/>
    </xf>
    <xf numFmtId="0" fontId="43" fillId="3" borderId="20" xfId="0" applyFont="1" applyFill="1" applyBorder="1" applyAlignment="1">
      <alignment horizontal="center" vertical="center" wrapText="1"/>
    </xf>
    <xf numFmtId="3" fontId="40" fillId="3" borderId="21" xfId="0" applyNumberFormat="1" applyFont="1" applyFill="1" applyBorder="1" applyAlignment="1">
      <alignment horizontal="center" vertical="center" wrapText="1"/>
    </xf>
    <xf numFmtId="3" fontId="40" fillId="3" borderId="22" xfId="0" applyNumberFormat="1" applyFont="1" applyFill="1" applyBorder="1" applyAlignment="1">
      <alignment horizontal="left" vertical="center" wrapText="1"/>
    </xf>
    <xf numFmtId="3" fontId="40" fillId="3" borderId="22" xfId="0" applyNumberFormat="1" applyFont="1" applyFill="1" applyBorder="1" applyAlignment="1">
      <alignment horizontal="center" vertical="center" wrapText="1"/>
    </xf>
    <xf numFmtId="3" fontId="40" fillId="3" borderId="22" xfId="0" applyNumberFormat="1" applyFont="1" applyFill="1" applyBorder="1" applyAlignment="1">
      <alignment horizontal="right" vertical="center" wrapText="1"/>
    </xf>
    <xf numFmtId="3" fontId="40" fillId="3" borderId="23" xfId="0" applyNumberFormat="1" applyFont="1" applyFill="1" applyBorder="1" applyAlignment="1">
      <alignment horizontal="right" vertical="center" wrapText="1"/>
    </xf>
    <xf numFmtId="3" fontId="40" fillId="3" borderId="24" xfId="0" applyNumberFormat="1" applyFont="1" applyFill="1" applyBorder="1" applyAlignment="1">
      <alignment horizontal="center" vertical="center" wrapText="1"/>
    </xf>
    <xf numFmtId="3" fontId="40" fillId="3" borderId="25" xfId="0" applyNumberFormat="1" applyFont="1" applyFill="1" applyBorder="1" applyAlignment="1">
      <alignment horizontal="left" vertical="center" wrapText="1"/>
    </xf>
    <xf numFmtId="3" fontId="40" fillId="3" borderId="25" xfId="0" applyNumberFormat="1" applyFont="1" applyFill="1" applyBorder="1" applyAlignment="1">
      <alignment horizontal="center" vertical="center" wrapText="1"/>
    </xf>
    <xf numFmtId="3" fontId="40" fillId="3" borderId="25" xfId="0" applyNumberFormat="1" applyFont="1" applyFill="1" applyBorder="1" applyAlignment="1">
      <alignment horizontal="right" vertical="center" wrapText="1"/>
    </xf>
    <xf numFmtId="3" fontId="40" fillId="3" borderId="26" xfId="0" applyNumberFormat="1" applyFont="1" applyFill="1" applyBorder="1" applyAlignment="1">
      <alignment horizontal="right" vertical="center" wrapText="1"/>
    </xf>
    <xf numFmtId="3" fontId="40" fillId="3" borderId="27" xfId="0" applyNumberFormat="1" applyFont="1" applyFill="1" applyBorder="1" applyAlignment="1">
      <alignment horizontal="center" vertical="center" wrapText="1"/>
    </xf>
    <xf numFmtId="3" fontId="40" fillId="3" borderId="28" xfId="0" applyNumberFormat="1" applyFont="1" applyFill="1" applyBorder="1" applyAlignment="1">
      <alignment horizontal="left" vertical="center" wrapText="1"/>
    </xf>
    <xf numFmtId="3" fontId="40" fillId="3" borderId="28" xfId="0" applyNumberFormat="1" applyFont="1" applyFill="1" applyBorder="1" applyAlignment="1">
      <alignment horizontal="center" vertical="center" wrapText="1"/>
    </xf>
    <xf numFmtId="3" fontId="40" fillId="3" borderId="28" xfId="0" applyNumberFormat="1" applyFont="1" applyFill="1" applyBorder="1" applyAlignment="1">
      <alignment horizontal="right" vertical="center" wrapText="1"/>
    </xf>
    <xf numFmtId="3" fontId="40" fillId="3" borderId="29" xfId="0" applyNumberFormat="1" applyFont="1" applyFill="1" applyBorder="1" applyAlignment="1">
      <alignment horizontal="right" vertical="center" wrapText="1"/>
    </xf>
    <xf numFmtId="0" fontId="40" fillId="3" borderId="4" xfId="0" applyFont="1" applyFill="1" applyBorder="1" applyAlignment="1">
      <alignment horizontal="center" vertical="center" wrapText="1"/>
    </xf>
    <xf numFmtId="0" fontId="40" fillId="4" borderId="5" xfId="0" applyFont="1" applyFill="1" applyBorder="1" applyAlignment="1">
      <alignment vertical="center" wrapText="1"/>
    </xf>
    <xf numFmtId="0" fontId="40" fillId="3" borderId="5" xfId="0" applyFont="1" applyFill="1" applyBorder="1" applyAlignment="1">
      <alignment horizontal="center" vertical="center" wrapText="1"/>
    </xf>
    <xf numFmtId="167" fontId="43" fillId="3" borderId="30" xfId="0" applyNumberFormat="1" applyFont="1" applyFill="1" applyBorder="1" applyAlignment="1">
      <alignment horizontal="center" wrapText="1"/>
    </xf>
    <xf numFmtId="0" fontId="42" fillId="3" borderId="4" xfId="0" applyFont="1" applyFill="1" applyBorder="1" applyAlignment="1">
      <alignment horizontal="center" vertical="center" wrapText="1"/>
    </xf>
    <xf numFmtId="0" fontId="42" fillId="3" borderId="30" xfId="0" applyFont="1" applyFill="1" applyBorder="1" applyAlignment="1">
      <alignment horizontal="center" vertical="center" wrapText="1"/>
    </xf>
    <xf numFmtId="0" fontId="42" fillId="3" borderId="5" xfId="0" applyFont="1" applyFill="1" applyBorder="1" applyAlignment="1">
      <alignment horizontal="center" vertical="center" wrapText="1"/>
    </xf>
    <xf numFmtId="41" fontId="42" fillId="3" borderId="30" xfId="1" applyFont="1" applyFill="1" applyBorder="1" applyAlignment="1">
      <alignment horizontal="center" vertical="center" wrapText="1"/>
    </xf>
    <xf numFmtId="41" fontId="39" fillId="3" borderId="36" xfId="1" applyFont="1" applyFill="1" applyBorder="1"/>
    <xf numFmtId="41" fontId="39" fillId="3" borderId="37" xfId="1" applyFont="1" applyFill="1" applyBorder="1" applyAlignment="1">
      <alignment wrapText="1"/>
    </xf>
    <xf numFmtId="41" fontId="39" fillId="3" borderId="37" xfId="1" applyFont="1" applyFill="1" applyBorder="1" applyAlignment="1">
      <alignment horizontal="center" vertical="center"/>
    </xf>
    <xf numFmtId="41" fontId="39" fillId="3" borderId="37" xfId="1" applyFont="1" applyFill="1" applyBorder="1"/>
    <xf numFmtId="41" fontId="39" fillId="3" borderId="38" xfId="1" applyFont="1" applyFill="1" applyBorder="1"/>
    <xf numFmtId="41" fontId="39" fillId="3" borderId="21" xfId="1" applyFont="1" applyFill="1" applyBorder="1"/>
    <xf numFmtId="41" fontId="39" fillId="3" borderId="22" xfId="1" applyFont="1" applyFill="1" applyBorder="1" applyAlignment="1">
      <alignment wrapText="1"/>
    </xf>
    <xf numFmtId="41" fontId="39" fillId="3" borderId="22" xfId="1" applyFont="1" applyFill="1" applyBorder="1" applyAlignment="1">
      <alignment horizontal="center" vertical="center"/>
    </xf>
    <xf numFmtId="41" fontId="39" fillId="3" borderId="22" xfId="1" applyFont="1" applyFill="1" applyBorder="1"/>
    <xf numFmtId="41" fontId="39" fillId="3" borderId="23" xfId="1" applyFont="1" applyFill="1" applyBorder="1"/>
    <xf numFmtId="41" fontId="39" fillId="3" borderId="39" xfId="1" applyFont="1" applyFill="1" applyBorder="1"/>
    <xf numFmtId="41" fontId="39" fillId="3" borderId="40" xfId="1" applyFont="1" applyFill="1" applyBorder="1" applyAlignment="1">
      <alignment wrapText="1"/>
    </xf>
    <xf numFmtId="41" fontId="39" fillId="3" borderId="40" xfId="1" applyFont="1" applyFill="1" applyBorder="1" applyAlignment="1">
      <alignment horizontal="center" vertical="center"/>
    </xf>
    <xf numFmtId="41" fontId="39" fillId="3" borderId="40" xfId="1" applyFont="1" applyFill="1" applyBorder="1"/>
    <xf numFmtId="41" fontId="39" fillId="3" borderId="41" xfId="1" applyFont="1" applyFill="1" applyBorder="1"/>
    <xf numFmtId="41" fontId="40" fillId="3" borderId="30" xfId="0" applyNumberFormat="1" applyFont="1" applyFill="1" applyBorder="1"/>
    <xf numFmtId="41" fontId="39" fillId="3" borderId="30" xfId="1" applyFont="1" applyFill="1" applyBorder="1" applyAlignment="1">
      <alignment vertical="center"/>
    </xf>
    <xf numFmtId="0" fontId="39" fillId="3" borderId="0" xfId="0" applyFont="1" applyFill="1" applyBorder="1" applyAlignment="1">
      <alignment horizontal="center"/>
    </xf>
    <xf numFmtId="0" fontId="42" fillId="3" borderId="0" xfId="0" applyFont="1" applyFill="1" applyBorder="1" applyAlignment="1">
      <alignment horizontal="left" vertical="center"/>
    </xf>
    <xf numFmtId="0" fontId="42" fillId="3" borderId="0" xfId="0" applyFont="1" applyFill="1" applyBorder="1" applyAlignment="1">
      <alignment horizontal="left" vertical="center" wrapText="1"/>
    </xf>
    <xf numFmtId="0" fontId="42" fillId="3" borderId="0" xfId="0" applyFont="1" applyFill="1" applyBorder="1" applyAlignment="1">
      <alignment horizontal="center" vertical="center"/>
    </xf>
    <xf numFmtId="41" fontId="39" fillId="3" borderId="0" xfId="1" applyFont="1" applyFill="1" applyBorder="1" applyAlignment="1">
      <alignment vertical="center"/>
    </xf>
    <xf numFmtId="0" fontId="42" fillId="3" borderId="0" xfId="0" applyFont="1" applyFill="1" applyBorder="1" applyAlignment="1">
      <alignment horizontal="left" wrapText="1"/>
    </xf>
    <xf numFmtId="41" fontId="40" fillId="3" borderId="0" xfId="0" applyNumberFormat="1" applyFont="1" applyFill="1" applyBorder="1"/>
    <xf numFmtId="0" fontId="43" fillId="3" borderId="48" xfId="0" applyFont="1" applyFill="1" applyBorder="1" applyAlignment="1">
      <alignment horizontal="center" vertical="center" wrapText="1"/>
    </xf>
    <xf numFmtId="0" fontId="43" fillId="3" borderId="44" xfId="0" applyFont="1" applyFill="1" applyBorder="1" applyAlignment="1">
      <alignment horizontal="center" vertical="center" wrapText="1"/>
    </xf>
    <xf numFmtId="0" fontId="43" fillId="3" borderId="42" xfId="0" applyFont="1" applyFill="1" applyBorder="1" applyAlignment="1">
      <alignment horizontal="right" vertical="center" wrapText="1"/>
    </xf>
    <xf numFmtId="0" fontId="40" fillId="3" borderId="49" xfId="0" applyFont="1" applyFill="1" applyBorder="1" applyAlignment="1">
      <alignment horizontal="center" vertical="center" wrapText="1"/>
    </xf>
    <xf numFmtId="0" fontId="39" fillId="3" borderId="42" xfId="0" applyFont="1" applyFill="1" applyBorder="1" applyAlignment="1">
      <alignment vertical="top" wrapText="1"/>
    </xf>
    <xf numFmtId="0" fontId="40" fillId="3" borderId="50" xfId="0" applyFont="1" applyFill="1" applyBorder="1" applyAlignment="1">
      <alignment horizontal="center" vertical="center" wrapText="1"/>
    </xf>
    <xf numFmtId="3" fontId="40" fillId="3" borderId="42" xfId="0" applyNumberFormat="1" applyFont="1" applyFill="1" applyBorder="1" applyAlignment="1">
      <alignment horizontal="right" vertical="center" wrapText="1"/>
    </xf>
    <xf numFmtId="3" fontId="40" fillId="3" borderId="51" xfId="0" applyNumberFormat="1" applyFont="1" applyFill="1" applyBorder="1" applyAlignment="1">
      <alignment horizontal="right" vertical="center" wrapText="1"/>
    </xf>
    <xf numFmtId="0" fontId="40" fillId="3" borderId="48" xfId="0" applyFont="1" applyFill="1" applyBorder="1" applyAlignment="1">
      <alignment horizontal="center" vertical="center" wrapText="1"/>
    </xf>
    <xf numFmtId="0" fontId="40" fillId="3" borderId="42" xfId="0" applyFont="1" applyFill="1" applyBorder="1" applyAlignment="1">
      <alignment horizontal="center" vertical="center" wrapText="1"/>
    </xf>
    <xf numFmtId="0" fontId="40" fillId="3" borderId="0" xfId="0" applyFont="1" applyFill="1" applyBorder="1" applyAlignment="1">
      <alignment horizontal="center" vertical="center" wrapText="1"/>
    </xf>
    <xf numFmtId="0" fontId="40" fillId="4" borderId="0" xfId="0" applyFont="1" applyFill="1" applyBorder="1" applyAlignment="1">
      <alignment vertical="center" wrapText="1"/>
    </xf>
    <xf numFmtId="167" fontId="43" fillId="3" borderId="48" xfId="0" applyNumberFormat="1" applyFont="1" applyFill="1" applyBorder="1" applyAlignment="1">
      <alignment horizontal="center" wrapText="1"/>
    </xf>
    <xf numFmtId="41" fontId="39" fillId="3" borderId="21" xfId="0" applyNumberFormat="1" applyFont="1" applyFill="1" applyBorder="1" applyAlignment="1">
      <alignment horizontal="center" vertical="center" wrapText="1"/>
    </xf>
    <xf numFmtId="41" fontId="40" fillId="3" borderId="22" xfId="0" applyNumberFormat="1" applyFont="1" applyFill="1" applyBorder="1" applyAlignment="1">
      <alignment horizontal="center" vertical="center" wrapText="1"/>
    </xf>
    <xf numFmtId="41" fontId="39" fillId="3" borderId="22" xfId="0" applyNumberFormat="1" applyFont="1" applyFill="1" applyBorder="1" applyAlignment="1">
      <alignment vertical="center" wrapText="1"/>
    </xf>
    <xf numFmtId="41" fontId="39" fillId="3" borderId="24" xfId="0" applyNumberFormat="1" applyFont="1" applyFill="1" applyBorder="1" applyAlignment="1">
      <alignment horizontal="center" vertical="center" wrapText="1"/>
    </xf>
    <xf numFmtId="41" fontId="39" fillId="3" borderId="25" xfId="1" applyFont="1" applyFill="1" applyBorder="1" applyAlignment="1">
      <alignment wrapText="1"/>
    </xf>
    <xf numFmtId="41" fontId="40" fillId="3" borderId="25" xfId="0" applyNumberFormat="1" applyFont="1" applyFill="1" applyBorder="1" applyAlignment="1">
      <alignment horizontal="center" vertical="center" wrapText="1"/>
    </xf>
    <xf numFmtId="41" fontId="39" fillId="3" borderId="25" xfId="0" applyNumberFormat="1" applyFont="1" applyFill="1" applyBorder="1" applyAlignment="1">
      <alignment vertical="center" wrapText="1"/>
    </xf>
    <xf numFmtId="41" fontId="39" fillId="3" borderId="26" xfId="1" applyFont="1" applyFill="1" applyBorder="1"/>
    <xf numFmtId="41" fontId="39" fillId="3" borderId="27" xfId="0" applyNumberFormat="1" applyFont="1" applyFill="1" applyBorder="1" applyAlignment="1">
      <alignment horizontal="center"/>
    </xf>
    <xf numFmtId="41" fontId="39" fillId="3" borderId="28" xfId="0" applyNumberFormat="1" applyFont="1" applyFill="1" applyBorder="1" applyAlignment="1">
      <alignment wrapText="1"/>
    </xf>
    <xf numFmtId="41" fontId="40" fillId="3" borderId="28" xfId="0" applyNumberFormat="1" applyFont="1" applyFill="1" applyBorder="1" applyAlignment="1">
      <alignment horizontal="center" vertical="center" wrapText="1"/>
    </xf>
    <xf numFmtId="41" fontId="39" fillId="3" borderId="28" xfId="0" applyNumberFormat="1" applyFont="1" applyFill="1" applyBorder="1" applyAlignment="1">
      <alignment vertical="center"/>
    </xf>
    <xf numFmtId="41" fontId="39" fillId="3" borderId="29" xfId="1" applyFont="1" applyFill="1" applyBorder="1"/>
    <xf numFmtId="0" fontId="38" fillId="3" borderId="0" xfId="0" applyFont="1" applyFill="1" applyBorder="1" applyAlignment="1">
      <alignment wrapText="1"/>
    </xf>
    <xf numFmtId="0" fontId="38" fillId="3" borderId="0" xfId="0" applyFont="1" applyFill="1" applyBorder="1" applyAlignment="1">
      <alignment horizontal="center" vertical="center"/>
    </xf>
    <xf numFmtId="0" fontId="43" fillId="3" borderId="30" xfId="0" applyFont="1" applyFill="1" applyBorder="1" applyAlignment="1">
      <alignment horizontal="center" vertical="center" wrapText="1"/>
    </xf>
    <xf numFmtId="0" fontId="43" fillId="3" borderId="5" xfId="0" applyFont="1" applyFill="1" applyBorder="1" applyAlignment="1">
      <alignment horizontal="center" vertical="center" wrapText="1"/>
    </xf>
    <xf numFmtId="0" fontId="43" fillId="3" borderId="30" xfId="0" applyFont="1" applyFill="1" applyBorder="1" applyAlignment="1">
      <alignment horizontal="right" vertical="center" wrapText="1"/>
    </xf>
    <xf numFmtId="0" fontId="43" fillId="3" borderId="6" xfId="0" applyFont="1" applyFill="1" applyBorder="1" applyAlignment="1">
      <alignment horizontal="center" vertical="center" wrapText="1"/>
    </xf>
    <xf numFmtId="3" fontId="40" fillId="3" borderId="59" xfId="0" applyNumberFormat="1" applyFont="1" applyFill="1" applyBorder="1" applyAlignment="1">
      <alignment horizontal="right" vertical="center" wrapText="1"/>
    </xf>
    <xf numFmtId="3" fontId="40" fillId="3" borderId="60" xfId="0" applyNumberFormat="1" applyFont="1" applyFill="1" applyBorder="1" applyAlignment="1">
      <alignment horizontal="left" vertical="center" wrapText="1"/>
    </xf>
    <xf numFmtId="3" fontId="40" fillId="3" borderId="60" xfId="0" applyNumberFormat="1" applyFont="1" applyFill="1" applyBorder="1" applyAlignment="1">
      <alignment horizontal="center" vertical="center" wrapText="1"/>
    </xf>
    <xf numFmtId="3" fontId="40" fillId="3" borderId="60" xfId="0" applyNumberFormat="1" applyFont="1" applyFill="1" applyBorder="1" applyAlignment="1">
      <alignment horizontal="right" vertical="center" wrapText="1"/>
    </xf>
    <xf numFmtId="3" fontId="40" fillId="3" borderId="61" xfId="0" applyNumberFormat="1" applyFont="1" applyFill="1" applyBorder="1" applyAlignment="1">
      <alignment horizontal="right" vertical="center" wrapText="1"/>
    </xf>
    <xf numFmtId="3" fontId="40" fillId="3" borderId="62" xfId="0" applyNumberFormat="1" applyFont="1" applyFill="1" applyBorder="1" applyAlignment="1">
      <alignment horizontal="right" vertical="center" wrapText="1"/>
    </xf>
    <xf numFmtId="3" fontId="40" fillId="3" borderId="42" xfId="0" applyNumberFormat="1" applyFont="1" applyFill="1" applyBorder="1" applyAlignment="1">
      <alignment horizontal="left" vertical="center" wrapText="1"/>
    </xf>
    <xf numFmtId="3" fontId="40" fillId="3" borderId="42" xfId="0" applyNumberFormat="1" applyFont="1" applyFill="1" applyBorder="1" applyAlignment="1">
      <alignment horizontal="center" vertical="center" wrapText="1"/>
    </xf>
    <xf numFmtId="3" fontId="40" fillId="3" borderId="63" xfId="0" applyNumberFormat="1" applyFont="1" applyFill="1" applyBorder="1" applyAlignment="1">
      <alignment horizontal="right" vertical="center" wrapText="1"/>
    </xf>
    <xf numFmtId="3" fontId="40" fillId="3" borderId="64" xfId="0" applyNumberFormat="1" applyFont="1" applyFill="1" applyBorder="1" applyAlignment="1">
      <alignment horizontal="right" vertical="center" wrapText="1"/>
    </xf>
    <xf numFmtId="3" fontId="40" fillId="3" borderId="65" xfId="0" applyNumberFormat="1" applyFont="1" applyFill="1" applyBorder="1" applyAlignment="1">
      <alignment horizontal="left" vertical="center" wrapText="1"/>
    </xf>
    <xf numFmtId="3" fontId="40" fillId="3" borderId="65" xfId="0" applyNumberFormat="1" applyFont="1" applyFill="1" applyBorder="1" applyAlignment="1">
      <alignment horizontal="center" vertical="center" wrapText="1"/>
    </xf>
    <xf numFmtId="3" fontId="40" fillId="3" borderId="65" xfId="0" applyNumberFormat="1" applyFont="1" applyFill="1" applyBorder="1" applyAlignment="1">
      <alignment horizontal="right" vertical="center" wrapText="1"/>
    </xf>
    <xf numFmtId="3" fontId="40" fillId="3" borderId="66" xfId="0" applyNumberFormat="1" applyFont="1" applyFill="1" applyBorder="1" applyAlignment="1">
      <alignment horizontal="right" vertical="center" wrapText="1"/>
    </xf>
    <xf numFmtId="167" fontId="40" fillId="3" borderId="30" xfId="0" applyNumberFormat="1" applyFont="1" applyFill="1" applyBorder="1" applyAlignment="1">
      <alignment horizontal="center" wrapText="1"/>
    </xf>
    <xf numFmtId="41" fontId="39" fillId="3" borderId="67" xfId="1" applyFont="1" applyFill="1" applyBorder="1"/>
    <xf numFmtId="3" fontId="40" fillId="3" borderId="69" xfId="0" applyNumberFormat="1" applyFont="1" applyFill="1" applyBorder="1" applyAlignment="1">
      <alignment horizontal="right" vertical="center" wrapText="1"/>
    </xf>
    <xf numFmtId="167" fontId="40" fillId="3" borderId="48" xfId="0" applyNumberFormat="1" applyFont="1" applyFill="1" applyBorder="1" applyAlignment="1">
      <alignment horizontal="center" wrapText="1"/>
    </xf>
    <xf numFmtId="0" fontId="39" fillId="3" borderId="21" xfId="0" applyFont="1" applyFill="1" applyBorder="1" applyAlignment="1">
      <alignment horizontal="center" vertical="center" wrapText="1"/>
    </xf>
    <xf numFmtId="0" fontId="40" fillId="3" borderId="22" xfId="0" applyFont="1" applyFill="1" applyBorder="1" applyAlignment="1">
      <alignment horizontal="center" vertical="center" wrapText="1"/>
    </xf>
    <xf numFmtId="0" fontId="39" fillId="3" borderId="22" xfId="0" applyFont="1" applyFill="1" applyBorder="1" applyAlignment="1">
      <alignment horizontal="center" wrapText="1"/>
    </xf>
    <xf numFmtId="0" fontId="40" fillId="3" borderId="25" xfId="0" applyFont="1" applyFill="1" applyBorder="1" applyAlignment="1">
      <alignment horizontal="center" vertical="center" wrapText="1"/>
    </xf>
    <xf numFmtId="0" fontId="39" fillId="3" borderId="27" xfId="0" applyFont="1" applyFill="1" applyBorder="1" applyAlignment="1">
      <alignment horizontal="center"/>
    </xf>
    <xf numFmtId="0" fontId="39" fillId="3" borderId="28" xfId="0" applyFont="1" applyFill="1" applyBorder="1" applyAlignment="1">
      <alignment wrapText="1"/>
    </xf>
    <xf numFmtId="0" fontId="40" fillId="3" borderId="28" xfId="0" applyFont="1" applyFill="1" applyBorder="1" applyAlignment="1">
      <alignment horizontal="center" vertical="center" wrapText="1"/>
    </xf>
    <xf numFmtId="0" fontId="39" fillId="3" borderId="28" xfId="0" applyFont="1" applyFill="1" applyBorder="1" applyAlignment="1">
      <alignment horizontal="center"/>
    </xf>
    <xf numFmtId="0" fontId="43" fillId="3" borderId="74" xfId="0" applyFont="1" applyFill="1" applyBorder="1" applyAlignment="1">
      <alignment horizontal="center" vertical="center" wrapText="1"/>
    </xf>
    <xf numFmtId="0" fontId="43" fillId="3" borderId="75" xfId="0" applyFont="1" applyFill="1" applyBorder="1" applyAlignment="1">
      <alignment horizontal="center" vertical="center" wrapText="1"/>
    </xf>
    <xf numFmtId="0" fontId="43" fillId="3" borderId="76" xfId="0" applyFont="1" applyFill="1" applyBorder="1" applyAlignment="1">
      <alignment horizontal="center" vertical="center" wrapText="1"/>
    </xf>
    <xf numFmtId="0" fontId="43" fillId="3" borderId="77" xfId="0" applyFont="1" applyFill="1" applyBorder="1" applyAlignment="1">
      <alignment horizontal="right" vertical="center" wrapText="1"/>
    </xf>
    <xf numFmtId="0" fontId="43" fillId="3" borderId="78" xfId="0" applyFont="1" applyFill="1" applyBorder="1" applyAlignment="1">
      <alignment horizontal="center" vertical="center" wrapText="1"/>
    </xf>
    <xf numFmtId="0" fontId="40" fillId="3" borderId="79" xfId="0" applyFont="1" applyFill="1" applyBorder="1" applyAlignment="1">
      <alignment horizontal="center" vertical="center" wrapText="1"/>
    </xf>
    <xf numFmtId="0" fontId="40" fillId="3" borderId="50" xfId="0" applyFont="1" applyFill="1" applyBorder="1" applyAlignment="1">
      <alignment horizontal="left" vertical="center" wrapText="1"/>
    </xf>
    <xf numFmtId="0" fontId="40" fillId="3" borderId="80" xfId="0" applyFont="1" applyFill="1" applyBorder="1" applyAlignment="1">
      <alignment horizontal="center" vertical="center" wrapText="1"/>
    </xf>
    <xf numFmtId="0" fontId="40" fillId="3" borderId="48" xfId="0" applyFont="1" applyFill="1" applyBorder="1" applyAlignment="1">
      <alignment horizontal="left" vertical="center" wrapText="1"/>
    </xf>
    <xf numFmtId="0" fontId="40" fillId="3" borderId="70" xfId="0" applyFont="1" applyFill="1" applyBorder="1" applyAlignment="1">
      <alignment horizontal="left" vertical="center" wrapText="1"/>
    </xf>
    <xf numFmtId="0" fontId="40" fillId="3" borderId="70" xfId="0" applyFont="1" applyFill="1" applyBorder="1" applyAlignment="1">
      <alignment horizontal="center" vertical="center" wrapText="1"/>
    </xf>
    <xf numFmtId="0" fontId="40" fillId="3" borderId="48" xfId="0" applyFont="1" applyFill="1" applyBorder="1" applyAlignment="1">
      <alignment vertical="center" wrapText="1"/>
    </xf>
    <xf numFmtId="0" fontId="40" fillId="3" borderId="46" xfId="0" applyFont="1" applyFill="1" applyBorder="1" applyAlignment="1">
      <alignment vertical="center" wrapText="1"/>
    </xf>
    <xf numFmtId="0" fontId="40" fillId="3" borderId="60" xfId="0" applyFont="1" applyFill="1" applyBorder="1" applyAlignment="1">
      <alignment horizontal="center" vertical="center" wrapText="1"/>
    </xf>
    <xf numFmtId="12" fontId="40" fillId="3" borderId="81" xfId="0" applyNumberFormat="1" applyFont="1" applyFill="1" applyBorder="1" applyAlignment="1">
      <alignment horizontal="center" vertical="center" wrapText="1"/>
    </xf>
    <xf numFmtId="12" fontId="40" fillId="3" borderId="80" xfId="0" applyNumberFormat="1" applyFont="1" applyFill="1" applyBorder="1" applyAlignment="1">
      <alignment horizontal="center" vertical="center" wrapText="1"/>
    </xf>
    <xf numFmtId="0" fontId="40" fillId="3" borderId="81" xfId="0" applyFont="1" applyFill="1" applyBorder="1" applyAlignment="1">
      <alignment horizontal="center" vertical="center" wrapText="1"/>
    </xf>
    <xf numFmtId="0" fontId="40" fillId="3" borderId="82" xfId="0" applyFont="1" applyFill="1" applyBorder="1" applyAlignment="1">
      <alignment horizontal="center" vertical="center" wrapText="1"/>
    </xf>
    <xf numFmtId="0" fontId="40" fillId="4" borderId="83" xfId="0" applyFont="1" applyFill="1" applyBorder="1" applyAlignment="1">
      <alignment horizontal="left" vertical="center" wrapText="1"/>
    </xf>
    <xf numFmtId="0" fontId="40" fillId="3" borderId="83" xfId="0" applyFont="1" applyFill="1" applyBorder="1" applyAlignment="1">
      <alignment horizontal="center" vertical="center" wrapText="1"/>
    </xf>
    <xf numFmtId="0" fontId="40" fillId="3" borderId="84" xfId="0" applyFont="1" applyFill="1" applyBorder="1" applyAlignment="1">
      <alignment horizontal="center" vertical="center" wrapText="1"/>
    </xf>
    <xf numFmtId="167" fontId="43" fillId="3" borderId="50" xfId="0" applyNumberFormat="1" applyFont="1" applyFill="1" applyBorder="1" applyAlignment="1">
      <alignment horizontal="center" wrapText="1"/>
    </xf>
    <xf numFmtId="41" fontId="39" fillId="3" borderId="0" xfId="4" applyFont="1" applyFill="1" applyBorder="1"/>
    <xf numFmtId="41" fontId="42" fillId="3" borderId="30" xfId="4" applyFont="1" applyFill="1" applyBorder="1" applyAlignment="1">
      <alignment horizontal="center" vertical="center" wrapText="1"/>
    </xf>
    <xf numFmtId="41" fontId="39" fillId="3" borderId="22" xfId="4" applyFont="1" applyFill="1" applyBorder="1" applyAlignment="1">
      <alignment wrapText="1"/>
    </xf>
    <xf numFmtId="41" fontId="39" fillId="3" borderId="22" xfId="4" applyFont="1" applyFill="1" applyBorder="1"/>
    <xf numFmtId="41" fontId="39" fillId="3" borderId="23" xfId="4" applyFont="1" applyFill="1" applyBorder="1"/>
    <xf numFmtId="41" fontId="39" fillId="3" borderId="26" xfId="4" applyFont="1" applyFill="1" applyBorder="1"/>
    <xf numFmtId="41" fontId="39" fillId="3" borderId="29" xfId="4" applyFont="1" applyFill="1" applyBorder="1"/>
    <xf numFmtId="41" fontId="39" fillId="3" borderId="30" xfId="4" applyFont="1" applyFill="1" applyBorder="1" applyAlignment="1">
      <alignment vertical="center"/>
    </xf>
    <xf numFmtId="41" fontId="39" fillId="3" borderId="22" xfId="4" applyFont="1" applyFill="1" applyBorder="1" applyAlignment="1">
      <alignment horizontal="center" vertical="center"/>
    </xf>
    <xf numFmtId="41" fontId="39" fillId="3" borderId="22" xfId="4" applyFont="1" applyFill="1" applyBorder="1" applyAlignment="1">
      <alignment vertical="center"/>
    </xf>
    <xf numFmtId="41" fontId="39" fillId="3" borderId="25" xfId="4" applyFont="1" applyFill="1" applyBorder="1" applyAlignment="1">
      <alignment wrapText="1"/>
    </xf>
    <xf numFmtId="0" fontId="42" fillId="3" borderId="0" xfId="0" applyFont="1" applyFill="1" applyAlignment="1">
      <alignment horizontal="center" vertical="center" wrapText="1"/>
    </xf>
    <xf numFmtId="0" fontId="42" fillId="3" borderId="0" xfId="0" applyFont="1" applyFill="1" applyAlignment="1">
      <alignment horizontal="center" wrapText="1"/>
    </xf>
    <xf numFmtId="0" fontId="43" fillId="3" borderId="42" xfId="0" applyFont="1" applyFill="1" applyBorder="1" applyAlignment="1">
      <alignment horizontal="center" vertical="center" wrapText="1"/>
    </xf>
    <xf numFmtId="0" fontId="40" fillId="3" borderId="72" xfId="0" applyFont="1" applyFill="1" applyBorder="1" applyAlignment="1">
      <alignment horizontal="center" vertical="center" wrapText="1"/>
    </xf>
    <xf numFmtId="12" fontId="40" fillId="3" borderId="73" xfId="0" applyNumberFormat="1" applyFont="1" applyFill="1" applyBorder="1" applyAlignment="1">
      <alignment horizontal="center" vertical="center" wrapText="1"/>
    </xf>
    <xf numFmtId="3" fontId="40" fillId="3" borderId="69" xfId="0" applyNumberFormat="1" applyFont="1" applyFill="1" applyBorder="1" applyAlignment="1">
      <alignment vertical="center" wrapText="1"/>
    </xf>
    <xf numFmtId="12" fontId="40" fillId="3" borderId="49" xfId="0" applyNumberFormat="1" applyFont="1" applyFill="1" applyBorder="1" applyAlignment="1">
      <alignment horizontal="center" vertical="center" wrapText="1"/>
    </xf>
    <xf numFmtId="0" fontId="40" fillId="3" borderId="73" xfId="0" applyFont="1" applyFill="1" applyBorder="1" applyAlignment="1">
      <alignment horizontal="center" vertical="center" wrapText="1"/>
    </xf>
    <xf numFmtId="3" fontId="40" fillId="3" borderId="48" xfId="0" applyNumberFormat="1" applyFont="1" applyFill="1" applyBorder="1" applyAlignment="1">
      <alignment horizontal="right" vertical="center" wrapText="1"/>
    </xf>
    <xf numFmtId="0" fontId="40" fillId="4" borderId="50" xfId="0" applyFont="1" applyFill="1" applyBorder="1" applyAlignment="1">
      <alignment horizontal="left" vertical="center" wrapText="1"/>
    </xf>
    <xf numFmtId="0" fontId="40" fillId="3" borderId="0" xfId="0" applyFont="1" applyFill="1" applyAlignment="1">
      <alignment horizontal="center" vertical="center" wrapText="1"/>
    </xf>
    <xf numFmtId="0" fontId="40" fillId="4" borderId="0" xfId="0" applyFont="1" applyFill="1" applyAlignment="1">
      <alignment vertical="center" wrapText="1"/>
    </xf>
    <xf numFmtId="3" fontId="40" fillId="3" borderId="63" xfId="0" applyNumberFormat="1" applyFont="1" applyFill="1" applyBorder="1" applyAlignment="1">
      <alignment vertical="center" wrapText="1"/>
    </xf>
    <xf numFmtId="3" fontId="40" fillId="3" borderId="84" xfId="0" applyNumberFormat="1" applyFont="1" applyFill="1" applyBorder="1" applyAlignment="1">
      <alignment horizontal="right" vertical="center" wrapText="1"/>
    </xf>
    <xf numFmtId="0" fontId="43" fillId="3" borderId="92" xfId="0" applyFont="1" applyFill="1" applyBorder="1" applyAlignment="1">
      <alignment horizontal="center" vertical="center" wrapText="1"/>
    </xf>
    <xf numFmtId="0" fontId="43" fillId="3" borderId="93" xfId="0" applyFont="1" applyFill="1" applyBorder="1" applyAlignment="1">
      <alignment horizontal="center" vertical="center" wrapText="1"/>
    </xf>
    <xf numFmtId="0" fontId="43" fillId="3" borderId="94" xfId="0" applyFont="1" applyFill="1" applyBorder="1" applyAlignment="1">
      <alignment horizontal="center" vertical="center" wrapText="1"/>
    </xf>
    <xf numFmtId="0" fontId="43" fillId="3" borderId="95" xfId="0" applyFont="1" applyFill="1" applyBorder="1" applyAlignment="1">
      <alignment horizontal="center" vertical="center" wrapText="1"/>
    </xf>
    <xf numFmtId="3" fontId="40" fillId="3" borderId="91" xfId="0" applyNumberFormat="1" applyFont="1" applyFill="1" applyBorder="1" applyAlignment="1">
      <alignment horizontal="right" vertical="center" wrapText="1"/>
    </xf>
    <xf numFmtId="3" fontId="40" fillId="3" borderId="77" xfId="0" applyNumberFormat="1" applyFont="1" applyFill="1" applyBorder="1" applyAlignment="1">
      <alignment horizontal="left" vertical="center" wrapText="1"/>
    </xf>
    <xf numFmtId="3" fontId="40" fillId="3" borderId="77" xfId="0" applyNumberFormat="1" applyFont="1" applyFill="1" applyBorder="1" applyAlignment="1">
      <alignment horizontal="center" vertical="center" wrapText="1"/>
    </xf>
    <xf numFmtId="3" fontId="40" fillId="3" borderId="77" xfId="0" applyNumberFormat="1" applyFont="1" applyFill="1" applyBorder="1" applyAlignment="1">
      <alignment horizontal="right" vertical="center" wrapText="1"/>
    </xf>
    <xf numFmtId="3" fontId="40" fillId="3" borderId="78" xfId="0" applyNumberFormat="1" applyFont="1" applyFill="1" applyBorder="1" applyAlignment="1">
      <alignment horizontal="right" vertical="center" wrapText="1"/>
    </xf>
    <xf numFmtId="3" fontId="40" fillId="3" borderId="96" xfId="0" applyNumberFormat="1" applyFont="1" applyFill="1" applyBorder="1" applyAlignment="1">
      <alignment horizontal="right" vertical="center" wrapText="1"/>
    </xf>
    <xf numFmtId="3" fontId="40" fillId="3" borderId="97" xfId="0" applyNumberFormat="1" applyFont="1" applyFill="1" applyBorder="1" applyAlignment="1">
      <alignment horizontal="right" vertical="center" wrapText="1"/>
    </xf>
    <xf numFmtId="3" fontId="40" fillId="3" borderId="97" xfId="0" applyNumberFormat="1" applyFont="1" applyFill="1" applyBorder="1" applyAlignment="1">
      <alignment vertical="center" wrapText="1"/>
    </xf>
    <xf numFmtId="3" fontId="40" fillId="3" borderId="80" xfId="0" applyNumberFormat="1" applyFont="1" applyFill="1" applyBorder="1" applyAlignment="1">
      <alignment horizontal="right" vertical="center" wrapText="1"/>
    </xf>
    <xf numFmtId="3" fontId="40" fillId="3" borderId="48" xfId="0" applyNumberFormat="1" applyFont="1" applyFill="1" applyBorder="1" applyAlignment="1">
      <alignment horizontal="left" vertical="center" wrapText="1"/>
    </xf>
    <xf numFmtId="3" fontId="40" fillId="3" borderId="48" xfId="0" applyNumberFormat="1" applyFont="1" applyFill="1" applyBorder="1" applyAlignment="1">
      <alignment horizontal="center" vertical="center" wrapText="1"/>
    </xf>
    <xf numFmtId="3" fontId="40" fillId="3" borderId="82" xfId="0" applyNumberFormat="1" applyFont="1" applyFill="1" applyBorder="1" applyAlignment="1">
      <alignment horizontal="right" vertical="center" wrapText="1"/>
    </xf>
    <xf numFmtId="3" fontId="40" fillId="3" borderId="84" xfId="0" applyNumberFormat="1" applyFont="1" applyFill="1" applyBorder="1" applyAlignment="1">
      <alignment horizontal="left" vertical="center" wrapText="1"/>
    </xf>
    <xf numFmtId="3" fontId="40" fillId="3" borderId="84" xfId="0" applyNumberFormat="1" applyFont="1" applyFill="1" applyBorder="1" applyAlignment="1">
      <alignment horizontal="center" vertical="center" wrapText="1"/>
    </xf>
    <xf numFmtId="3" fontId="40" fillId="3" borderId="98" xfId="0" applyNumberFormat="1" applyFont="1" applyFill="1" applyBorder="1" applyAlignment="1">
      <alignment horizontal="right" vertical="center" wrapText="1"/>
    </xf>
    <xf numFmtId="0" fontId="43" fillId="3" borderId="4" xfId="0" applyFont="1" applyFill="1" applyBorder="1" applyAlignment="1">
      <alignment horizontal="center" vertical="center" wrapText="1"/>
    </xf>
    <xf numFmtId="0" fontId="40" fillId="3" borderId="55" xfId="0" applyFont="1" applyFill="1" applyBorder="1" applyAlignment="1">
      <alignment horizontal="center" vertical="center" wrapText="1"/>
    </xf>
    <xf numFmtId="0" fontId="40" fillId="4" borderId="56" xfId="0" applyFont="1" applyFill="1" applyBorder="1" applyAlignment="1">
      <alignment vertical="center" wrapText="1"/>
    </xf>
    <xf numFmtId="0" fontId="40" fillId="3" borderId="56" xfId="0" applyFont="1" applyFill="1" applyBorder="1" applyAlignment="1">
      <alignment horizontal="center" vertical="center" wrapText="1"/>
    </xf>
    <xf numFmtId="167" fontId="43" fillId="3" borderId="66" xfId="0" applyNumberFormat="1" applyFont="1" applyFill="1" applyBorder="1" applyAlignment="1">
      <alignment horizontal="center" wrapText="1"/>
    </xf>
    <xf numFmtId="0" fontId="40" fillId="3" borderId="74" xfId="0" applyFont="1" applyFill="1" applyBorder="1" applyAlignment="1">
      <alignment horizontal="center" vertical="center" wrapText="1"/>
    </xf>
    <xf numFmtId="0" fontId="40" fillId="3" borderId="75" xfId="0" applyFont="1" applyFill="1" applyBorder="1" applyAlignment="1">
      <alignment horizontal="left" vertical="center" wrapText="1"/>
    </xf>
    <xf numFmtId="0" fontId="40" fillId="3" borderId="77" xfId="0" applyFont="1" applyFill="1" applyBorder="1" applyAlignment="1">
      <alignment horizontal="center" vertical="center" wrapText="1"/>
    </xf>
    <xf numFmtId="0" fontId="40" fillId="3" borderId="90" xfId="0" applyFont="1" applyFill="1" applyBorder="1" applyAlignment="1">
      <alignment horizontal="center" vertical="center" wrapText="1"/>
    </xf>
    <xf numFmtId="0" fontId="40" fillId="3" borderId="99" xfId="0" applyFont="1" applyFill="1" applyBorder="1" applyAlignment="1">
      <alignment horizontal="center" vertical="center" wrapText="1"/>
    </xf>
    <xf numFmtId="0" fontId="40" fillId="3" borderId="100" xfId="0" applyFont="1" applyFill="1" applyBorder="1" applyAlignment="1">
      <alignment horizontal="center" vertical="center" wrapText="1"/>
    </xf>
    <xf numFmtId="3" fontId="40" fillId="3" borderId="100" xfId="0" applyNumberFormat="1" applyFont="1" applyFill="1" applyBorder="1" applyAlignment="1">
      <alignment horizontal="right" vertical="center" wrapText="1"/>
    </xf>
    <xf numFmtId="0" fontId="39" fillId="3" borderId="10" xfId="0" applyFont="1" applyFill="1" applyBorder="1" applyAlignment="1">
      <alignment horizontal="left" vertical="center" wrapText="1"/>
    </xf>
    <xf numFmtId="0" fontId="39" fillId="3" borderId="9" xfId="0" applyFont="1" applyFill="1" applyBorder="1" applyAlignment="1">
      <alignment horizontal="left" vertical="center" wrapText="1"/>
    </xf>
    <xf numFmtId="0" fontId="43" fillId="3" borderId="30" xfId="0" applyFont="1" applyFill="1" applyBorder="1" applyAlignment="1">
      <alignment horizontal="left" vertical="center" wrapText="1"/>
    </xf>
    <xf numFmtId="0" fontId="43" fillId="3" borderId="19" xfId="0" applyFont="1" applyFill="1" applyBorder="1" applyAlignment="1">
      <alignment horizontal="center" vertical="center" wrapText="1"/>
    </xf>
    <xf numFmtId="3" fontId="40" fillId="3" borderId="79" xfId="0" applyNumberFormat="1" applyFont="1" applyFill="1" applyBorder="1" applyAlignment="1">
      <alignment horizontal="right" vertical="center" wrapText="1"/>
    </xf>
    <xf numFmtId="3" fontId="40" fillId="3" borderId="50" xfId="0" applyNumberFormat="1" applyFont="1" applyFill="1" applyBorder="1" applyAlignment="1">
      <alignment horizontal="left" vertical="center" wrapText="1"/>
    </xf>
    <xf numFmtId="3" fontId="40" fillId="3" borderId="50" xfId="0" applyNumberFormat="1" applyFont="1" applyFill="1" applyBorder="1" applyAlignment="1">
      <alignment horizontal="center" vertical="center" wrapText="1"/>
    </xf>
    <xf numFmtId="3" fontId="40" fillId="3" borderId="50" xfId="0" applyNumberFormat="1" applyFont="1" applyFill="1" applyBorder="1" applyAlignment="1">
      <alignment horizontal="right" vertical="center" wrapText="1"/>
    </xf>
    <xf numFmtId="41" fontId="40" fillId="3" borderId="61" xfId="1" applyFont="1" applyFill="1" applyBorder="1" applyAlignment="1">
      <alignment horizontal="right" vertical="center" wrapText="1"/>
    </xf>
    <xf numFmtId="3" fontId="40" fillId="3" borderId="101" xfId="0" applyNumberFormat="1" applyFont="1" applyFill="1" applyBorder="1" applyAlignment="1">
      <alignment horizontal="right" vertical="center" wrapText="1"/>
    </xf>
    <xf numFmtId="3" fontId="40" fillId="3" borderId="83" xfId="0" applyNumberFormat="1" applyFont="1" applyFill="1" applyBorder="1" applyAlignment="1">
      <alignment horizontal="left" vertical="center" wrapText="1"/>
    </xf>
    <xf numFmtId="3" fontId="40" fillId="3" borderId="83" xfId="0" applyNumberFormat="1" applyFont="1" applyFill="1" applyBorder="1" applyAlignment="1">
      <alignment horizontal="center" vertical="center" wrapText="1"/>
    </xf>
    <xf numFmtId="3" fontId="40" fillId="3" borderId="83" xfId="0" applyNumberFormat="1" applyFont="1" applyFill="1" applyBorder="1" applyAlignment="1">
      <alignment horizontal="right" vertical="center" wrapText="1"/>
    </xf>
    <xf numFmtId="3" fontId="40" fillId="3" borderId="102" xfId="0" applyNumberFormat="1" applyFont="1" applyFill="1" applyBorder="1" applyAlignment="1">
      <alignment horizontal="right" vertical="center" wrapText="1"/>
    </xf>
    <xf numFmtId="0" fontId="40" fillId="4" borderId="56" xfId="0" applyFont="1" applyFill="1" applyBorder="1" applyAlignment="1">
      <alignment horizontal="left" vertical="center" wrapText="1"/>
    </xf>
    <xf numFmtId="41" fontId="39" fillId="3" borderId="22" xfId="4" applyFont="1" applyFill="1" applyBorder="1" applyAlignment="1">
      <alignment horizontal="left" wrapText="1"/>
    </xf>
    <xf numFmtId="167" fontId="40" fillId="3" borderId="61" xfId="0" applyNumberFormat="1" applyFont="1" applyFill="1" applyBorder="1" applyAlignment="1">
      <alignment horizontal="right" vertical="center" wrapText="1"/>
    </xf>
    <xf numFmtId="0" fontId="40" fillId="3" borderId="83" xfId="0" applyFont="1" applyFill="1" applyBorder="1" applyAlignment="1">
      <alignment horizontal="left" vertical="center" wrapText="1"/>
    </xf>
    <xf numFmtId="0" fontId="40" fillId="3" borderId="0" xfId="0" applyFont="1" applyFill="1" applyBorder="1" applyAlignment="1">
      <alignment vertical="center" wrapText="1"/>
    </xf>
    <xf numFmtId="167" fontId="40" fillId="3" borderId="50" xfId="0" applyNumberFormat="1" applyFont="1" applyFill="1" applyBorder="1" applyAlignment="1">
      <alignment horizontal="center" wrapText="1"/>
    </xf>
    <xf numFmtId="0" fontId="39" fillId="3" borderId="103" xfId="0" applyFont="1" applyFill="1" applyBorder="1" applyAlignment="1">
      <alignment horizontal="center"/>
    </xf>
    <xf numFmtId="0" fontId="39" fillId="3" borderId="100" xfId="0" applyFont="1" applyFill="1" applyBorder="1" applyAlignment="1">
      <alignment wrapText="1"/>
    </xf>
    <xf numFmtId="0" fontId="39" fillId="3" borderId="100" xfId="0" applyFont="1" applyFill="1" applyBorder="1" applyAlignment="1">
      <alignment horizontal="center"/>
    </xf>
    <xf numFmtId="41" fontId="39" fillId="3" borderId="40" xfId="4" applyFont="1" applyFill="1" applyBorder="1"/>
    <xf numFmtId="41" fontId="39" fillId="3" borderId="67" xfId="4" applyFont="1" applyFill="1" applyBorder="1"/>
    <xf numFmtId="3" fontId="40" fillId="3" borderId="104" xfId="0" applyNumberFormat="1" applyFont="1" applyFill="1" applyBorder="1" applyAlignment="1">
      <alignment horizontal="right" vertical="center" wrapText="1"/>
    </xf>
    <xf numFmtId="41" fontId="40" fillId="3" borderId="48" xfId="4" applyFont="1" applyFill="1" applyBorder="1" applyAlignment="1">
      <alignment horizontal="right" vertical="center" wrapText="1"/>
    </xf>
    <xf numFmtId="41" fontId="40" fillId="3" borderId="61" xfId="4" applyFont="1" applyFill="1" applyBorder="1" applyAlignment="1">
      <alignment horizontal="right" vertical="center" wrapText="1"/>
    </xf>
    <xf numFmtId="3" fontId="40" fillId="3" borderId="70" xfId="0" applyNumberFormat="1" applyFont="1" applyFill="1" applyBorder="1" applyAlignment="1">
      <alignment horizontal="right" vertical="center" wrapText="1"/>
    </xf>
    <xf numFmtId="41" fontId="39" fillId="3" borderId="21" xfId="4" applyFont="1" applyFill="1" applyBorder="1" applyAlignment="1">
      <alignment horizontal="center"/>
    </xf>
    <xf numFmtId="3" fontId="40" fillId="3" borderId="79" xfId="0" applyNumberFormat="1" applyFont="1" applyFill="1" applyBorder="1" applyAlignment="1">
      <alignment horizontal="center" vertical="center" wrapText="1"/>
    </xf>
    <xf numFmtId="3" fontId="40" fillId="3" borderId="80" xfId="0" applyNumberFormat="1" applyFont="1" applyFill="1" applyBorder="1" applyAlignment="1">
      <alignment horizontal="center" vertical="center" wrapText="1"/>
    </xf>
    <xf numFmtId="3" fontId="40" fillId="3" borderId="81" xfId="0" applyNumberFormat="1" applyFont="1" applyFill="1" applyBorder="1" applyAlignment="1">
      <alignment horizontal="center" vertical="center" wrapText="1"/>
    </xf>
    <xf numFmtId="3" fontId="40" fillId="3" borderId="70" xfId="0" applyNumberFormat="1" applyFont="1" applyFill="1" applyBorder="1" applyAlignment="1">
      <alignment horizontal="left" vertical="center" wrapText="1"/>
    </xf>
    <xf numFmtId="3" fontId="40" fillId="3" borderId="70" xfId="0" applyNumberFormat="1" applyFont="1" applyFill="1" applyBorder="1" applyAlignment="1">
      <alignment horizontal="center" vertical="center" wrapText="1"/>
    </xf>
    <xf numFmtId="41" fontId="40" fillId="3" borderId="48" xfId="4" applyFont="1" applyFill="1" applyBorder="1" applyAlignment="1">
      <alignment horizontal="left" vertical="center" wrapText="1"/>
    </xf>
    <xf numFmtId="41" fontId="40" fillId="3" borderId="48" xfId="4" applyFont="1" applyFill="1" applyBorder="1" applyAlignment="1">
      <alignment horizontal="center" vertical="center" wrapText="1"/>
    </xf>
    <xf numFmtId="3" fontId="40" fillId="3" borderId="105" xfId="0" applyNumberFormat="1" applyFont="1" applyFill="1" applyBorder="1" applyAlignment="1">
      <alignment horizontal="left" vertical="center" wrapText="1"/>
    </xf>
    <xf numFmtId="3" fontId="40" fillId="3" borderId="82" xfId="0" applyNumberFormat="1" applyFont="1" applyFill="1" applyBorder="1" applyAlignment="1">
      <alignment horizontal="center" vertical="center" wrapText="1"/>
    </xf>
    <xf numFmtId="0" fontId="43" fillId="3" borderId="5" xfId="0" applyFont="1" applyFill="1" applyBorder="1" applyAlignment="1">
      <alignment horizontal="right" vertical="center" wrapText="1"/>
    </xf>
    <xf numFmtId="3" fontId="40" fillId="3" borderId="59" xfId="0" applyNumberFormat="1" applyFont="1" applyFill="1" applyBorder="1" applyAlignment="1">
      <alignment horizontal="center" vertical="center" wrapText="1"/>
    </xf>
    <xf numFmtId="3" fontId="40" fillId="3" borderId="62" xfId="0" applyNumberFormat="1" applyFont="1" applyFill="1" applyBorder="1" applyAlignment="1">
      <alignment horizontal="center" vertical="center" wrapText="1"/>
    </xf>
    <xf numFmtId="0" fontId="40" fillId="3" borderId="21" xfId="0" applyFont="1" applyFill="1" applyBorder="1" applyAlignment="1">
      <alignment horizontal="center" vertical="center" wrapText="1"/>
    </xf>
    <xf numFmtId="0" fontId="40" fillId="3" borderId="22" xfId="0" applyFont="1" applyFill="1" applyBorder="1" applyAlignment="1">
      <alignment horizontal="left" vertical="center" wrapText="1"/>
    </xf>
    <xf numFmtId="0" fontId="40" fillId="3" borderId="24" xfId="0" applyFont="1" applyFill="1" applyBorder="1" applyAlignment="1">
      <alignment horizontal="center" vertical="center" wrapText="1"/>
    </xf>
    <xf numFmtId="0" fontId="40" fillId="3" borderId="25" xfId="0" applyFont="1" applyFill="1" applyBorder="1" applyAlignment="1">
      <alignment horizontal="left" vertical="center" wrapText="1"/>
    </xf>
    <xf numFmtId="0" fontId="40" fillId="3" borderId="25" xfId="0" applyFont="1" applyFill="1" applyBorder="1" applyAlignment="1">
      <alignment vertical="center" wrapText="1"/>
    </xf>
    <xf numFmtId="0" fontId="40" fillId="3" borderId="106" xfId="0" applyFont="1" applyFill="1" applyBorder="1" applyAlignment="1">
      <alignment horizontal="center" vertical="center" wrapText="1"/>
    </xf>
    <xf numFmtId="12" fontId="40" fillId="3" borderId="24" xfId="0" applyNumberFormat="1" applyFont="1" applyFill="1" applyBorder="1" applyAlignment="1">
      <alignment horizontal="center" vertical="center" wrapText="1"/>
    </xf>
    <xf numFmtId="0" fontId="40" fillId="3" borderId="103" xfId="0" applyFont="1" applyFill="1" applyBorder="1" applyAlignment="1">
      <alignment horizontal="center" vertical="center" wrapText="1"/>
    </xf>
    <xf numFmtId="0" fontId="40" fillId="3" borderId="100" xfId="0" applyFont="1" applyFill="1" applyBorder="1" applyAlignment="1">
      <alignment horizontal="left" vertical="center" wrapText="1"/>
    </xf>
    <xf numFmtId="3" fontId="40" fillId="3" borderId="85" xfId="0" applyNumberFormat="1" applyFont="1" applyFill="1" applyBorder="1" applyAlignment="1">
      <alignment horizontal="right" vertical="center" wrapText="1"/>
    </xf>
    <xf numFmtId="3" fontId="40" fillId="3" borderId="57" xfId="0" applyNumberFormat="1" applyFont="1" applyFill="1" applyBorder="1" applyAlignment="1">
      <alignment horizontal="right" vertical="center" wrapText="1"/>
    </xf>
    <xf numFmtId="167" fontId="43" fillId="3" borderId="71" xfId="0" applyNumberFormat="1" applyFont="1" applyFill="1" applyBorder="1" applyAlignment="1">
      <alignment horizontal="center" wrapText="1"/>
    </xf>
    <xf numFmtId="41" fontId="38" fillId="3" borderId="23" xfId="4" applyFont="1" applyFill="1" applyBorder="1"/>
    <xf numFmtId="41" fontId="38" fillId="3" borderId="26" xfId="4" applyFont="1" applyFill="1" applyBorder="1"/>
    <xf numFmtId="41" fontId="38" fillId="3" borderId="29" xfId="4" applyFont="1" applyFill="1" applyBorder="1"/>
    <xf numFmtId="0" fontId="38" fillId="3" borderId="0" xfId="0" applyFont="1" applyFill="1" applyBorder="1" applyAlignment="1">
      <alignment horizontal="center"/>
    </xf>
    <xf numFmtId="0" fontId="38" fillId="3" borderId="0" xfId="0" applyFont="1" applyFill="1" applyAlignment="1">
      <alignment horizontal="center"/>
    </xf>
    <xf numFmtId="0" fontId="40" fillId="4" borderId="25" xfId="0" applyFont="1" applyFill="1" applyBorder="1" applyAlignment="1">
      <alignment horizontal="left" vertical="center" wrapText="1"/>
    </xf>
    <xf numFmtId="0" fontId="40" fillId="4" borderId="100" xfId="0" applyFont="1" applyFill="1" applyBorder="1" applyAlignment="1">
      <alignment horizontal="left" vertical="center" wrapText="1"/>
    </xf>
    <xf numFmtId="0" fontId="38" fillId="3" borderId="24" xfId="0" applyFont="1" applyFill="1" applyBorder="1" applyAlignment="1">
      <alignment horizontal="center" vertical="top"/>
    </xf>
    <xf numFmtId="0" fontId="38" fillId="3" borderId="25" xfId="0" applyFont="1" applyFill="1" applyBorder="1" applyAlignment="1">
      <alignment wrapText="1"/>
    </xf>
    <xf numFmtId="0" fontId="38" fillId="3" borderId="25" xfId="0" applyFont="1" applyFill="1" applyBorder="1" applyAlignment="1">
      <alignment horizontal="center" vertical="center" wrapText="1"/>
    </xf>
    <xf numFmtId="0" fontId="38" fillId="3" borderId="25" xfId="0" applyFont="1" applyFill="1" applyBorder="1" applyAlignment="1">
      <alignment horizontal="center" wrapText="1"/>
    </xf>
    <xf numFmtId="0" fontId="38" fillId="3" borderId="24" xfId="0" applyFont="1" applyFill="1" applyBorder="1" applyAlignment="1">
      <alignment horizontal="center" vertical="top" wrapText="1"/>
    </xf>
    <xf numFmtId="2" fontId="40" fillId="3" borderId="25" xfId="0" applyNumberFormat="1" applyFont="1" applyFill="1" applyBorder="1" applyAlignment="1">
      <alignment horizontal="justify" vertical="center" wrapText="1"/>
    </xf>
    <xf numFmtId="173" fontId="40" fillId="3" borderId="25" xfId="5" applyNumberFormat="1" applyFont="1" applyFill="1" applyBorder="1" applyAlignment="1">
      <alignment horizontal="center" wrapText="1"/>
    </xf>
    <xf numFmtId="173" fontId="40" fillId="3" borderId="25" xfId="5" applyNumberFormat="1" applyFont="1" applyFill="1" applyBorder="1" applyAlignment="1">
      <alignment horizontal="right" vertical="center" wrapText="1"/>
    </xf>
    <xf numFmtId="0" fontId="38" fillId="3" borderId="25" xfId="6" applyFont="1" applyFill="1" applyBorder="1" applyAlignment="1">
      <alignment horizontal="center" vertical="center"/>
    </xf>
    <xf numFmtId="173" fontId="40" fillId="3" borderId="25" xfId="5" applyNumberFormat="1" applyFont="1" applyFill="1" applyBorder="1" applyAlignment="1"/>
    <xf numFmtId="173" fontId="40" fillId="3" borderId="25" xfId="5" applyNumberFormat="1" applyFont="1" applyFill="1" applyBorder="1" applyAlignment="1">
      <alignment wrapText="1"/>
    </xf>
    <xf numFmtId="0" fontId="39" fillId="3" borderId="31" xfId="0" applyFont="1" applyFill="1" applyBorder="1" applyAlignment="1">
      <alignment horizontal="center" wrapText="1"/>
    </xf>
    <xf numFmtId="0" fontId="39" fillId="3" borderId="0" xfId="0" applyFont="1" applyFill="1" applyBorder="1" applyAlignment="1">
      <alignment horizontal="center" wrapText="1"/>
    </xf>
    <xf numFmtId="41" fontId="38" fillId="3" borderId="0" xfId="1" applyFont="1" applyFill="1" applyBorder="1"/>
    <xf numFmtId="41" fontId="38" fillId="3" borderId="0" xfId="0" applyNumberFormat="1" applyFont="1" applyFill="1" applyBorder="1"/>
    <xf numFmtId="9" fontId="42" fillId="3" borderId="4" xfId="0" applyNumberFormat="1" applyFont="1" applyFill="1" applyBorder="1" applyAlignment="1">
      <alignment horizontal="center" vertical="center"/>
    </xf>
    <xf numFmtId="9" fontId="42" fillId="3" borderId="31" xfId="0" applyNumberFormat="1" applyFont="1" applyFill="1" applyBorder="1" applyAlignment="1">
      <alignment horizontal="center" vertical="center"/>
    </xf>
    <xf numFmtId="41" fontId="39" fillId="3" borderId="89" xfId="4" applyFont="1" applyFill="1" applyBorder="1" applyAlignment="1">
      <alignment vertical="center"/>
    </xf>
    <xf numFmtId="41" fontId="39" fillId="3" borderId="30" xfId="4" applyFont="1" applyFill="1" applyBorder="1"/>
    <xf numFmtId="41" fontId="38" fillId="3" borderId="0" xfId="1" applyFont="1" applyFill="1"/>
    <xf numFmtId="41" fontId="38" fillId="3" borderId="0" xfId="0" applyNumberFormat="1" applyFont="1" applyFill="1"/>
    <xf numFmtId="0" fontId="39" fillId="3" borderId="120" xfId="0" applyFont="1" applyFill="1" applyBorder="1"/>
    <xf numFmtId="0" fontId="40" fillId="3" borderId="0" xfId="0" applyFont="1" applyFill="1" applyBorder="1"/>
    <xf numFmtId="0" fontId="43" fillId="3" borderId="0" xfId="0" applyFont="1" applyFill="1" applyBorder="1" applyAlignment="1">
      <alignment horizontal="center" vertical="center" wrapText="1"/>
    </xf>
    <xf numFmtId="3" fontId="40" fillId="3" borderId="0" xfId="0" applyNumberFormat="1" applyFont="1" applyFill="1" applyBorder="1" applyAlignment="1">
      <alignment horizontal="right" vertical="center" wrapText="1"/>
    </xf>
    <xf numFmtId="167" fontId="43" fillId="3" borderId="0" xfId="0" applyNumberFormat="1" applyFont="1" applyFill="1" applyBorder="1" applyAlignment="1">
      <alignment horizontal="center" wrapText="1"/>
    </xf>
    <xf numFmtId="41" fontId="42" fillId="3" borderId="0" xfId="1" applyFont="1" applyFill="1" applyBorder="1" applyAlignment="1">
      <alignment horizontal="center" vertical="center" wrapText="1"/>
    </xf>
    <xf numFmtId="167" fontId="40" fillId="3" borderId="0" xfId="0" applyNumberFormat="1" applyFont="1" applyFill="1" applyBorder="1" applyAlignment="1">
      <alignment horizontal="center" wrapText="1"/>
    </xf>
    <xf numFmtId="41" fontId="42" fillId="3" borderId="0" xfId="4" applyFont="1" applyFill="1" applyBorder="1" applyAlignment="1">
      <alignment horizontal="center" vertical="center" wrapText="1"/>
    </xf>
    <xf numFmtId="3" fontId="40" fillId="3" borderId="0" xfId="0" applyNumberFormat="1" applyFont="1" applyFill="1" applyBorder="1" applyAlignment="1">
      <alignment vertical="center" wrapText="1"/>
    </xf>
    <xf numFmtId="41" fontId="40" fillId="3" borderId="0" xfId="1" applyFont="1" applyFill="1" applyBorder="1" applyAlignment="1">
      <alignment horizontal="right" vertical="center" wrapText="1"/>
    </xf>
    <xf numFmtId="167" fontId="40" fillId="3" borderId="0" xfId="0" applyNumberFormat="1" applyFont="1" applyFill="1" applyBorder="1" applyAlignment="1">
      <alignment horizontal="right" vertical="center" wrapText="1"/>
    </xf>
    <xf numFmtId="41" fontId="40" fillId="3" borderId="0" xfId="4" applyFont="1" applyFill="1" applyBorder="1" applyAlignment="1">
      <alignment horizontal="right" vertical="center" wrapText="1"/>
    </xf>
    <xf numFmtId="41" fontId="38" fillId="3" borderId="0" xfId="4" applyFont="1" applyFill="1" applyBorder="1"/>
    <xf numFmtId="0" fontId="39" fillId="3" borderId="0" xfId="0" applyFont="1" applyFill="1" applyBorder="1" applyAlignment="1">
      <alignment horizontal="center" vertical="center" wrapText="1"/>
    </xf>
    <xf numFmtId="0" fontId="41" fillId="3" borderId="0" xfId="0" applyFont="1" applyFill="1" applyBorder="1" applyAlignment="1">
      <alignment horizontal="center" wrapText="1"/>
    </xf>
    <xf numFmtId="173" fontId="38" fillId="3" borderId="0" xfId="5" applyNumberFormat="1" applyFont="1" applyFill="1" applyBorder="1" applyAlignment="1">
      <alignment horizontal="right" wrapText="1"/>
    </xf>
    <xf numFmtId="173" fontId="38" fillId="3" borderId="0" xfId="5" applyNumberFormat="1" applyFont="1" applyFill="1" applyBorder="1" applyAlignment="1">
      <alignment wrapText="1"/>
    </xf>
    <xf numFmtId="173" fontId="40" fillId="3" borderId="0" xfId="5" applyNumberFormat="1" applyFont="1" applyFill="1" applyBorder="1" applyAlignment="1">
      <alignment wrapText="1"/>
    </xf>
    <xf numFmtId="41" fontId="39" fillId="3" borderId="0" xfId="4" applyFont="1" applyFill="1" applyBorder="1" applyAlignment="1">
      <alignment horizontal="left" vertical="center" wrapText="1"/>
    </xf>
    <xf numFmtId="0" fontId="39" fillId="3" borderId="0" xfId="0" applyFont="1" applyFill="1" applyBorder="1" applyAlignment="1"/>
    <xf numFmtId="0" fontId="44" fillId="3" borderId="0" xfId="0" applyFont="1" applyFill="1" applyBorder="1"/>
    <xf numFmtId="0" fontId="44" fillId="3" borderId="0" xfId="0" applyFont="1" applyFill="1" applyBorder="1" applyAlignment="1">
      <alignment wrapText="1"/>
    </xf>
    <xf numFmtId="0" fontId="44" fillId="3" borderId="0" xfId="0" applyFont="1" applyFill="1" applyBorder="1" applyAlignment="1">
      <alignment horizontal="center" vertical="center"/>
    </xf>
    <xf numFmtId="0" fontId="45" fillId="3" borderId="0" xfId="0" applyFont="1" applyFill="1" applyBorder="1"/>
    <xf numFmtId="41" fontId="45" fillId="3" borderId="0" xfId="0" applyNumberFormat="1" applyFont="1" applyFill="1" applyBorder="1"/>
    <xf numFmtId="0" fontId="45" fillId="3" borderId="0" xfId="0" applyFont="1" applyFill="1"/>
    <xf numFmtId="0" fontId="45" fillId="3" borderId="120" xfId="0" applyFont="1" applyFill="1" applyBorder="1"/>
    <xf numFmtId="0" fontId="46" fillId="3" borderId="0" xfId="0" applyFont="1" applyFill="1" applyBorder="1"/>
    <xf numFmtId="41" fontId="45" fillId="3" borderId="0" xfId="1" applyFont="1" applyFill="1" applyBorder="1"/>
    <xf numFmtId="0" fontId="47" fillId="3" borderId="0" xfId="0" applyFont="1" applyFill="1" applyBorder="1" applyAlignment="1">
      <alignment horizontal="center" vertical="center" wrapText="1"/>
    </xf>
    <xf numFmtId="0" fontId="47" fillId="3" borderId="0" xfId="0" applyFont="1" applyFill="1" applyBorder="1" applyAlignment="1">
      <alignment horizontal="right" vertical="center" wrapText="1"/>
    </xf>
    <xf numFmtId="0" fontId="47" fillId="3" borderId="9" xfId="0" applyFont="1" applyFill="1" applyBorder="1" applyAlignment="1">
      <alignment horizontal="left" vertical="center" wrapText="1"/>
    </xf>
    <xf numFmtId="0" fontId="45" fillId="3" borderId="10" xfId="0" applyFont="1" applyFill="1" applyBorder="1" applyAlignment="1">
      <alignment horizontal="center" vertical="center" wrapText="1"/>
    </xf>
    <xf numFmtId="0" fontId="45" fillId="3" borderId="9" xfId="0" applyFont="1" applyFill="1" applyBorder="1" applyAlignment="1">
      <alignment horizontal="center" vertical="center" wrapText="1"/>
    </xf>
    <xf numFmtId="0" fontId="47" fillId="3" borderId="9" xfId="0" applyFont="1" applyFill="1" applyBorder="1" applyAlignment="1">
      <alignment vertical="center" wrapText="1"/>
    </xf>
    <xf numFmtId="0" fontId="47" fillId="3" borderId="14" xfId="0" applyFont="1" applyFill="1" applyBorder="1" applyAlignment="1">
      <alignment horizontal="center" wrapText="1"/>
    </xf>
    <xf numFmtId="0" fontId="47" fillId="3" borderId="0" xfId="0" applyFont="1" applyFill="1" applyBorder="1" applyAlignment="1">
      <alignment horizontal="center" wrapText="1"/>
    </xf>
    <xf numFmtId="0" fontId="47" fillId="3" borderId="0" xfId="0" applyFont="1" applyFill="1" applyBorder="1" applyAlignment="1">
      <alignment horizontal="right" wrapText="1"/>
    </xf>
    <xf numFmtId="0" fontId="48" fillId="3" borderId="16" xfId="0" applyFont="1" applyFill="1" applyBorder="1" applyAlignment="1">
      <alignment horizontal="center" vertical="center" wrapText="1"/>
    </xf>
    <xf numFmtId="0" fontId="48" fillId="3" borderId="17" xfId="0" applyFont="1" applyFill="1" applyBorder="1" applyAlignment="1">
      <alignment horizontal="center" vertical="center" wrapText="1"/>
    </xf>
    <xf numFmtId="0" fontId="48" fillId="3" borderId="18" xfId="0" applyFont="1" applyFill="1" applyBorder="1" applyAlignment="1">
      <alignment horizontal="center" vertical="center" wrapText="1"/>
    </xf>
    <xf numFmtId="0" fontId="48" fillId="3" borderId="19" xfId="0" applyFont="1" applyFill="1" applyBorder="1" applyAlignment="1">
      <alignment horizontal="right" vertical="center" wrapText="1"/>
    </xf>
    <xf numFmtId="0" fontId="48" fillId="3" borderId="20" xfId="0" applyFont="1" applyFill="1" applyBorder="1" applyAlignment="1">
      <alignment horizontal="center" vertical="center" wrapText="1"/>
    </xf>
    <xf numFmtId="0" fontId="48" fillId="3" borderId="0" xfId="0" applyFont="1" applyFill="1" applyBorder="1" applyAlignment="1">
      <alignment horizontal="center" vertical="center" wrapText="1"/>
    </xf>
    <xf numFmtId="3" fontId="46" fillId="3" borderId="21" xfId="0" applyNumberFormat="1" applyFont="1" applyFill="1" applyBorder="1" applyAlignment="1">
      <alignment horizontal="center" vertical="center" wrapText="1"/>
    </xf>
    <xf numFmtId="3" fontId="46" fillId="3" borderId="22" xfId="0" applyNumberFormat="1" applyFont="1" applyFill="1" applyBorder="1" applyAlignment="1">
      <alignment horizontal="left" vertical="center" wrapText="1"/>
    </xf>
    <xf numFmtId="3" fontId="46" fillId="3" borderId="22" xfId="0" applyNumberFormat="1" applyFont="1" applyFill="1" applyBorder="1" applyAlignment="1">
      <alignment horizontal="center" vertical="center" wrapText="1"/>
    </xf>
    <xf numFmtId="3" fontId="46" fillId="3" borderId="22" xfId="0" applyNumberFormat="1" applyFont="1" applyFill="1" applyBorder="1" applyAlignment="1">
      <alignment horizontal="right" vertical="center" wrapText="1"/>
    </xf>
    <xf numFmtId="3" fontId="46" fillId="3" borderId="23" xfId="0" applyNumberFormat="1" applyFont="1" applyFill="1" applyBorder="1" applyAlignment="1">
      <alignment horizontal="right" vertical="center" wrapText="1"/>
    </xf>
    <xf numFmtId="3" fontId="46" fillId="3" borderId="0" xfId="0" applyNumberFormat="1" applyFont="1" applyFill="1" applyBorder="1" applyAlignment="1">
      <alignment horizontal="right" vertical="center" wrapText="1"/>
    </xf>
    <xf numFmtId="3" fontId="46" fillId="3" borderId="24" xfId="0" applyNumberFormat="1" applyFont="1" applyFill="1" applyBorder="1" applyAlignment="1">
      <alignment horizontal="center" vertical="center" wrapText="1"/>
    </xf>
    <xf numFmtId="3" fontId="46" fillId="3" borderId="25" xfId="0" applyNumberFormat="1" applyFont="1" applyFill="1" applyBorder="1" applyAlignment="1">
      <alignment horizontal="left" vertical="center" wrapText="1"/>
    </xf>
    <xf numFmtId="3" fontId="46" fillId="3" borderId="25" xfId="0" applyNumberFormat="1" applyFont="1" applyFill="1" applyBorder="1" applyAlignment="1">
      <alignment horizontal="center" vertical="center" wrapText="1"/>
    </xf>
    <xf numFmtId="3" fontId="46" fillId="3" borderId="25" xfId="0" applyNumberFormat="1" applyFont="1" applyFill="1" applyBorder="1" applyAlignment="1">
      <alignment horizontal="right" vertical="center" wrapText="1"/>
    </xf>
    <xf numFmtId="3" fontId="46" fillId="3" borderId="26" xfId="0" applyNumberFormat="1" applyFont="1" applyFill="1" applyBorder="1" applyAlignment="1">
      <alignment horizontal="right" vertical="center" wrapText="1"/>
    </xf>
    <xf numFmtId="3" fontId="46" fillId="3" borderId="27" xfId="0" applyNumberFormat="1" applyFont="1" applyFill="1" applyBorder="1" applyAlignment="1">
      <alignment horizontal="center" vertical="center" wrapText="1"/>
    </xf>
    <xf numFmtId="3" fontId="46" fillId="3" borderId="28" xfId="0" applyNumberFormat="1" applyFont="1" applyFill="1" applyBorder="1" applyAlignment="1">
      <alignment horizontal="left" vertical="center" wrapText="1"/>
    </xf>
    <xf numFmtId="3" fontId="46" fillId="3" borderId="28" xfId="0" applyNumberFormat="1" applyFont="1" applyFill="1" applyBorder="1" applyAlignment="1">
      <alignment horizontal="center" vertical="center" wrapText="1"/>
    </xf>
    <xf numFmtId="3" fontId="46" fillId="3" borderId="28" xfId="0" applyNumberFormat="1" applyFont="1" applyFill="1" applyBorder="1" applyAlignment="1">
      <alignment horizontal="right" vertical="center" wrapText="1"/>
    </xf>
    <xf numFmtId="3" fontId="46" fillId="3" borderId="29" xfId="0" applyNumberFormat="1" applyFont="1" applyFill="1" applyBorder="1" applyAlignment="1">
      <alignment horizontal="right" vertical="center" wrapText="1"/>
    </xf>
    <xf numFmtId="0" fontId="46" fillId="3" borderId="4" xfId="0" applyFont="1" applyFill="1" applyBorder="1" applyAlignment="1">
      <alignment horizontal="center" vertical="center" wrapText="1"/>
    </xf>
    <xf numFmtId="0" fontId="46" fillId="4" borderId="5" xfId="0" applyFont="1" applyFill="1" applyBorder="1" applyAlignment="1">
      <alignment vertical="center" wrapText="1"/>
    </xf>
    <xf numFmtId="0" fontId="46" fillId="3" borderId="5" xfId="0" applyFont="1" applyFill="1" applyBorder="1" applyAlignment="1">
      <alignment horizontal="center" vertical="center" wrapText="1"/>
    </xf>
    <xf numFmtId="167" fontId="48" fillId="3" borderId="30" xfId="0" applyNumberFormat="1" applyFont="1" applyFill="1" applyBorder="1" applyAlignment="1">
      <alignment horizontal="center" wrapText="1"/>
    </xf>
    <xf numFmtId="167" fontId="48" fillId="3" borderId="0" xfId="0" applyNumberFormat="1" applyFont="1" applyFill="1" applyBorder="1" applyAlignment="1">
      <alignment horizontal="center" wrapText="1"/>
    </xf>
    <xf numFmtId="0" fontId="45" fillId="3" borderId="0" xfId="0" applyFont="1" applyFill="1" applyBorder="1" applyAlignment="1">
      <alignment horizontal="center"/>
    </xf>
    <xf numFmtId="0" fontId="47" fillId="3" borderId="0" xfId="0" applyFont="1" applyFill="1" applyBorder="1" applyAlignment="1">
      <alignment horizontal="left" vertical="center" wrapText="1"/>
    </xf>
    <xf numFmtId="0" fontId="44" fillId="3" borderId="0" xfId="0" applyFont="1" applyFill="1"/>
    <xf numFmtId="0" fontId="47" fillId="3" borderId="4" xfId="0" applyFont="1" applyFill="1" applyBorder="1" applyAlignment="1">
      <alignment horizontal="center" vertical="center" wrapText="1"/>
    </xf>
    <xf numFmtId="0" fontId="47" fillId="3" borderId="30" xfId="0" applyFont="1" applyFill="1" applyBorder="1" applyAlignment="1">
      <alignment horizontal="center" vertical="center" wrapText="1"/>
    </xf>
    <xf numFmtId="0" fontId="47" fillId="3" borderId="5" xfId="0" applyFont="1" applyFill="1" applyBorder="1" applyAlignment="1">
      <alignment horizontal="center" vertical="center" wrapText="1"/>
    </xf>
    <xf numFmtId="41" fontId="47" fillId="3" borderId="30" xfId="1" applyFont="1" applyFill="1" applyBorder="1" applyAlignment="1">
      <alignment horizontal="center" vertical="center" wrapText="1"/>
    </xf>
    <xf numFmtId="41" fontId="47" fillId="3" borderId="0" xfId="1" applyFont="1" applyFill="1" applyBorder="1" applyAlignment="1">
      <alignment horizontal="center" vertical="center" wrapText="1"/>
    </xf>
    <xf numFmtId="41" fontId="45" fillId="3" borderId="36" xfId="1" applyFont="1" applyFill="1" applyBorder="1"/>
    <xf numFmtId="41" fontId="45" fillId="3" borderId="37" xfId="1" applyFont="1" applyFill="1" applyBorder="1" applyAlignment="1">
      <alignment wrapText="1"/>
    </xf>
    <xf numFmtId="41" fontId="45" fillId="3" borderId="37" xfId="1" applyFont="1" applyFill="1" applyBorder="1" applyAlignment="1">
      <alignment horizontal="center" vertical="center"/>
    </xf>
    <xf numFmtId="41" fontId="45" fillId="3" borderId="37" xfId="1" applyFont="1" applyFill="1" applyBorder="1"/>
    <xf numFmtId="41" fontId="45" fillId="3" borderId="38" xfId="1" applyFont="1" applyFill="1" applyBorder="1"/>
    <xf numFmtId="41" fontId="45" fillId="3" borderId="21" xfId="1" applyFont="1" applyFill="1" applyBorder="1"/>
    <xf numFmtId="41" fontId="45" fillId="3" borderId="22" xfId="1" applyFont="1" applyFill="1" applyBorder="1" applyAlignment="1">
      <alignment wrapText="1"/>
    </xf>
    <xf numFmtId="41" fontId="45" fillId="3" borderId="22" xfId="1" applyFont="1" applyFill="1" applyBorder="1" applyAlignment="1">
      <alignment horizontal="center" vertical="center"/>
    </xf>
    <xf numFmtId="41" fontId="45" fillId="3" borderId="22" xfId="1" applyFont="1" applyFill="1" applyBorder="1"/>
    <xf numFmtId="41" fontId="45" fillId="3" borderId="23" xfId="1" applyFont="1" applyFill="1" applyBorder="1"/>
    <xf numFmtId="41" fontId="45" fillId="3" borderId="39" xfId="1" applyFont="1" applyFill="1" applyBorder="1"/>
    <xf numFmtId="41" fontId="45" fillId="3" borderId="40" xfId="1" applyFont="1" applyFill="1" applyBorder="1" applyAlignment="1">
      <alignment wrapText="1"/>
    </xf>
    <xf numFmtId="41" fontId="45" fillId="3" borderId="40" xfId="1" applyFont="1" applyFill="1" applyBorder="1" applyAlignment="1">
      <alignment horizontal="center" vertical="center"/>
    </xf>
    <xf numFmtId="41" fontId="45" fillId="3" borderId="40" xfId="1" applyFont="1" applyFill="1" applyBorder="1"/>
    <xf numFmtId="41" fontId="45" fillId="3" borderId="41" xfId="1" applyFont="1" applyFill="1" applyBorder="1"/>
    <xf numFmtId="41" fontId="46" fillId="3" borderId="30" xfId="0" applyNumberFormat="1" applyFont="1" applyFill="1" applyBorder="1"/>
    <xf numFmtId="41" fontId="46" fillId="3" borderId="0" xfId="0" applyNumberFormat="1" applyFont="1" applyFill="1" applyBorder="1"/>
    <xf numFmtId="41" fontId="45" fillId="3" borderId="30" xfId="1" applyFont="1" applyFill="1" applyBorder="1" applyAlignment="1">
      <alignment vertical="center"/>
    </xf>
    <xf numFmtId="41" fontId="45" fillId="3" borderId="0" xfId="1" applyFont="1" applyFill="1" applyBorder="1" applyAlignment="1">
      <alignment vertical="center"/>
    </xf>
    <xf numFmtId="0" fontId="47" fillId="3" borderId="0" xfId="0" applyFont="1" applyFill="1" applyBorder="1" applyAlignment="1">
      <alignment horizontal="left" vertical="center"/>
    </xf>
    <xf numFmtId="0" fontId="47" fillId="3" borderId="0" xfId="0" applyFont="1" applyFill="1" applyBorder="1" applyAlignment="1">
      <alignment horizontal="center" vertical="center"/>
    </xf>
    <xf numFmtId="0" fontId="44" fillId="3" borderId="0" xfId="0" applyFont="1" applyFill="1" applyBorder="1" applyAlignment="1">
      <alignment horizontal="center"/>
    </xf>
    <xf numFmtId="0" fontId="48" fillId="3" borderId="48" xfId="0" applyFont="1" applyFill="1" applyBorder="1" applyAlignment="1">
      <alignment horizontal="center" vertical="center" wrapText="1"/>
    </xf>
    <xf numFmtId="0" fontId="48" fillId="3" borderId="44" xfId="0" applyFont="1" applyFill="1" applyBorder="1" applyAlignment="1">
      <alignment horizontal="center" vertical="center" wrapText="1"/>
    </xf>
    <xf numFmtId="0" fontId="48" fillId="3" borderId="42" xfId="0" applyFont="1" applyFill="1" applyBorder="1" applyAlignment="1">
      <alignment horizontal="right" vertical="center" wrapText="1"/>
    </xf>
    <xf numFmtId="0" fontId="46" fillId="3" borderId="49" xfId="0" applyFont="1" applyFill="1" applyBorder="1" applyAlignment="1">
      <alignment horizontal="center" vertical="center" wrapText="1"/>
    </xf>
    <xf numFmtId="0" fontId="45" fillId="3" borderId="42" xfId="0" applyFont="1" applyFill="1" applyBorder="1" applyAlignment="1">
      <alignment vertical="top" wrapText="1"/>
    </xf>
    <xf numFmtId="0" fontId="46" fillId="3" borderId="50" xfId="0" applyFont="1" applyFill="1" applyBorder="1" applyAlignment="1">
      <alignment horizontal="center" vertical="center" wrapText="1"/>
    </xf>
    <xf numFmtId="3" fontId="46" fillId="3" borderId="42" xfId="0" applyNumberFormat="1" applyFont="1" applyFill="1" applyBorder="1" applyAlignment="1">
      <alignment horizontal="right" vertical="center" wrapText="1"/>
    </xf>
    <xf numFmtId="3" fontId="46" fillId="3" borderId="51" xfId="0" applyNumberFormat="1" applyFont="1" applyFill="1" applyBorder="1" applyAlignment="1">
      <alignment horizontal="right" vertical="center" wrapText="1"/>
    </xf>
    <xf numFmtId="0" fontId="46" fillId="3" borderId="48" xfId="0" applyFont="1" applyFill="1" applyBorder="1" applyAlignment="1">
      <alignment horizontal="center" vertical="center" wrapText="1"/>
    </xf>
    <xf numFmtId="0" fontId="46" fillId="3" borderId="42" xfId="0" applyFont="1" applyFill="1" applyBorder="1" applyAlignment="1">
      <alignment horizontal="center" vertical="center" wrapText="1"/>
    </xf>
    <xf numFmtId="0" fontId="46" fillId="3" borderId="0" xfId="0" applyFont="1" applyFill="1" applyBorder="1" applyAlignment="1">
      <alignment horizontal="center" vertical="center" wrapText="1"/>
    </xf>
    <xf numFmtId="0" fontId="46" fillId="4" borderId="0" xfId="0" applyFont="1" applyFill="1" applyBorder="1" applyAlignment="1">
      <alignment vertical="center" wrapText="1"/>
    </xf>
    <xf numFmtId="167" fontId="48" fillId="3" borderId="48" xfId="0" applyNumberFormat="1" applyFont="1" applyFill="1" applyBorder="1" applyAlignment="1">
      <alignment horizontal="center" wrapText="1"/>
    </xf>
    <xf numFmtId="41" fontId="45" fillId="3" borderId="21" xfId="0" applyNumberFormat="1" applyFont="1" applyFill="1" applyBorder="1" applyAlignment="1">
      <alignment horizontal="center" vertical="center" wrapText="1"/>
    </xf>
    <xf numFmtId="41" fontId="46" fillId="3" borderId="22" xfId="0" applyNumberFormat="1" applyFont="1" applyFill="1" applyBorder="1" applyAlignment="1">
      <alignment horizontal="center" vertical="center" wrapText="1"/>
    </xf>
    <xf numFmtId="41" fontId="45" fillId="3" borderId="22" xfId="0" applyNumberFormat="1" applyFont="1" applyFill="1" applyBorder="1" applyAlignment="1">
      <alignment vertical="center" wrapText="1"/>
    </xf>
    <xf numFmtId="41" fontId="45" fillId="3" borderId="24" xfId="0" applyNumberFormat="1" applyFont="1" applyFill="1" applyBorder="1" applyAlignment="1">
      <alignment horizontal="center" vertical="center" wrapText="1"/>
    </xf>
    <xf numFmtId="41" fontId="45" fillId="3" borderId="25" xfId="1" applyFont="1" applyFill="1" applyBorder="1" applyAlignment="1">
      <alignment wrapText="1"/>
    </xf>
    <xf numFmtId="41" fontId="46" fillId="3" borderId="25" xfId="0" applyNumberFormat="1" applyFont="1" applyFill="1" applyBorder="1" applyAlignment="1">
      <alignment horizontal="center" vertical="center" wrapText="1"/>
    </xf>
    <xf numFmtId="41" fontId="45" fillId="3" borderId="25" xfId="0" applyNumberFormat="1" applyFont="1" applyFill="1" applyBorder="1" applyAlignment="1">
      <alignment vertical="center" wrapText="1"/>
    </xf>
    <xf numFmtId="41" fontId="45" fillId="3" borderId="26" xfId="1" applyFont="1" applyFill="1" applyBorder="1"/>
    <xf numFmtId="41" fontId="45" fillId="3" borderId="27" xfId="0" applyNumberFormat="1" applyFont="1" applyFill="1" applyBorder="1" applyAlignment="1">
      <alignment horizontal="center"/>
    </xf>
    <xf numFmtId="41" fontId="45" fillId="3" borderId="28" xfId="0" applyNumberFormat="1" applyFont="1" applyFill="1" applyBorder="1" applyAlignment="1">
      <alignment wrapText="1"/>
    </xf>
    <xf numFmtId="41" fontId="46" fillId="3" borderId="28" xfId="0" applyNumberFormat="1" applyFont="1" applyFill="1" applyBorder="1" applyAlignment="1">
      <alignment horizontal="center" vertical="center" wrapText="1"/>
    </xf>
    <xf numFmtId="41" fontId="45" fillId="3" borderId="28" xfId="0" applyNumberFormat="1" applyFont="1" applyFill="1" applyBorder="1" applyAlignment="1">
      <alignment vertical="center"/>
    </xf>
    <xf numFmtId="41" fontId="45" fillId="3" borderId="29" xfId="1" applyFont="1" applyFill="1" applyBorder="1"/>
    <xf numFmtId="0" fontId="48" fillId="3" borderId="30" xfId="0" applyFont="1" applyFill="1" applyBorder="1" applyAlignment="1">
      <alignment horizontal="center" vertical="center" wrapText="1"/>
    </xf>
    <xf numFmtId="0" fontId="48" fillId="3" borderId="5" xfId="0" applyFont="1" applyFill="1" applyBorder="1" applyAlignment="1">
      <alignment horizontal="center" vertical="center" wrapText="1"/>
    </xf>
    <xf numFmtId="0" fontId="48" fillId="3" borderId="30" xfId="0" applyFont="1" applyFill="1" applyBorder="1" applyAlignment="1">
      <alignment horizontal="right" vertical="center" wrapText="1"/>
    </xf>
    <xf numFmtId="0" fontId="48" fillId="3" borderId="6" xfId="0" applyFont="1" applyFill="1" applyBorder="1" applyAlignment="1">
      <alignment horizontal="center" vertical="center" wrapText="1"/>
    </xf>
    <xf numFmtId="3" fontId="46" fillId="3" borderId="59" xfId="0" applyNumberFormat="1" applyFont="1" applyFill="1" applyBorder="1" applyAlignment="1">
      <alignment horizontal="right" vertical="center" wrapText="1"/>
    </xf>
    <xf numFmtId="3" fontId="46" fillId="3" borderId="60" xfId="0" applyNumberFormat="1" applyFont="1" applyFill="1" applyBorder="1" applyAlignment="1">
      <alignment horizontal="left" vertical="center" wrapText="1"/>
    </xf>
    <xf numFmtId="3" fontId="46" fillId="3" borderId="60" xfId="0" applyNumberFormat="1" applyFont="1" applyFill="1" applyBorder="1" applyAlignment="1">
      <alignment horizontal="center" vertical="center" wrapText="1"/>
    </xf>
    <xf numFmtId="3" fontId="46" fillId="3" borderId="60" xfId="0" applyNumberFormat="1" applyFont="1" applyFill="1" applyBorder="1" applyAlignment="1">
      <alignment horizontal="right" vertical="center" wrapText="1"/>
    </xf>
    <xf numFmtId="3" fontId="46" fillId="3" borderId="61" xfId="0" applyNumberFormat="1" applyFont="1" applyFill="1" applyBorder="1" applyAlignment="1">
      <alignment horizontal="right" vertical="center" wrapText="1"/>
    </xf>
    <xf numFmtId="3" fontId="46" fillId="3" borderId="62" xfId="0" applyNumberFormat="1" applyFont="1" applyFill="1" applyBorder="1" applyAlignment="1">
      <alignment horizontal="right" vertical="center" wrapText="1"/>
    </xf>
    <xf numFmtId="3" fontId="46" fillId="3" borderId="42" xfId="0" applyNumberFormat="1" applyFont="1" applyFill="1" applyBorder="1" applyAlignment="1">
      <alignment horizontal="left" vertical="center" wrapText="1"/>
    </xf>
    <xf numFmtId="3" fontId="46" fillId="3" borderId="42" xfId="0" applyNumberFormat="1" applyFont="1" applyFill="1" applyBorder="1" applyAlignment="1">
      <alignment horizontal="center" vertical="center" wrapText="1"/>
    </xf>
    <xf numFmtId="3" fontId="46" fillId="3" borderId="63" xfId="0" applyNumberFormat="1" applyFont="1" applyFill="1" applyBorder="1" applyAlignment="1">
      <alignment horizontal="right" vertical="center" wrapText="1"/>
    </xf>
    <xf numFmtId="3" fontId="46" fillId="3" borderId="64" xfId="0" applyNumberFormat="1" applyFont="1" applyFill="1" applyBorder="1" applyAlignment="1">
      <alignment horizontal="right" vertical="center" wrapText="1"/>
    </xf>
    <xf numFmtId="3" fontId="46" fillId="3" borderId="65" xfId="0" applyNumberFormat="1" applyFont="1" applyFill="1" applyBorder="1" applyAlignment="1">
      <alignment horizontal="left" vertical="center" wrapText="1"/>
    </xf>
    <xf numFmtId="3" fontId="46" fillId="3" borderId="65" xfId="0" applyNumberFormat="1" applyFont="1" applyFill="1" applyBorder="1" applyAlignment="1">
      <alignment horizontal="center" vertical="center" wrapText="1"/>
    </xf>
    <xf numFmtId="3" fontId="46" fillId="3" borderId="65" xfId="0" applyNumberFormat="1" applyFont="1" applyFill="1" applyBorder="1" applyAlignment="1">
      <alignment horizontal="right" vertical="center" wrapText="1"/>
    </xf>
    <xf numFmtId="3" fontId="46" fillId="3" borderId="66" xfId="0" applyNumberFormat="1" applyFont="1" applyFill="1" applyBorder="1" applyAlignment="1">
      <alignment horizontal="right" vertical="center" wrapText="1"/>
    </xf>
    <xf numFmtId="167" fontId="46" fillId="3" borderId="30" xfId="0" applyNumberFormat="1" applyFont="1" applyFill="1" applyBorder="1" applyAlignment="1">
      <alignment horizontal="center" wrapText="1"/>
    </xf>
    <xf numFmtId="167" fontId="46" fillId="3" borderId="0" xfId="0" applyNumberFormat="1" applyFont="1" applyFill="1" applyBorder="1" applyAlignment="1">
      <alignment horizontal="center" wrapText="1"/>
    </xf>
    <xf numFmtId="41" fontId="45" fillId="3" borderId="67" xfId="1" applyFont="1" applyFill="1" applyBorder="1"/>
    <xf numFmtId="0" fontId="45" fillId="3" borderId="0" xfId="0" applyFont="1" applyFill="1" applyBorder="1" applyAlignment="1"/>
    <xf numFmtId="3" fontId="46" fillId="3" borderId="69" xfId="0" applyNumberFormat="1" applyFont="1" applyFill="1" applyBorder="1" applyAlignment="1">
      <alignment horizontal="right" vertical="center" wrapText="1"/>
    </xf>
    <xf numFmtId="167" fontId="46" fillId="3" borderId="48" xfId="0" applyNumberFormat="1" applyFont="1" applyFill="1" applyBorder="1" applyAlignment="1">
      <alignment horizontal="center" wrapText="1"/>
    </xf>
    <xf numFmtId="0" fontId="45" fillId="3" borderId="21" xfId="0" applyFont="1" applyFill="1" applyBorder="1" applyAlignment="1">
      <alignment horizontal="center" vertical="center" wrapText="1"/>
    </xf>
    <xf numFmtId="0" fontId="46" fillId="3" borderId="22" xfId="0" applyFont="1" applyFill="1" applyBorder="1" applyAlignment="1">
      <alignment horizontal="center" vertical="center" wrapText="1"/>
    </xf>
    <xf numFmtId="0" fontId="45" fillId="3" borderId="22" xfId="0" applyFont="1" applyFill="1" applyBorder="1" applyAlignment="1">
      <alignment horizontal="center" wrapText="1"/>
    </xf>
    <xf numFmtId="0" fontId="45" fillId="3" borderId="24" xfId="0" applyFont="1" applyFill="1" applyBorder="1" applyAlignment="1">
      <alignment horizontal="center" vertical="center" wrapText="1"/>
    </xf>
    <xf numFmtId="0" fontId="46" fillId="3" borderId="25" xfId="0" applyFont="1" applyFill="1" applyBorder="1" applyAlignment="1">
      <alignment horizontal="center" vertical="center" wrapText="1"/>
    </xf>
    <xf numFmtId="0" fontId="45" fillId="3" borderId="25" xfId="0" applyFont="1" applyFill="1" applyBorder="1" applyAlignment="1">
      <alignment horizontal="center" wrapText="1"/>
    </xf>
    <xf numFmtId="0" fontId="45" fillId="3" borderId="27" xfId="0" applyFont="1" applyFill="1" applyBorder="1" applyAlignment="1">
      <alignment horizontal="center"/>
    </xf>
    <xf numFmtId="0" fontId="45" fillId="3" borderId="28" xfId="0" applyFont="1" applyFill="1" applyBorder="1" applyAlignment="1">
      <alignment wrapText="1"/>
    </xf>
    <xf numFmtId="0" fontId="46" fillId="3" borderId="28" xfId="0" applyFont="1" applyFill="1" applyBorder="1" applyAlignment="1">
      <alignment horizontal="center" vertical="center" wrapText="1"/>
    </xf>
    <xf numFmtId="0" fontId="45" fillId="3" borderId="28" xfId="0" applyFont="1" applyFill="1" applyBorder="1" applyAlignment="1">
      <alignment horizontal="center"/>
    </xf>
    <xf numFmtId="0" fontId="48" fillId="3" borderId="74" xfId="0" applyFont="1" applyFill="1" applyBorder="1" applyAlignment="1">
      <alignment horizontal="center" vertical="center" wrapText="1"/>
    </xf>
    <xf numFmtId="0" fontId="48" fillId="3" borderId="75" xfId="0" applyFont="1" applyFill="1" applyBorder="1" applyAlignment="1">
      <alignment horizontal="center" vertical="center" wrapText="1"/>
    </xf>
    <xf numFmtId="0" fontId="48" fillId="3" borderId="76" xfId="0" applyFont="1" applyFill="1" applyBorder="1" applyAlignment="1">
      <alignment horizontal="center" vertical="center" wrapText="1"/>
    </xf>
    <xf numFmtId="0" fontId="48" fillId="3" borderId="77" xfId="0" applyFont="1" applyFill="1" applyBorder="1" applyAlignment="1">
      <alignment horizontal="right" vertical="center" wrapText="1"/>
    </xf>
    <xf numFmtId="0" fontId="48" fillId="3" borderId="78" xfId="0" applyFont="1" applyFill="1" applyBorder="1" applyAlignment="1">
      <alignment horizontal="center" vertical="center" wrapText="1"/>
    </xf>
    <xf numFmtId="0" fontId="46" fillId="3" borderId="79" xfId="0" applyFont="1" applyFill="1" applyBorder="1" applyAlignment="1">
      <alignment horizontal="center" vertical="center" wrapText="1"/>
    </xf>
    <xf numFmtId="0" fontId="46" fillId="3" borderId="50" xfId="0" applyFont="1" applyFill="1" applyBorder="1" applyAlignment="1">
      <alignment horizontal="left" vertical="center" wrapText="1"/>
    </xf>
    <xf numFmtId="0" fontId="46" fillId="3" borderId="80" xfId="0" applyFont="1" applyFill="1" applyBorder="1" applyAlignment="1">
      <alignment horizontal="center" vertical="center" wrapText="1"/>
    </xf>
    <xf numFmtId="0" fontId="46" fillId="3" borderId="48" xfId="0" applyFont="1" applyFill="1" applyBorder="1" applyAlignment="1">
      <alignment horizontal="left" vertical="center" wrapText="1"/>
    </xf>
    <xf numFmtId="0" fontId="46" fillId="3" borderId="70" xfId="0" applyFont="1" applyFill="1" applyBorder="1" applyAlignment="1">
      <alignment horizontal="left" vertical="center" wrapText="1"/>
    </xf>
    <xf numFmtId="0" fontId="46" fillId="3" borderId="70" xfId="0" applyFont="1" applyFill="1" applyBorder="1" applyAlignment="1">
      <alignment horizontal="center" vertical="center" wrapText="1"/>
    </xf>
    <xf numFmtId="0" fontId="46" fillId="3" borderId="48" xfId="0" applyFont="1" applyFill="1" applyBorder="1" applyAlignment="1">
      <alignment vertical="center" wrapText="1"/>
    </xf>
    <xf numFmtId="0" fontId="46" fillId="3" borderId="46" xfId="0" applyFont="1" applyFill="1" applyBorder="1" applyAlignment="1">
      <alignment vertical="center" wrapText="1"/>
    </xf>
    <xf numFmtId="0" fontId="46" fillId="3" borderId="60" xfId="0" applyFont="1" applyFill="1" applyBorder="1" applyAlignment="1">
      <alignment horizontal="center" vertical="center" wrapText="1"/>
    </xf>
    <xf numFmtId="12" fontId="46" fillId="3" borderId="81" xfId="0" applyNumberFormat="1" applyFont="1" applyFill="1" applyBorder="1" applyAlignment="1">
      <alignment horizontal="center" vertical="center" wrapText="1"/>
    </xf>
    <xf numFmtId="12" fontId="46" fillId="3" borderId="80" xfId="0" applyNumberFormat="1" applyFont="1" applyFill="1" applyBorder="1" applyAlignment="1">
      <alignment horizontal="center" vertical="center" wrapText="1"/>
    </xf>
    <xf numFmtId="0" fontId="46" fillId="3" borderId="81" xfId="0" applyFont="1" applyFill="1" applyBorder="1" applyAlignment="1">
      <alignment horizontal="center" vertical="center" wrapText="1"/>
    </xf>
    <xf numFmtId="0" fontId="46" fillId="3" borderId="82" xfId="0" applyFont="1" applyFill="1" applyBorder="1" applyAlignment="1">
      <alignment horizontal="center" vertical="center" wrapText="1"/>
    </xf>
    <xf numFmtId="0" fontId="46" fillId="4" borderId="83" xfId="0" applyFont="1" applyFill="1" applyBorder="1" applyAlignment="1">
      <alignment horizontal="left" vertical="center" wrapText="1"/>
    </xf>
    <xf numFmtId="0" fontId="46" fillId="3" borderId="83" xfId="0" applyFont="1" applyFill="1" applyBorder="1" applyAlignment="1">
      <alignment horizontal="center" vertical="center" wrapText="1"/>
    </xf>
    <xf numFmtId="0" fontId="46" fillId="3" borderId="84" xfId="0" applyFont="1" applyFill="1" applyBorder="1" applyAlignment="1">
      <alignment horizontal="center" vertical="center" wrapText="1"/>
    </xf>
    <xf numFmtId="167" fontId="48" fillId="3" borderId="50" xfId="0" applyNumberFormat="1" applyFont="1" applyFill="1" applyBorder="1" applyAlignment="1">
      <alignment horizontal="center" wrapText="1"/>
    </xf>
    <xf numFmtId="41" fontId="47" fillId="3" borderId="30" xfId="4" applyFont="1" applyFill="1" applyBorder="1" applyAlignment="1">
      <alignment horizontal="center" vertical="center" wrapText="1"/>
    </xf>
    <xf numFmtId="41" fontId="47" fillId="3" borderId="0" xfId="4" applyFont="1" applyFill="1" applyBorder="1" applyAlignment="1">
      <alignment horizontal="center" vertical="center" wrapText="1"/>
    </xf>
    <xf numFmtId="41" fontId="45" fillId="3" borderId="22" xfId="4" applyFont="1" applyFill="1" applyBorder="1" applyAlignment="1">
      <alignment wrapText="1"/>
    </xf>
    <xf numFmtId="41" fontId="45" fillId="3" borderId="22" xfId="4" applyFont="1" applyFill="1" applyBorder="1"/>
    <xf numFmtId="41" fontId="45" fillId="3" borderId="23" xfId="4" applyFont="1" applyFill="1" applyBorder="1"/>
    <xf numFmtId="41" fontId="45" fillId="3" borderId="0" xfId="4" applyFont="1" applyFill="1" applyBorder="1"/>
    <xf numFmtId="41" fontId="45" fillId="3" borderId="26" xfId="4" applyFont="1" applyFill="1" applyBorder="1"/>
    <xf numFmtId="41" fontId="45" fillId="3" borderId="29" xfId="4" applyFont="1" applyFill="1" applyBorder="1"/>
    <xf numFmtId="41" fontId="45" fillId="3" borderId="30" xfId="4" applyFont="1" applyFill="1" applyBorder="1" applyAlignment="1">
      <alignment vertical="center"/>
    </xf>
    <xf numFmtId="41" fontId="45" fillId="3" borderId="0" xfId="4" applyFont="1" applyFill="1" applyBorder="1" applyAlignment="1">
      <alignment vertical="center"/>
    </xf>
    <xf numFmtId="41" fontId="45" fillId="3" borderId="22" xfId="4" applyFont="1" applyFill="1" applyBorder="1" applyAlignment="1">
      <alignment horizontal="center" vertical="center"/>
    </xf>
    <xf numFmtId="41" fontId="45" fillId="3" borderId="22" xfId="4" applyFont="1" applyFill="1" applyBorder="1" applyAlignment="1">
      <alignment vertical="center"/>
    </xf>
    <xf numFmtId="41" fontId="45" fillId="3" borderId="25" xfId="4" applyFont="1" applyFill="1" applyBorder="1" applyAlignment="1">
      <alignment wrapText="1"/>
    </xf>
    <xf numFmtId="0" fontId="45" fillId="3" borderId="27" xfId="0" applyFont="1" applyFill="1" applyBorder="1" applyAlignment="1">
      <alignment horizontal="center" wrapText="1"/>
    </xf>
    <xf numFmtId="0" fontId="45" fillId="3" borderId="28" xfId="0" applyFont="1" applyFill="1" applyBorder="1" applyAlignment="1">
      <alignment horizontal="center" wrapText="1"/>
    </xf>
    <xf numFmtId="0" fontId="47" fillId="3" borderId="0" xfId="0" applyFont="1" applyFill="1" applyAlignment="1">
      <alignment horizontal="center" vertical="center" wrapText="1"/>
    </xf>
    <xf numFmtId="0" fontId="47" fillId="3" borderId="0" xfId="0" applyFont="1" applyFill="1" applyAlignment="1">
      <alignment horizontal="center" wrapText="1"/>
    </xf>
    <xf numFmtId="0" fontId="48" fillId="3" borderId="42" xfId="0" applyFont="1" applyFill="1" applyBorder="1" applyAlignment="1">
      <alignment horizontal="center" vertical="center" wrapText="1"/>
    </xf>
    <xf numFmtId="0" fontId="46" fillId="3" borderId="72" xfId="0" applyFont="1" applyFill="1" applyBorder="1" applyAlignment="1">
      <alignment horizontal="center" vertical="center" wrapText="1"/>
    </xf>
    <xf numFmtId="12" fontId="46" fillId="3" borderId="73" xfId="0" applyNumberFormat="1" applyFont="1" applyFill="1" applyBorder="1" applyAlignment="1">
      <alignment horizontal="center" vertical="center" wrapText="1"/>
    </xf>
    <xf numFmtId="3" fontId="46" fillId="3" borderId="69" xfId="0" applyNumberFormat="1" applyFont="1" applyFill="1" applyBorder="1" applyAlignment="1">
      <alignment vertical="center" wrapText="1"/>
    </xf>
    <xf numFmtId="3" fontId="46" fillId="3" borderId="0" xfId="0" applyNumberFormat="1" applyFont="1" applyFill="1" applyBorder="1" applyAlignment="1">
      <alignment vertical="center" wrapText="1"/>
    </xf>
    <xf numFmtId="12" fontId="46" fillId="3" borderId="49" xfId="0" applyNumberFormat="1" applyFont="1" applyFill="1" applyBorder="1" applyAlignment="1">
      <alignment horizontal="center" vertical="center" wrapText="1"/>
    </xf>
    <xf numFmtId="0" fontId="46" fillId="3" borderId="73" xfId="0" applyFont="1" applyFill="1" applyBorder="1" applyAlignment="1">
      <alignment horizontal="center" vertical="center" wrapText="1"/>
    </xf>
    <xf numFmtId="3" fontId="46" fillId="3" borderId="48" xfId="0" applyNumberFormat="1" applyFont="1" applyFill="1" applyBorder="1" applyAlignment="1">
      <alignment horizontal="right" vertical="center" wrapText="1"/>
    </xf>
    <xf numFmtId="0" fontId="46" fillId="4" borderId="50" xfId="0" applyFont="1" applyFill="1" applyBorder="1" applyAlignment="1">
      <alignment horizontal="left" vertical="center" wrapText="1"/>
    </xf>
    <xf numFmtId="0" fontId="46" fillId="3" borderId="0" xfId="0" applyFont="1" applyFill="1" applyAlignment="1">
      <alignment horizontal="center" vertical="center" wrapText="1"/>
    </xf>
    <xf numFmtId="0" fontId="46" fillId="4" borderId="0" xfId="0" applyFont="1" applyFill="1" applyAlignment="1">
      <alignment vertical="center" wrapText="1"/>
    </xf>
    <xf numFmtId="3" fontId="46" fillId="3" borderId="63" xfId="0" applyNumberFormat="1" applyFont="1" applyFill="1" applyBorder="1" applyAlignment="1">
      <alignment vertical="center" wrapText="1"/>
    </xf>
    <xf numFmtId="3" fontId="46" fillId="3" borderId="84" xfId="0" applyNumberFormat="1" applyFont="1" applyFill="1" applyBorder="1" applyAlignment="1">
      <alignment horizontal="right" vertical="center" wrapText="1"/>
    </xf>
    <xf numFmtId="0" fontId="48" fillId="3" borderId="92" xfId="0" applyFont="1" applyFill="1" applyBorder="1" applyAlignment="1">
      <alignment horizontal="center" vertical="center" wrapText="1"/>
    </xf>
    <xf numFmtId="0" fontId="48" fillId="3" borderId="93" xfId="0" applyFont="1" applyFill="1" applyBorder="1" applyAlignment="1">
      <alignment horizontal="center" vertical="center" wrapText="1"/>
    </xf>
    <xf numFmtId="0" fontId="48" fillId="3" borderId="94" xfId="0" applyFont="1" applyFill="1" applyBorder="1" applyAlignment="1">
      <alignment horizontal="center" vertical="center" wrapText="1"/>
    </xf>
    <xf numFmtId="0" fontId="48" fillId="3" borderId="95" xfId="0" applyFont="1" applyFill="1" applyBorder="1" applyAlignment="1">
      <alignment horizontal="center" vertical="center" wrapText="1"/>
    </xf>
    <xf numFmtId="3" fontId="46" fillId="3" borderId="91" xfId="0" applyNumberFormat="1" applyFont="1" applyFill="1" applyBorder="1" applyAlignment="1">
      <alignment horizontal="right" vertical="center" wrapText="1"/>
    </xf>
    <xf numFmtId="3" fontId="46" fillId="3" borderId="77" xfId="0" applyNumberFormat="1" applyFont="1" applyFill="1" applyBorder="1" applyAlignment="1">
      <alignment horizontal="left" vertical="center" wrapText="1"/>
    </xf>
    <xf numFmtId="3" fontId="46" fillId="3" borderId="77" xfId="0" applyNumberFormat="1" applyFont="1" applyFill="1" applyBorder="1" applyAlignment="1">
      <alignment horizontal="center" vertical="center" wrapText="1"/>
    </xf>
    <xf numFmtId="3" fontId="46" fillId="3" borderId="77" xfId="0" applyNumberFormat="1" applyFont="1" applyFill="1" applyBorder="1" applyAlignment="1">
      <alignment horizontal="right" vertical="center" wrapText="1"/>
    </xf>
    <xf numFmtId="3" fontId="46" fillId="3" borderId="78" xfId="0" applyNumberFormat="1" applyFont="1" applyFill="1" applyBorder="1" applyAlignment="1">
      <alignment horizontal="right" vertical="center" wrapText="1"/>
    </xf>
    <xf numFmtId="3" fontId="46" fillId="3" borderId="96" xfId="0" applyNumberFormat="1" applyFont="1" applyFill="1" applyBorder="1" applyAlignment="1">
      <alignment horizontal="right" vertical="center" wrapText="1"/>
    </xf>
    <xf numFmtId="3" fontId="46" fillId="3" borderId="97" xfId="0" applyNumberFormat="1" applyFont="1" applyFill="1" applyBorder="1" applyAlignment="1">
      <alignment horizontal="right" vertical="center" wrapText="1"/>
    </xf>
    <xf numFmtId="3" fontId="46" fillId="3" borderId="97" xfId="0" applyNumberFormat="1" applyFont="1" applyFill="1" applyBorder="1" applyAlignment="1">
      <alignment vertical="center" wrapText="1"/>
    </xf>
    <xf numFmtId="3" fontId="46" fillId="3" borderId="80" xfId="0" applyNumberFormat="1" applyFont="1" applyFill="1" applyBorder="1" applyAlignment="1">
      <alignment horizontal="right" vertical="center" wrapText="1"/>
    </xf>
    <xf numFmtId="3" fontId="46" fillId="3" borderId="48" xfId="0" applyNumberFormat="1" applyFont="1" applyFill="1" applyBorder="1" applyAlignment="1">
      <alignment horizontal="left" vertical="center" wrapText="1"/>
    </xf>
    <xf numFmtId="3" fontId="46" fillId="3" borderId="48" xfId="0" applyNumberFormat="1" applyFont="1" applyFill="1" applyBorder="1" applyAlignment="1">
      <alignment horizontal="center" vertical="center" wrapText="1"/>
    </xf>
    <xf numFmtId="3" fontId="46" fillId="3" borderId="82" xfId="0" applyNumberFormat="1" applyFont="1" applyFill="1" applyBorder="1" applyAlignment="1">
      <alignment horizontal="right" vertical="center" wrapText="1"/>
    </xf>
    <xf numFmtId="3" fontId="46" fillId="3" borderId="84" xfId="0" applyNumberFormat="1" applyFont="1" applyFill="1" applyBorder="1" applyAlignment="1">
      <alignment horizontal="left" vertical="center" wrapText="1"/>
    </xf>
    <xf numFmtId="3" fontId="46" fillId="3" borderId="84" xfId="0" applyNumberFormat="1" applyFont="1" applyFill="1" applyBorder="1" applyAlignment="1">
      <alignment horizontal="center" vertical="center" wrapText="1"/>
    </xf>
    <xf numFmtId="3" fontId="46" fillId="3" borderId="98" xfId="0" applyNumberFormat="1" applyFont="1" applyFill="1" applyBorder="1" applyAlignment="1">
      <alignment horizontal="right" vertical="center" wrapText="1"/>
    </xf>
    <xf numFmtId="0" fontId="48" fillId="3" borderId="4" xfId="0" applyFont="1" applyFill="1" applyBorder="1" applyAlignment="1">
      <alignment horizontal="center" vertical="center" wrapText="1"/>
    </xf>
    <xf numFmtId="0" fontId="46" fillId="3" borderId="55" xfId="0" applyFont="1" applyFill="1" applyBorder="1" applyAlignment="1">
      <alignment horizontal="center" vertical="center" wrapText="1"/>
    </xf>
    <xf numFmtId="0" fontId="46" fillId="4" borderId="56" xfId="0" applyFont="1" applyFill="1" applyBorder="1" applyAlignment="1">
      <alignment vertical="center" wrapText="1"/>
    </xf>
    <xf numFmtId="0" fontId="46" fillId="3" borderId="56" xfId="0" applyFont="1" applyFill="1" applyBorder="1" applyAlignment="1">
      <alignment horizontal="center" vertical="center" wrapText="1"/>
    </xf>
    <xf numFmtId="167" fontId="48" fillId="3" borderId="66" xfId="0" applyNumberFormat="1" applyFont="1" applyFill="1" applyBorder="1" applyAlignment="1">
      <alignment horizontal="center" wrapText="1"/>
    </xf>
    <xf numFmtId="0" fontId="46" fillId="3" borderId="74" xfId="0" applyFont="1" applyFill="1" applyBorder="1" applyAlignment="1">
      <alignment horizontal="center" vertical="center" wrapText="1"/>
    </xf>
    <xf numFmtId="0" fontId="46" fillId="3" borderId="75" xfId="0" applyFont="1" applyFill="1" applyBorder="1" applyAlignment="1">
      <alignment horizontal="left" vertical="center" wrapText="1"/>
    </xf>
    <xf numFmtId="0" fontId="46" fillId="3" borderId="77" xfId="0" applyFont="1" applyFill="1" applyBorder="1" applyAlignment="1">
      <alignment horizontal="center" vertical="center" wrapText="1"/>
    </xf>
    <xf numFmtId="0" fontId="46" fillId="3" borderId="90" xfId="0" applyFont="1" applyFill="1" applyBorder="1" applyAlignment="1">
      <alignment horizontal="center" vertical="center" wrapText="1"/>
    </xf>
    <xf numFmtId="0" fontId="46" fillId="3" borderId="99" xfId="0" applyFont="1" applyFill="1" applyBorder="1" applyAlignment="1">
      <alignment horizontal="center" vertical="center" wrapText="1"/>
    </xf>
    <xf numFmtId="0" fontId="46" fillId="3" borderId="100" xfId="0" applyFont="1" applyFill="1" applyBorder="1" applyAlignment="1">
      <alignment horizontal="center" vertical="center" wrapText="1"/>
    </xf>
    <xf numFmtId="3" fontId="46" fillId="3" borderId="100" xfId="0" applyNumberFormat="1" applyFont="1" applyFill="1" applyBorder="1" applyAlignment="1">
      <alignment horizontal="right" vertical="center" wrapText="1"/>
    </xf>
    <xf numFmtId="0" fontId="45" fillId="3" borderId="10" xfId="0" applyFont="1" applyFill="1" applyBorder="1" applyAlignment="1">
      <alignment horizontal="left" vertical="center" wrapText="1"/>
    </xf>
    <xf numFmtId="0" fontId="45" fillId="3" borderId="9" xfId="0" applyFont="1" applyFill="1" applyBorder="1" applyAlignment="1">
      <alignment horizontal="left" vertical="center" wrapText="1"/>
    </xf>
    <xf numFmtId="0" fontId="47" fillId="3" borderId="0" xfId="0" applyFont="1" applyFill="1" applyBorder="1" applyAlignment="1">
      <alignment horizontal="left" wrapText="1"/>
    </xf>
    <xf numFmtId="0" fontId="48" fillId="3" borderId="30" xfId="0" applyFont="1" applyFill="1" applyBorder="1" applyAlignment="1">
      <alignment horizontal="left" vertical="center" wrapText="1"/>
    </xf>
    <xf numFmtId="0" fontId="48" fillId="3" borderId="19" xfId="0" applyFont="1" applyFill="1" applyBorder="1" applyAlignment="1">
      <alignment horizontal="center" vertical="center" wrapText="1"/>
    </xf>
    <xf numFmtId="3" fontId="46" fillId="3" borderId="79" xfId="0" applyNumberFormat="1" applyFont="1" applyFill="1" applyBorder="1" applyAlignment="1">
      <alignment horizontal="right" vertical="center" wrapText="1"/>
    </xf>
    <xf numFmtId="3" fontId="46" fillId="3" borderId="50" xfId="0" applyNumberFormat="1" applyFont="1" applyFill="1" applyBorder="1" applyAlignment="1">
      <alignment horizontal="left" vertical="center" wrapText="1"/>
    </xf>
    <xf numFmtId="3" fontId="46" fillId="3" borderId="50" xfId="0" applyNumberFormat="1" applyFont="1" applyFill="1" applyBorder="1" applyAlignment="1">
      <alignment horizontal="center" vertical="center" wrapText="1"/>
    </xf>
    <xf numFmtId="3" fontId="46" fillId="3" borderId="50" xfId="0" applyNumberFormat="1" applyFont="1" applyFill="1" applyBorder="1" applyAlignment="1">
      <alignment horizontal="right" vertical="center" wrapText="1"/>
    </xf>
    <xf numFmtId="41" fontId="46" fillId="3" borderId="61" xfId="1" applyFont="1" applyFill="1" applyBorder="1" applyAlignment="1">
      <alignment horizontal="right" vertical="center" wrapText="1"/>
    </xf>
    <xf numFmtId="41" fontId="46" fillId="3" borderId="0" xfId="1" applyFont="1" applyFill="1" applyBorder="1" applyAlignment="1">
      <alignment horizontal="right" vertical="center" wrapText="1"/>
    </xf>
    <xf numFmtId="3" fontId="46" fillId="3" borderId="101" xfId="0" applyNumberFormat="1" applyFont="1" applyFill="1" applyBorder="1" applyAlignment="1">
      <alignment horizontal="right" vertical="center" wrapText="1"/>
    </xf>
    <xf numFmtId="3" fontId="46" fillId="3" borderId="83" xfId="0" applyNumberFormat="1" applyFont="1" applyFill="1" applyBorder="1" applyAlignment="1">
      <alignment horizontal="left" vertical="center" wrapText="1"/>
    </xf>
    <xf numFmtId="3" fontId="46" fillId="3" borderId="83" xfId="0" applyNumberFormat="1" applyFont="1" applyFill="1" applyBorder="1" applyAlignment="1">
      <alignment horizontal="center" vertical="center" wrapText="1"/>
    </xf>
    <xf numFmtId="3" fontId="46" fillId="3" borderId="83" xfId="0" applyNumberFormat="1" applyFont="1" applyFill="1" applyBorder="1" applyAlignment="1">
      <alignment horizontal="right" vertical="center" wrapText="1"/>
    </xf>
    <xf numFmtId="3" fontId="46" fillId="3" borderId="102" xfId="0" applyNumberFormat="1" applyFont="1" applyFill="1" applyBorder="1" applyAlignment="1">
      <alignment horizontal="right" vertical="center" wrapText="1"/>
    </xf>
    <xf numFmtId="0" fontId="46" fillId="4" borderId="56" xfId="0" applyFont="1" applyFill="1" applyBorder="1" applyAlignment="1">
      <alignment horizontal="left" vertical="center" wrapText="1"/>
    </xf>
    <xf numFmtId="41" fontId="45" fillId="3" borderId="22" xfId="4" applyFont="1" applyFill="1" applyBorder="1" applyAlignment="1">
      <alignment horizontal="left" wrapText="1"/>
    </xf>
    <xf numFmtId="167" fontId="46" fillId="3" borderId="61" xfId="0" applyNumberFormat="1" applyFont="1" applyFill="1" applyBorder="1" applyAlignment="1">
      <alignment horizontal="right" vertical="center" wrapText="1"/>
    </xf>
    <xf numFmtId="167" fontId="46" fillId="3" borderId="0" xfId="0" applyNumberFormat="1" applyFont="1" applyFill="1" applyBorder="1" applyAlignment="1">
      <alignment horizontal="right" vertical="center" wrapText="1"/>
    </xf>
    <xf numFmtId="0" fontId="46" fillId="3" borderId="83" xfId="0" applyFont="1" applyFill="1" applyBorder="1" applyAlignment="1">
      <alignment horizontal="left" vertical="center" wrapText="1"/>
    </xf>
    <xf numFmtId="0" fontId="46" fillId="3" borderId="0" xfId="0" applyFont="1" applyFill="1" applyBorder="1" applyAlignment="1">
      <alignment vertical="center" wrapText="1"/>
    </xf>
    <xf numFmtId="167" fontId="46" fillId="3" borderId="50" xfId="0" applyNumberFormat="1" applyFont="1" applyFill="1" applyBorder="1" applyAlignment="1">
      <alignment horizontal="center" wrapText="1"/>
    </xf>
    <xf numFmtId="0" fontId="45" fillId="3" borderId="103" xfId="0" applyFont="1" applyFill="1" applyBorder="1" applyAlignment="1">
      <alignment horizontal="center"/>
    </xf>
    <xf numFmtId="0" fontId="45" fillId="3" borderId="100" xfId="0" applyFont="1" applyFill="1" applyBorder="1" applyAlignment="1">
      <alignment wrapText="1"/>
    </xf>
    <xf numFmtId="0" fontId="45" fillId="3" borderId="100" xfId="0" applyFont="1" applyFill="1" applyBorder="1" applyAlignment="1">
      <alignment horizontal="center"/>
    </xf>
    <xf numFmtId="41" fontId="45" fillId="3" borderId="40" xfId="4" applyFont="1" applyFill="1" applyBorder="1"/>
    <xf numFmtId="41" fontId="45" fillId="3" borderId="67" xfId="4" applyFont="1" applyFill="1" applyBorder="1"/>
    <xf numFmtId="3" fontId="46" fillId="3" borderId="104" xfId="0" applyNumberFormat="1" applyFont="1" applyFill="1" applyBorder="1" applyAlignment="1">
      <alignment horizontal="right" vertical="center" wrapText="1"/>
    </xf>
    <xf numFmtId="41" fontId="46" fillId="3" borderId="48" xfId="4" applyFont="1" applyFill="1" applyBorder="1" applyAlignment="1">
      <alignment horizontal="right" vertical="center" wrapText="1"/>
    </xf>
    <xf numFmtId="41" fontId="46" fillId="3" borderId="61" xfId="4" applyFont="1" applyFill="1" applyBorder="1" applyAlignment="1">
      <alignment horizontal="right" vertical="center" wrapText="1"/>
    </xf>
    <xf numFmtId="41" fontId="46" fillId="3" borderId="0" xfId="4" applyFont="1" applyFill="1" applyBorder="1" applyAlignment="1">
      <alignment horizontal="right" vertical="center" wrapText="1"/>
    </xf>
    <xf numFmtId="3" fontId="46" fillId="3" borderId="70" xfId="0" applyNumberFormat="1" applyFont="1" applyFill="1" applyBorder="1" applyAlignment="1">
      <alignment horizontal="right" vertical="center" wrapText="1"/>
    </xf>
    <xf numFmtId="41" fontId="45" fillId="3" borderId="21" xfId="4" applyFont="1" applyFill="1" applyBorder="1" applyAlignment="1">
      <alignment horizontal="center"/>
    </xf>
    <xf numFmtId="3" fontId="46" fillId="3" borderId="79" xfId="0" applyNumberFormat="1" applyFont="1" applyFill="1" applyBorder="1" applyAlignment="1">
      <alignment horizontal="center" vertical="center" wrapText="1"/>
    </xf>
    <xf numFmtId="3" fontId="46" fillId="3" borderId="80" xfId="0" applyNumberFormat="1" applyFont="1" applyFill="1" applyBorder="1" applyAlignment="1">
      <alignment horizontal="center" vertical="center" wrapText="1"/>
    </xf>
    <xf numFmtId="3" fontId="46" fillId="3" borderId="81" xfId="0" applyNumberFormat="1" applyFont="1" applyFill="1" applyBorder="1" applyAlignment="1">
      <alignment horizontal="center" vertical="center" wrapText="1"/>
    </xf>
    <xf numFmtId="3" fontId="46" fillId="3" borderId="70" xfId="0" applyNumberFormat="1" applyFont="1" applyFill="1" applyBorder="1" applyAlignment="1">
      <alignment horizontal="left" vertical="center" wrapText="1"/>
    </xf>
    <xf numFmtId="3" fontId="46" fillId="3" borderId="70" xfId="0" applyNumberFormat="1" applyFont="1" applyFill="1" applyBorder="1" applyAlignment="1">
      <alignment horizontal="center" vertical="center" wrapText="1"/>
    </xf>
    <xf numFmtId="41" fontId="46" fillId="3" borderId="48" xfId="4" applyFont="1" applyFill="1" applyBorder="1" applyAlignment="1">
      <alignment horizontal="left" vertical="center" wrapText="1"/>
    </xf>
    <xf numFmtId="41" fontId="46" fillId="3" borderId="48" xfId="4" applyFont="1" applyFill="1" applyBorder="1" applyAlignment="1">
      <alignment horizontal="center" vertical="center" wrapText="1"/>
    </xf>
    <xf numFmtId="3" fontId="46" fillId="3" borderId="105" xfId="0" applyNumberFormat="1" applyFont="1" applyFill="1" applyBorder="1" applyAlignment="1">
      <alignment horizontal="left" vertical="center" wrapText="1"/>
    </xf>
    <xf numFmtId="3" fontId="46" fillId="3" borderId="82" xfId="0" applyNumberFormat="1" applyFont="1" applyFill="1" applyBorder="1" applyAlignment="1">
      <alignment horizontal="center" vertical="center" wrapText="1"/>
    </xf>
    <xf numFmtId="0" fontId="48" fillId="3" borderId="5" xfId="0" applyFont="1" applyFill="1" applyBorder="1" applyAlignment="1">
      <alignment horizontal="right" vertical="center" wrapText="1"/>
    </xf>
    <xf numFmtId="3" fontId="46" fillId="3" borderId="59" xfId="0" applyNumberFormat="1" applyFont="1" applyFill="1" applyBorder="1" applyAlignment="1">
      <alignment horizontal="center" vertical="center" wrapText="1"/>
    </xf>
    <xf numFmtId="3" fontId="46" fillId="3" borderId="62" xfId="0" applyNumberFormat="1" applyFont="1" applyFill="1" applyBorder="1" applyAlignment="1">
      <alignment horizontal="center" vertical="center" wrapText="1"/>
    </xf>
    <xf numFmtId="0" fontId="46" fillId="3" borderId="21" xfId="0" applyFont="1" applyFill="1" applyBorder="1" applyAlignment="1">
      <alignment horizontal="center" vertical="center" wrapText="1"/>
    </xf>
    <xf numFmtId="0" fontId="46" fillId="3" borderId="22" xfId="0" applyFont="1" applyFill="1" applyBorder="1" applyAlignment="1">
      <alignment horizontal="left" vertical="center" wrapText="1"/>
    </xf>
    <xf numFmtId="0" fontId="46" fillId="3" borderId="24" xfId="0" applyFont="1" applyFill="1" applyBorder="1" applyAlignment="1">
      <alignment horizontal="center" vertical="center" wrapText="1"/>
    </xf>
    <xf numFmtId="0" fontId="46" fillId="3" borderId="25" xfId="0" applyFont="1" applyFill="1" applyBorder="1" applyAlignment="1">
      <alignment horizontal="left" vertical="center" wrapText="1"/>
    </xf>
    <xf numFmtId="0" fontId="46" fillId="3" borderId="25" xfId="0" applyFont="1" applyFill="1" applyBorder="1" applyAlignment="1">
      <alignment vertical="center" wrapText="1"/>
    </xf>
    <xf numFmtId="0" fontId="46" fillId="3" borderId="106" xfId="0" applyFont="1" applyFill="1" applyBorder="1" applyAlignment="1">
      <alignment horizontal="center" vertical="center" wrapText="1"/>
    </xf>
    <xf numFmtId="12" fontId="46" fillId="3" borderId="24" xfId="0" applyNumberFormat="1" applyFont="1" applyFill="1" applyBorder="1" applyAlignment="1">
      <alignment horizontal="center" vertical="center" wrapText="1"/>
    </xf>
    <xf numFmtId="0" fontId="46" fillId="3" borderId="103" xfId="0" applyFont="1" applyFill="1" applyBorder="1" applyAlignment="1">
      <alignment horizontal="center" vertical="center" wrapText="1"/>
    </xf>
    <xf numFmtId="0" fontId="46" fillId="3" borderId="100" xfId="0" applyFont="1" applyFill="1" applyBorder="1" applyAlignment="1">
      <alignment horizontal="left" vertical="center" wrapText="1"/>
    </xf>
    <xf numFmtId="3" fontId="46" fillId="3" borderId="85" xfId="0" applyNumberFormat="1" applyFont="1" applyFill="1" applyBorder="1" applyAlignment="1">
      <alignment horizontal="right" vertical="center" wrapText="1"/>
    </xf>
    <xf numFmtId="3" fontId="46" fillId="3" borderId="57" xfId="0" applyNumberFormat="1" applyFont="1" applyFill="1" applyBorder="1" applyAlignment="1">
      <alignment horizontal="right" vertical="center" wrapText="1"/>
    </xf>
    <xf numFmtId="167" fontId="48" fillId="3" borderId="71" xfId="0" applyNumberFormat="1" applyFont="1" applyFill="1" applyBorder="1" applyAlignment="1">
      <alignment horizontal="center" wrapText="1"/>
    </xf>
    <xf numFmtId="41" fontId="44" fillId="3" borderId="23" xfId="4" applyFont="1" applyFill="1" applyBorder="1"/>
    <xf numFmtId="41" fontId="44" fillId="3" borderId="0" xfId="4" applyFont="1" applyFill="1" applyBorder="1"/>
    <xf numFmtId="41" fontId="44" fillId="3" borderId="26" xfId="4" applyFont="1" applyFill="1" applyBorder="1"/>
    <xf numFmtId="41" fontId="44" fillId="3" borderId="29" xfId="4" applyFont="1" applyFill="1" applyBorder="1"/>
    <xf numFmtId="0" fontId="44" fillId="3" borderId="0" xfId="0" applyFont="1" applyFill="1" applyAlignment="1">
      <alignment horizontal="center"/>
    </xf>
    <xf numFmtId="0" fontId="46" fillId="4" borderId="25" xfId="0" applyFont="1" applyFill="1" applyBorder="1" applyAlignment="1">
      <alignment horizontal="left" vertical="center" wrapText="1"/>
    </xf>
    <xf numFmtId="0" fontId="46" fillId="4" borderId="100" xfId="0" applyFont="1" applyFill="1" applyBorder="1" applyAlignment="1">
      <alignment horizontal="left" vertical="center" wrapText="1"/>
    </xf>
    <xf numFmtId="0" fontId="45" fillId="3" borderId="0" xfId="0" applyFont="1" applyFill="1" applyBorder="1" applyAlignment="1">
      <alignment horizontal="center" vertical="center" wrapText="1"/>
    </xf>
    <xf numFmtId="0" fontId="45" fillId="3" borderId="24" xfId="0" applyFont="1" applyFill="1" applyBorder="1" applyAlignment="1">
      <alignment horizontal="left" vertical="center" wrapText="1"/>
    </xf>
    <xf numFmtId="0" fontId="45" fillId="3" borderId="25" xfId="0" applyFont="1" applyFill="1" applyBorder="1" applyAlignment="1">
      <alignment horizontal="center" vertical="center" wrapText="1"/>
    </xf>
    <xf numFmtId="0" fontId="45" fillId="3" borderId="24" xfId="0" applyFont="1" applyFill="1" applyBorder="1" applyAlignment="1">
      <alignment vertical="center" wrapText="1"/>
    </xf>
    <xf numFmtId="0" fontId="45" fillId="3" borderId="24" xfId="0" applyFont="1" applyFill="1" applyBorder="1" applyAlignment="1">
      <alignment horizontal="center" wrapText="1"/>
    </xf>
    <xf numFmtId="0" fontId="49" fillId="3" borderId="24" xfId="0" applyFont="1" applyFill="1" applyBorder="1" applyAlignment="1">
      <alignment horizontal="center" wrapText="1"/>
    </xf>
    <xf numFmtId="0" fontId="49" fillId="3" borderId="25" xfId="0" applyFont="1" applyFill="1" applyBorder="1" applyAlignment="1">
      <alignment horizontal="center" wrapText="1"/>
    </xf>
    <xf numFmtId="0" fontId="49" fillId="3" borderId="25" xfId="0" applyFont="1" applyFill="1" applyBorder="1" applyAlignment="1">
      <alignment horizontal="center" vertical="center" wrapText="1"/>
    </xf>
    <xf numFmtId="0" fontId="49" fillId="3" borderId="26" xfId="0" applyFont="1" applyFill="1" applyBorder="1" applyAlignment="1">
      <alignment horizontal="center" wrapText="1"/>
    </xf>
    <xf numFmtId="0" fontId="49" fillId="3" borderId="0" xfId="0" applyFont="1" applyFill="1" applyBorder="1" applyAlignment="1">
      <alignment horizontal="center" wrapText="1"/>
    </xf>
    <xf numFmtId="0" fontId="44" fillId="3" borderId="24" xfId="0" applyFont="1" applyFill="1" applyBorder="1" applyAlignment="1">
      <alignment horizontal="center" vertical="top"/>
    </xf>
    <xf numFmtId="0" fontId="44" fillId="3" borderId="25" xfId="0" applyFont="1" applyFill="1" applyBorder="1" applyAlignment="1">
      <alignment wrapText="1"/>
    </xf>
    <xf numFmtId="0" fontId="44" fillId="3" borderId="25" xfId="0" applyFont="1" applyFill="1" applyBorder="1" applyAlignment="1">
      <alignment horizontal="center" vertical="center" wrapText="1"/>
    </xf>
    <xf numFmtId="0" fontId="44" fillId="3" borderId="25" xfId="0" applyFont="1" applyFill="1" applyBorder="1" applyAlignment="1">
      <alignment horizontal="center" wrapText="1"/>
    </xf>
    <xf numFmtId="173" fontId="44" fillId="3" borderId="25" xfId="5" applyNumberFormat="1" applyFont="1" applyFill="1" applyBorder="1" applyAlignment="1">
      <alignment horizontal="right" wrapText="1"/>
    </xf>
    <xf numFmtId="173" fontId="44" fillId="3" borderId="26" xfId="5" applyNumberFormat="1" applyFont="1" applyFill="1" applyBorder="1" applyAlignment="1">
      <alignment horizontal="right" wrapText="1"/>
    </xf>
    <xf numFmtId="173" fontId="44" fillId="3" borderId="0" xfId="5" applyNumberFormat="1" applyFont="1" applyFill="1" applyBorder="1" applyAlignment="1">
      <alignment horizontal="right" wrapText="1"/>
    </xf>
    <xf numFmtId="0" fontId="44" fillId="3" borderId="24" xfId="0" applyFont="1" applyFill="1" applyBorder="1" applyAlignment="1">
      <alignment horizontal="center" vertical="top" wrapText="1"/>
    </xf>
    <xf numFmtId="2" fontId="46" fillId="3" borderId="25" xfId="0" applyNumberFormat="1" applyFont="1" applyFill="1" applyBorder="1" applyAlignment="1">
      <alignment horizontal="justify" vertical="center" wrapText="1"/>
    </xf>
    <xf numFmtId="173" fontId="46" fillId="3" borderId="25" xfId="5" applyNumberFormat="1" applyFont="1" applyFill="1" applyBorder="1" applyAlignment="1">
      <alignment horizontal="center" wrapText="1"/>
    </xf>
    <xf numFmtId="173" fontId="46" fillId="3" borderId="25" xfId="5" applyNumberFormat="1" applyFont="1" applyFill="1" applyBorder="1" applyAlignment="1">
      <alignment horizontal="right"/>
    </xf>
    <xf numFmtId="173" fontId="46" fillId="3" borderId="25" xfId="5" applyNumberFormat="1" applyFont="1" applyFill="1" applyBorder="1" applyAlignment="1">
      <alignment horizontal="right" wrapText="1"/>
    </xf>
    <xf numFmtId="173" fontId="46" fillId="3" borderId="25" xfId="5" applyNumberFormat="1" applyFont="1" applyFill="1" applyBorder="1" applyAlignment="1">
      <alignment horizontal="right" vertical="center" wrapText="1"/>
    </xf>
    <xf numFmtId="41" fontId="45" fillId="3" borderId="26" xfId="4" applyFont="1" applyFill="1" applyBorder="1" applyAlignment="1">
      <alignment vertical="center"/>
    </xf>
    <xf numFmtId="0" fontId="44" fillId="3" borderId="25" xfId="6" applyFont="1" applyFill="1" applyBorder="1" applyAlignment="1">
      <alignment horizontal="center" vertical="center"/>
    </xf>
    <xf numFmtId="0" fontId="44" fillId="3" borderId="25" xfId="6" applyFont="1" applyFill="1" applyBorder="1" applyAlignment="1">
      <alignment wrapText="1"/>
    </xf>
    <xf numFmtId="0" fontId="44" fillId="3" borderId="25" xfId="6" applyFont="1" applyFill="1" applyBorder="1" applyAlignment="1">
      <alignment horizontal="center" vertical="center" wrapText="1"/>
    </xf>
    <xf numFmtId="0" fontId="44" fillId="3" borderId="25" xfId="6" applyFont="1" applyFill="1" applyBorder="1" applyAlignment="1">
      <alignment horizontal="center" wrapText="1"/>
    </xf>
    <xf numFmtId="173" fontId="44" fillId="3" borderId="25" xfId="5" applyNumberFormat="1" applyFont="1" applyFill="1" applyBorder="1" applyAlignment="1">
      <alignment wrapText="1"/>
    </xf>
    <xf numFmtId="173" fontId="44" fillId="3" borderId="0" xfId="5" applyNumberFormat="1" applyFont="1" applyFill="1" applyBorder="1" applyAlignment="1">
      <alignment wrapText="1"/>
    </xf>
    <xf numFmtId="2" fontId="46" fillId="3" borderId="25" xfId="6" applyNumberFormat="1" applyFont="1" applyFill="1" applyBorder="1" applyAlignment="1">
      <alignment horizontal="justify" vertical="center" wrapText="1"/>
    </xf>
    <xf numFmtId="173" fontId="46" fillId="3" borderId="25" xfId="5" applyNumberFormat="1" applyFont="1" applyFill="1" applyBorder="1" applyAlignment="1"/>
    <xf numFmtId="173" fontId="46" fillId="3" borderId="25" xfId="5" applyNumberFormat="1" applyFont="1" applyFill="1" applyBorder="1" applyAlignment="1">
      <alignment wrapText="1"/>
    </xf>
    <xf numFmtId="173" fontId="46" fillId="3" borderId="0" xfId="5" applyNumberFormat="1" applyFont="1" applyFill="1" applyBorder="1" applyAlignment="1">
      <alignment wrapText="1"/>
    </xf>
    <xf numFmtId="0" fontId="45" fillId="3" borderId="115" xfId="0" applyFont="1" applyFill="1" applyBorder="1" applyAlignment="1">
      <alignment horizontal="center" vertical="center" wrapText="1"/>
    </xf>
    <xf numFmtId="0" fontId="45" fillId="3" borderId="31" xfId="0" applyFont="1" applyFill="1" applyBorder="1" applyAlignment="1">
      <alignment horizontal="center" wrapText="1"/>
    </xf>
    <xf numFmtId="0" fontId="45" fillId="3" borderId="0" xfId="0" applyFont="1" applyFill="1" applyBorder="1" applyAlignment="1">
      <alignment horizontal="center" wrapText="1"/>
    </xf>
    <xf numFmtId="0" fontId="49" fillId="3" borderId="21" xfId="0" applyFont="1" applyFill="1" applyBorder="1" applyAlignment="1">
      <alignment horizontal="center" wrapText="1"/>
    </xf>
    <xf numFmtId="0" fontId="49" fillId="3" borderId="22" xfId="0" applyFont="1" applyFill="1" applyBorder="1" applyAlignment="1">
      <alignment horizontal="center" wrapText="1"/>
    </xf>
    <xf numFmtId="0" fontId="49" fillId="3" borderId="22" xfId="0" applyFont="1" applyFill="1" applyBorder="1" applyAlignment="1">
      <alignment horizontal="center" vertical="center" wrapText="1"/>
    </xf>
    <xf numFmtId="0" fontId="49" fillId="3" borderId="23" xfId="0" applyFont="1" applyFill="1" applyBorder="1" applyAlignment="1">
      <alignment horizontal="center" wrapText="1"/>
    </xf>
    <xf numFmtId="0" fontId="44" fillId="3" borderId="24" xfId="6" applyFont="1" applyFill="1" applyBorder="1" applyAlignment="1">
      <alignment horizontal="center" vertical="top"/>
    </xf>
    <xf numFmtId="0" fontId="44" fillId="3" borderId="24" xfId="6" applyFont="1" applyFill="1" applyBorder="1" applyAlignment="1">
      <alignment horizontal="center" vertical="top" wrapText="1"/>
    </xf>
    <xf numFmtId="41" fontId="45" fillId="3" borderId="67" xfId="4" applyFont="1" applyFill="1" applyBorder="1" applyAlignment="1">
      <alignment vertical="center"/>
    </xf>
    <xf numFmtId="0" fontId="45" fillId="3" borderId="115" xfId="0" applyFont="1" applyFill="1" applyBorder="1" applyAlignment="1">
      <alignment horizontal="center" wrapText="1"/>
    </xf>
    <xf numFmtId="0" fontId="45" fillId="3" borderId="25" xfId="0" applyFont="1" applyFill="1" applyBorder="1" applyAlignment="1">
      <alignment horizontal="left" vertical="center" wrapText="1"/>
    </xf>
    <xf numFmtId="41" fontId="45" fillId="3" borderId="25" xfId="4" applyFont="1" applyFill="1" applyBorder="1" applyAlignment="1">
      <alignment horizontal="center" vertical="center" wrapText="1"/>
    </xf>
    <xf numFmtId="41" fontId="45" fillId="3" borderId="25" xfId="4" applyFont="1" applyFill="1" applyBorder="1" applyAlignment="1">
      <alignment horizontal="left" vertical="center" wrapText="1"/>
    </xf>
    <xf numFmtId="41" fontId="45" fillId="3" borderId="26" xfId="4" applyFont="1" applyFill="1" applyBorder="1" applyAlignment="1">
      <alignment horizontal="left" vertical="center" wrapText="1"/>
    </xf>
    <xf numFmtId="41" fontId="45" fillId="3" borderId="0" xfId="4" applyFont="1" applyFill="1" applyBorder="1" applyAlignment="1">
      <alignment horizontal="left" vertical="center" wrapText="1"/>
    </xf>
    <xf numFmtId="0" fontId="44" fillId="3" borderId="25" xfId="6" applyFont="1" applyFill="1" applyBorder="1" applyAlignment="1">
      <alignment horizontal="center" vertical="top" wrapText="1"/>
    </xf>
    <xf numFmtId="0" fontId="44" fillId="3" borderId="25" xfId="6" applyFont="1" applyFill="1" applyBorder="1" applyAlignment="1">
      <alignment horizontal="center" vertical="top"/>
    </xf>
    <xf numFmtId="41" fontId="44" fillId="3" borderId="0" xfId="1" applyFont="1" applyFill="1" applyBorder="1"/>
    <xf numFmtId="41" fontId="44" fillId="3" borderId="0" xfId="0" applyNumberFormat="1" applyFont="1" applyFill="1" applyBorder="1"/>
    <xf numFmtId="41" fontId="44" fillId="0" borderId="0" xfId="1" applyFont="1" applyBorder="1"/>
    <xf numFmtId="9" fontId="47" fillId="3" borderId="4" xfId="0" applyNumberFormat="1" applyFont="1" applyFill="1" applyBorder="1" applyAlignment="1">
      <alignment horizontal="center" vertical="center"/>
    </xf>
    <xf numFmtId="9" fontId="47" fillId="3" borderId="31" xfId="0" applyNumberFormat="1" applyFont="1" applyFill="1" applyBorder="1" applyAlignment="1">
      <alignment horizontal="center" vertical="center"/>
    </xf>
    <xf numFmtId="41" fontId="45" fillId="3" borderId="89" xfId="4" applyFont="1" applyFill="1" applyBorder="1" applyAlignment="1">
      <alignment vertical="center"/>
    </xf>
    <xf numFmtId="41" fontId="45" fillId="3" borderId="30" xfId="4" applyFont="1" applyFill="1" applyBorder="1"/>
    <xf numFmtId="0" fontId="44" fillId="3" borderId="0" xfId="0" applyFont="1" applyFill="1" applyAlignment="1">
      <alignment wrapText="1"/>
    </xf>
    <xf numFmtId="0" fontId="44" fillId="3" borderId="0" xfId="0" applyFont="1" applyFill="1" applyAlignment="1">
      <alignment horizontal="center" vertical="center"/>
    </xf>
    <xf numFmtId="41" fontId="44" fillId="3" borderId="0" xfId="1" applyFont="1" applyFill="1"/>
    <xf numFmtId="41" fontId="44" fillId="3" borderId="0" xfId="0" applyNumberFormat="1" applyFont="1" applyFill="1"/>
    <xf numFmtId="0" fontId="6" fillId="0" borderId="25" xfId="2" applyFont="1" applyFill="1" applyBorder="1" applyAlignment="1">
      <alignment horizontal="center" vertical="center" wrapText="1"/>
    </xf>
    <xf numFmtId="0" fontId="4" fillId="0" borderId="25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left" vertical="top" wrapText="1"/>
    </xf>
    <xf numFmtId="0" fontId="5" fillId="0" borderId="50" xfId="2" applyFont="1" applyBorder="1" applyAlignment="1">
      <alignment horizontal="left" vertical="top" wrapText="1"/>
    </xf>
    <xf numFmtId="0" fontId="5" fillId="0" borderId="22" xfId="2" applyFont="1" applyBorder="1" applyAlignment="1">
      <alignment vertical="top" wrapText="1"/>
    </xf>
    <xf numFmtId="12" fontId="4" fillId="0" borderId="25" xfId="2" applyNumberFormat="1" applyFont="1" applyFill="1" applyBorder="1" applyAlignment="1">
      <alignment horizontal="center" vertical="center" wrapText="1"/>
    </xf>
    <xf numFmtId="0" fontId="4" fillId="0" borderId="0" xfId="2" applyFont="1" applyBorder="1"/>
    <xf numFmtId="0" fontId="6" fillId="13" borderId="25" xfId="2" applyFont="1" applyFill="1" applyBorder="1" applyAlignment="1">
      <alignment horizontal="center" vertical="center" wrapText="1"/>
    </xf>
    <xf numFmtId="41" fontId="6" fillId="13" borderId="25" xfId="4" applyFont="1" applyFill="1" applyBorder="1" applyAlignment="1">
      <alignment horizontal="right" vertical="center" wrapText="1"/>
    </xf>
    <xf numFmtId="41" fontId="6" fillId="13" borderId="25" xfId="4" applyFont="1" applyFill="1" applyBorder="1" applyAlignment="1">
      <alignment horizontal="center" vertical="center" wrapText="1"/>
    </xf>
    <xf numFmtId="0" fontId="4" fillId="13" borderId="25" xfId="2" applyFont="1" applyFill="1" applyBorder="1"/>
    <xf numFmtId="12" fontId="4" fillId="13" borderId="25" xfId="2" applyNumberFormat="1" applyFont="1" applyFill="1" applyBorder="1" applyAlignment="1">
      <alignment horizontal="center" vertical="center" wrapText="1"/>
    </xf>
    <xf numFmtId="0" fontId="6" fillId="13" borderId="25" xfId="2" applyFont="1" applyFill="1" applyBorder="1" applyAlignment="1">
      <alignment wrapText="1"/>
    </xf>
    <xf numFmtId="0" fontId="5" fillId="13" borderId="25" xfId="2" applyFont="1" applyFill="1" applyBorder="1" applyAlignment="1">
      <alignment vertical="top" wrapText="1"/>
    </xf>
    <xf numFmtId="41" fontId="4" fillId="13" borderId="25" xfId="3" applyFont="1" applyFill="1" applyBorder="1"/>
    <xf numFmtId="41" fontId="35" fillId="13" borderId="25" xfId="3" applyFont="1" applyFill="1" applyBorder="1" applyAlignment="1">
      <alignment vertical="top" wrapText="1"/>
    </xf>
    <xf numFmtId="0" fontId="4" fillId="13" borderId="0" xfId="2" applyFont="1" applyFill="1"/>
    <xf numFmtId="0" fontId="6" fillId="13" borderId="25" xfId="2" applyFont="1" applyFill="1" applyBorder="1"/>
    <xf numFmtId="12" fontId="6" fillId="13" borderId="25" xfId="2" applyNumberFormat="1" applyFont="1" applyFill="1" applyBorder="1" applyAlignment="1">
      <alignment horizontal="center" vertical="center" wrapText="1"/>
    </xf>
    <xf numFmtId="0" fontId="35" fillId="13" borderId="25" xfId="2" applyFont="1" applyFill="1" applyBorder="1" applyAlignment="1">
      <alignment vertical="top" wrapText="1"/>
    </xf>
    <xf numFmtId="41" fontId="6" fillId="13" borderId="25" xfId="3" applyFont="1" applyFill="1" applyBorder="1"/>
    <xf numFmtId="0" fontId="4" fillId="13" borderId="0" xfId="2" applyFont="1" applyFill="1" applyBorder="1"/>
    <xf numFmtId="41" fontId="4" fillId="13" borderId="0" xfId="3" applyFont="1" applyFill="1"/>
    <xf numFmtId="42" fontId="6" fillId="13" borderId="0" xfId="8" applyFont="1" applyFill="1"/>
    <xf numFmtId="42" fontId="6" fillId="0" borderId="0" xfId="2" applyNumberFormat="1" applyFont="1"/>
    <xf numFmtId="42" fontId="4" fillId="0" borderId="0" xfId="8" applyFont="1"/>
    <xf numFmtId="0" fontId="50" fillId="0" borderId="24" xfId="0" applyFont="1" applyBorder="1" applyAlignment="1">
      <alignment horizontal="center" vertical="top" wrapText="1"/>
    </xf>
    <xf numFmtId="41" fontId="50" fillId="0" borderId="25" xfId="3" applyFont="1" applyBorder="1" applyAlignment="1">
      <alignment wrapText="1"/>
    </xf>
    <xf numFmtId="0" fontId="50" fillId="0" borderId="25" xfId="0" applyFont="1" applyBorder="1" applyAlignment="1">
      <alignment vertical="top" wrapText="1"/>
    </xf>
    <xf numFmtId="41" fontId="50" fillId="0" borderId="25" xfId="3" applyFont="1" applyBorder="1"/>
    <xf numFmtId="41" fontId="51" fillId="3" borderId="30" xfId="4" applyFont="1" applyFill="1" applyBorder="1" applyAlignment="1">
      <alignment vertical="center"/>
    </xf>
    <xf numFmtId="0" fontId="52" fillId="3" borderId="25" xfId="0" applyFont="1" applyFill="1" applyBorder="1" applyAlignment="1">
      <alignment horizontal="center" vertical="center"/>
    </xf>
    <xf numFmtId="0" fontId="53" fillId="3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4" fillId="14" borderId="115" xfId="0" applyFont="1" applyFill="1" applyBorder="1" applyAlignment="1">
      <alignment horizontal="center" vertical="center" wrapText="1"/>
    </xf>
    <xf numFmtId="0" fontId="54" fillId="14" borderId="114" xfId="0" applyFont="1" applyFill="1" applyBorder="1" applyAlignment="1">
      <alignment horizontal="center" vertical="center" wrapText="1"/>
    </xf>
    <xf numFmtId="0" fontId="54" fillId="14" borderId="106" xfId="0" applyFont="1" applyFill="1" applyBorder="1" applyAlignment="1">
      <alignment horizontal="center" vertical="center" wrapText="1"/>
    </xf>
    <xf numFmtId="0" fontId="52" fillId="0" borderId="25" xfId="0" applyFont="1" applyBorder="1" applyAlignment="1">
      <alignment horizontal="center" vertical="center"/>
    </xf>
    <xf numFmtId="1" fontId="52" fillId="0" borderId="25" xfId="0" applyNumberFormat="1" applyFont="1" applyBorder="1" applyAlignment="1">
      <alignment horizontal="center" vertical="center"/>
    </xf>
    <xf numFmtId="1" fontId="53" fillId="0" borderId="25" xfId="0" applyNumberFormat="1" applyFont="1" applyBorder="1" applyAlignment="1">
      <alignment horizontal="center" vertical="center" wrapText="1"/>
    </xf>
    <xf numFmtId="0" fontId="53" fillId="0" borderId="25" xfId="0" applyFont="1" applyBorder="1" applyAlignment="1">
      <alignment horizontal="center" vertical="center" wrapText="1"/>
    </xf>
    <xf numFmtId="0" fontId="55" fillId="15" borderId="25" xfId="0" applyFont="1" applyFill="1" applyBorder="1" applyAlignment="1">
      <alignment horizontal="center" vertical="center"/>
    </xf>
    <xf numFmtId="0" fontId="52" fillId="3" borderId="25" xfId="0" applyFont="1" applyFill="1" applyBorder="1" applyAlignment="1">
      <alignment horizontal="center" vertical="center" wrapText="1"/>
    </xf>
    <xf numFmtId="0" fontId="52" fillId="0" borderId="25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2" fillId="5" borderId="25" xfId="0" applyFont="1" applyFill="1" applyBorder="1" applyAlignment="1">
      <alignment horizontal="center" vertical="center"/>
    </xf>
    <xf numFmtId="0" fontId="53" fillId="5" borderId="25" xfId="0" applyFont="1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vertical="center"/>
    </xf>
    <xf numFmtId="41" fontId="3" fillId="0" borderId="0" xfId="2" applyNumberFormat="1" applyFont="1"/>
    <xf numFmtId="0" fontId="58" fillId="0" borderId="25" xfId="2" applyFont="1" applyBorder="1" applyAlignment="1">
      <alignment vertical="top" wrapText="1"/>
    </xf>
    <xf numFmtId="41" fontId="58" fillId="0" borderId="25" xfId="3" applyFont="1" applyBorder="1" applyAlignment="1">
      <alignment vertical="top" wrapText="1"/>
    </xf>
    <xf numFmtId="41" fontId="57" fillId="0" borderId="25" xfId="3" applyFont="1" applyBorder="1" applyAlignment="1">
      <alignment wrapText="1"/>
    </xf>
    <xf numFmtId="12" fontId="57" fillId="0" borderId="25" xfId="2" applyNumberFormat="1" applyFont="1" applyFill="1" applyBorder="1" applyAlignment="1">
      <alignment horizontal="center" vertical="center" wrapText="1"/>
    </xf>
    <xf numFmtId="1" fontId="4" fillId="0" borderId="0" xfId="2" applyNumberFormat="1" applyFont="1"/>
    <xf numFmtId="41" fontId="51" fillId="3" borderId="0" xfId="4" applyFont="1" applyFill="1" applyBorder="1" applyAlignment="1">
      <alignment vertical="center"/>
    </xf>
    <xf numFmtId="0" fontId="4" fillId="0" borderId="115" xfId="2" applyFont="1" applyBorder="1"/>
    <xf numFmtId="0" fontId="50" fillId="0" borderId="25" xfId="0" applyFont="1" applyBorder="1" applyAlignment="1">
      <alignment horizontal="center" vertical="top" wrapText="1"/>
    </xf>
    <xf numFmtId="2" fontId="59" fillId="0" borderId="25" xfId="6" applyNumberFormat="1" applyFont="1" applyBorder="1" applyAlignment="1">
      <alignment horizontal="center" vertical="center" wrapText="1"/>
    </xf>
    <xf numFmtId="0" fontId="0" fillId="0" borderId="0" xfId="0" applyFill="1"/>
    <xf numFmtId="1" fontId="5" fillId="0" borderId="25" xfId="2" applyNumberFormat="1" applyFont="1" applyBorder="1" applyAlignment="1">
      <alignment vertical="top" wrapText="1"/>
    </xf>
    <xf numFmtId="0" fontId="0" fillId="5" borderId="0" xfId="0" applyFill="1"/>
    <xf numFmtId="0" fontId="60" fillId="0" borderId="0" xfId="0" applyFont="1" applyFill="1" applyAlignment="1">
      <alignment horizontal="left" vertical="center"/>
    </xf>
    <xf numFmtId="0" fontId="5" fillId="0" borderId="25" xfId="2" applyFont="1" applyBorder="1" applyAlignment="1">
      <alignment horizontal="center" vertical="center" wrapText="1"/>
    </xf>
    <xf numFmtId="41" fontId="5" fillId="0" borderId="25" xfId="3" applyFont="1" applyBorder="1" applyAlignment="1">
      <alignment horizontal="center" vertical="center" wrapText="1"/>
    </xf>
    <xf numFmtId="3" fontId="61" fillId="3" borderId="25" xfId="0" applyNumberFormat="1" applyFont="1" applyFill="1" applyBorder="1" applyAlignment="1">
      <alignment horizontal="justify" vertical="center" wrapText="1"/>
    </xf>
    <xf numFmtId="3" fontId="61" fillId="3" borderId="25" xfId="0" applyNumberFormat="1" applyFont="1" applyFill="1" applyBorder="1" applyAlignment="1">
      <alignment horizontal="center" vertical="center"/>
    </xf>
    <xf numFmtId="175" fontId="61" fillId="3" borderId="25" xfId="9" applyNumberFormat="1" applyFont="1" applyFill="1" applyBorder="1" applyAlignment="1">
      <alignment horizontal="center" vertical="center" wrapText="1"/>
    </xf>
    <xf numFmtId="175" fontId="61" fillId="3" borderId="0" xfId="9" applyNumberFormat="1" applyFont="1" applyFill="1" applyBorder="1" applyAlignment="1">
      <alignment horizontal="center" vertical="center" wrapText="1"/>
    </xf>
    <xf numFmtId="0" fontId="35" fillId="0" borderId="25" xfId="2" applyFont="1" applyBorder="1" applyAlignment="1">
      <alignment horizontal="center" vertical="center" wrapText="1"/>
    </xf>
    <xf numFmtId="0" fontId="35" fillId="0" borderId="25" xfId="2" applyFont="1" applyFill="1" applyBorder="1" applyAlignment="1">
      <alignment horizontal="center" vertical="center" wrapText="1"/>
    </xf>
    <xf numFmtId="41" fontId="35" fillId="0" borderId="25" xfId="4" applyFont="1" applyBorder="1" applyAlignment="1">
      <alignment horizontal="right" vertical="center" wrapText="1"/>
    </xf>
    <xf numFmtId="41" fontId="35" fillId="0" borderId="25" xfId="4" applyFont="1" applyBorder="1" applyAlignment="1">
      <alignment horizontal="center" vertical="center" wrapText="1"/>
    </xf>
    <xf numFmtId="0" fontId="5" fillId="0" borderId="25" xfId="2" applyFont="1" applyBorder="1" applyAlignment="1">
      <alignment horizontal="justify" vertical="center" wrapText="1"/>
    </xf>
    <xf numFmtId="0" fontId="5" fillId="0" borderId="25" xfId="2" applyFont="1" applyFill="1" applyBorder="1" applyAlignment="1">
      <alignment horizontal="center" vertical="center" wrapText="1"/>
    </xf>
    <xf numFmtId="41" fontId="5" fillId="0" borderId="25" xfId="4" applyFont="1" applyBorder="1" applyAlignment="1">
      <alignment horizontal="right" vertical="center" wrapText="1"/>
    </xf>
    <xf numFmtId="0" fontId="63" fillId="0" borderId="0" xfId="0" applyFont="1" applyBorder="1" applyAlignment="1">
      <alignment horizontal="center" vertical="center"/>
    </xf>
    <xf numFmtId="0" fontId="63" fillId="0" borderId="0" xfId="0" applyFont="1"/>
    <xf numFmtId="12" fontId="35" fillId="13" borderId="25" xfId="2" applyNumberFormat="1" applyFont="1" applyFill="1" applyBorder="1" applyAlignment="1">
      <alignment horizontal="center" vertical="center" wrapText="1"/>
    </xf>
    <xf numFmtId="12" fontId="5" fillId="13" borderId="25" xfId="2" applyNumberFormat="1" applyFont="1" applyFill="1" applyBorder="1" applyAlignment="1">
      <alignment horizontal="center" vertical="center" wrapText="1"/>
    </xf>
    <xf numFmtId="0" fontId="35" fillId="13" borderId="25" xfId="2" applyFont="1" applyFill="1" applyBorder="1" applyAlignment="1">
      <alignment horizontal="center" vertical="center"/>
    </xf>
    <xf numFmtId="0" fontId="62" fillId="0" borderId="0" xfId="0" applyFont="1"/>
    <xf numFmtId="0" fontId="61" fillId="0" borderId="0" xfId="0" applyFont="1"/>
    <xf numFmtId="0" fontId="63" fillId="0" borderId="71" xfId="0" applyFont="1" applyBorder="1" applyAlignment="1">
      <alignment horizontal="justify" vertical="center" wrapText="1"/>
    </xf>
    <xf numFmtId="0" fontId="63" fillId="0" borderId="25" xfId="0" applyFont="1" applyBorder="1" applyAlignment="1">
      <alignment horizontal="center" vertical="center"/>
    </xf>
    <xf numFmtId="178" fontId="61" fillId="3" borderId="25" xfId="17" applyNumberFormat="1" applyFont="1" applyFill="1" applyBorder="1" applyAlignment="1">
      <alignment horizontal="center" vertical="center"/>
    </xf>
    <xf numFmtId="4" fontId="61" fillId="3" borderId="26" xfId="0" applyNumberFormat="1" applyFont="1" applyFill="1" applyBorder="1" applyAlignment="1">
      <alignment vertical="center"/>
    </xf>
    <xf numFmtId="0" fontId="61" fillId="3" borderId="24" xfId="0" applyFont="1" applyFill="1" applyBorder="1" applyAlignment="1">
      <alignment vertical="center"/>
    </xf>
    <xf numFmtId="0" fontId="61" fillId="3" borderId="55" xfId="0" applyFont="1" applyFill="1" applyBorder="1" applyAlignment="1">
      <alignment vertical="center"/>
    </xf>
    <xf numFmtId="0" fontId="61" fillId="3" borderId="24" xfId="0" applyFont="1" applyFill="1" applyBorder="1" applyAlignment="1">
      <alignment horizontal="center" vertical="center"/>
    </xf>
    <xf numFmtId="4" fontId="61" fillId="3" borderId="25" xfId="0" applyNumberFormat="1" applyFont="1" applyFill="1" applyBorder="1" applyAlignment="1">
      <alignment vertical="center"/>
    </xf>
    <xf numFmtId="4" fontId="61" fillId="3" borderId="25" xfId="0" applyNumberFormat="1" applyFont="1" applyFill="1" applyBorder="1" applyAlignment="1">
      <alignment horizontal="center" vertical="center"/>
    </xf>
    <xf numFmtId="178" fontId="61" fillId="3" borderId="100" xfId="17" applyNumberFormat="1" applyFont="1" applyFill="1" applyBorder="1" applyAlignment="1">
      <alignment horizontal="center" vertical="center"/>
    </xf>
    <xf numFmtId="4" fontId="61" fillId="3" borderId="100" xfId="0" applyNumberFormat="1" applyFont="1" applyFill="1" applyBorder="1" applyAlignment="1">
      <alignment vertical="center"/>
    </xf>
    <xf numFmtId="0" fontId="63" fillId="3" borderId="0" xfId="0" applyFont="1" applyFill="1" applyAlignment="1">
      <alignment vertical="center"/>
    </xf>
    <xf numFmtId="0" fontId="63" fillId="3" borderId="53" xfId="0" applyFont="1" applyFill="1" applyBorder="1" applyAlignment="1">
      <alignment vertical="center"/>
    </xf>
    <xf numFmtId="0" fontId="61" fillId="3" borderId="53" xfId="0" applyFont="1" applyFill="1" applyBorder="1" applyAlignment="1">
      <alignment vertical="center"/>
    </xf>
    <xf numFmtId="0" fontId="63" fillId="3" borderId="54" xfId="0" applyFont="1" applyFill="1" applyBorder="1" applyAlignment="1">
      <alignment vertical="center"/>
    </xf>
    <xf numFmtId="0" fontId="61" fillId="3" borderId="0" xfId="0" applyFont="1" applyFill="1" applyAlignment="1">
      <alignment vertical="center"/>
    </xf>
    <xf numFmtId="0" fontId="62" fillId="3" borderId="0" xfId="0" applyFont="1" applyFill="1" applyAlignment="1">
      <alignment vertical="center"/>
    </xf>
    <xf numFmtId="0" fontId="61" fillId="3" borderId="35" xfId="0" applyFont="1" applyFill="1" applyBorder="1" applyAlignment="1">
      <alignment vertical="center"/>
    </xf>
    <xf numFmtId="0" fontId="62" fillId="3" borderId="0" xfId="0" quotePrefix="1" applyFont="1" applyFill="1" applyAlignment="1">
      <alignment horizontal="left" vertical="center"/>
    </xf>
    <xf numFmtId="0" fontId="62" fillId="3" borderId="0" xfId="0" applyFont="1" applyFill="1" applyAlignment="1">
      <alignment horizontal="left" vertical="center"/>
    </xf>
    <xf numFmtId="0" fontId="62" fillId="3" borderId="0" xfId="0" applyFont="1" applyFill="1" applyAlignment="1">
      <alignment horizontal="center" vertical="center"/>
    </xf>
    <xf numFmtId="0" fontId="62" fillId="3" borderId="125" xfId="0" applyFont="1" applyFill="1" applyBorder="1" applyAlignment="1">
      <alignment horizontal="center" vertical="center"/>
    </xf>
    <xf numFmtId="0" fontId="62" fillId="3" borderId="5" xfId="0" applyFont="1" applyFill="1" applyBorder="1" applyAlignment="1">
      <alignment horizontal="center" vertical="center"/>
    </xf>
    <xf numFmtId="0" fontId="62" fillId="3" borderId="34" xfId="0" applyFont="1" applyFill="1" applyBorder="1" applyAlignment="1">
      <alignment horizontal="center" vertical="center"/>
    </xf>
    <xf numFmtId="0" fontId="61" fillId="3" borderId="126" xfId="0" applyFont="1" applyFill="1" applyBorder="1" applyAlignment="1">
      <alignment vertical="center"/>
    </xf>
    <xf numFmtId="3" fontId="61" fillId="3" borderId="22" xfId="0" applyNumberFormat="1" applyFont="1" applyFill="1" applyBorder="1" applyAlignment="1">
      <alignment horizontal="center" vertical="center"/>
    </xf>
    <xf numFmtId="177" fontId="61" fillId="3" borderId="22" xfId="0" applyNumberFormat="1" applyFont="1" applyFill="1" applyBorder="1" applyAlignment="1">
      <alignment horizontal="center" vertical="center"/>
    </xf>
    <xf numFmtId="4" fontId="61" fillId="3" borderId="22" xfId="0" applyNumberFormat="1" applyFont="1" applyFill="1" applyBorder="1" applyAlignment="1">
      <alignment horizontal="center" vertical="center"/>
    </xf>
    <xf numFmtId="177" fontId="61" fillId="3" borderId="23" xfId="0" applyNumberFormat="1" applyFont="1" applyFill="1" applyBorder="1" applyAlignment="1">
      <alignment horizontal="right" vertical="center"/>
    </xf>
    <xf numFmtId="0" fontId="61" fillId="3" borderId="89" xfId="0" applyFont="1" applyFill="1" applyBorder="1" applyAlignment="1">
      <alignment vertical="center"/>
    </xf>
    <xf numFmtId="178" fontId="61" fillId="3" borderId="25" xfId="0" applyNumberFormat="1" applyFont="1" applyFill="1" applyBorder="1" applyAlignment="1">
      <alignment horizontal="center" vertical="center"/>
    </xf>
    <xf numFmtId="4" fontId="61" fillId="3" borderId="30" xfId="0" applyNumberFormat="1" applyFont="1" applyFill="1" applyBorder="1" applyAlignment="1">
      <alignment vertical="center"/>
    </xf>
    <xf numFmtId="41" fontId="63" fillId="3" borderId="0" xfId="0" applyNumberFormat="1" applyFont="1" applyFill="1" applyAlignment="1">
      <alignment vertical="center"/>
    </xf>
    <xf numFmtId="0" fontId="61" fillId="3" borderId="128" xfId="0" applyFont="1" applyFill="1" applyBorder="1" applyAlignment="1">
      <alignment horizontal="center" vertical="center"/>
    </xf>
    <xf numFmtId="0" fontId="61" fillId="3" borderId="124" xfId="0" applyFont="1" applyFill="1" applyBorder="1" applyAlignment="1">
      <alignment horizontal="center" vertical="center"/>
    </xf>
    <xf numFmtId="4" fontId="61" fillId="3" borderId="115" xfId="0" applyNumberFormat="1" applyFont="1" applyFill="1" applyBorder="1" applyAlignment="1">
      <alignment vertical="center"/>
    </xf>
    <xf numFmtId="178" fontId="61" fillId="3" borderId="115" xfId="0" applyNumberFormat="1" applyFont="1" applyFill="1" applyBorder="1" applyAlignment="1">
      <alignment vertical="center"/>
    </xf>
    <xf numFmtId="0" fontId="61" fillId="3" borderId="52" xfId="0" applyFont="1" applyFill="1" applyBorder="1" applyAlignment="1">
      <alignment vertical="center"/>
    </xf>
    <xf numFmtId="0" fontId="61" fillId="3" borderId="37" xfId="0" applyFont="1" applyFill="1" applyBorder="1" applyAlignment="1">
      <alignment horizontal="center" vertical="center"/>
    </xf>
    <xf numFmtId="0" fontId="61" fillId="3" borderId="128" xfId="0" quotePrefix="1" applyFont="1" applyFill="1" applyBorder="1" applyAlignment="1">
      <alignment horizontal="center" vertical="center"/>
    </xf>
    <xf numFmtId="0" fontId="61" fillId="3" borderId="71" xfId="0" applyFont="1" applyFill="1" applyBorder="1" applyAlignment="1">
      <alignment vertical="center"/>
    </xf>
    <xf numFmtId="4" fontId="61" fillId="3" borderId="71" xfId="0" applyNumberFormat="1" applyFont="1" applyFill="1" applyBorder="1" applyAlignment="1">
      <alignment vertical="center"/>
    </xf>
    <xf numFmtId="0" fontId="62" fillId="3" borderId="56" xfId="0" applyFont="1" applyFill="1" applyBorder="1" applyAlignment="1">
      <alignment vertical="center"/>
    </xf>
    <xf numFmtId="0" fontId="61" fillId="3" borderId="123" xfId="0" applyFont="1" applyFill="1" applyBorder="1" applyAlignment="1">
      <alignment vertical="center"/>
    </xf>
    <xf numFmtId="0" fontId="61" fillId="3" borderId="24" xfId="0" applyFont="1" applyFill="1" applyBorder="1" applyAlignment="1">
      <alignment horizontal="left" vertical="center"/>
    </xf>
    <xf numFmtId="0" fontId="61" fillId="3" borderId="113" xfId="0" applyFont="1" applyFill="1" applyBorder="1" applyAlignment="1">
      <alignment vertical="center"/>
    </xf>
    <xf numFmtId="0" fontId="61" fillId="3" borderId="0" xfId="0" applyFont="1" applyFill="1" applyAlignment="1">
      <alignment horizontal="center" vertical="center"/>
    </xf>
    <xf numFmtId="42" fontId="63" fillId="3" borderId="0" xfId="8" applyFont="1" applyFill="1" applyAlignment="1">
      <alignment vertical="center"/>
    </xf>
    <xf numFmtId="0" fontId="62" fillId="3" borderId="0" xfId="0" applyFont="1" applyFill="1" applyAlignment="1">
      <alignment horizontal="centerContinuous" vertical="center"/>
    </xf>
    <xf numFmtId="0" fontId="61" fillId="3" borderId="0" xfId="0" applyFont="1" applyFill="1" applyAlignment="1">
      <alignment horizontal="centerContinuous" vertical="center"/>
    </xf>
    <xf numFmtId="0" fontId="5" fillId="0" borderId="0" xfId="2" applyFont="1" applyAlignment="1">
      <alignment vertical="center"/>
    </xf>
    <xf numFmtId="0" fontId="5" fillId="0" borderId="0" xfId="2" applyFont="1" applyBorder="1" applyAlignment="1">
      <alignment vertical="center"/>
    </xf>
    <xf numFmtId="41" fontId="5" fillId="0" borderId="0" xfId="2" applyNumberFormat="1" applyFont="1" applyBorder="1" applyAlignment="1">
      <alignment vertical="center"/>
    </xf>
    <xf numFmtId="41" fontId="5" fillId="0" borderId="0" xfId="4" applyFont="1" applyBorder="1" applyAlignment="1">
      <alignment vertical="center"/>
    </xf>
    <xf numFmtId="41" fontId="5" fillId="0" borderId="0" xfId="3" applyFont="1" applyAlignment="1">
      <alignment vertical="center"/>
    </xf>
    <xf numFmtId="41" fontId="5" fillId="0" borderId="0" xfId="2" applyNumberFormat="1" applyFont="1" applyAlignment="1">
      <alignment vertical="center"/>
    </xf>
    <xf numFmtId="0" fontId="63" fillId="0" borderId="0" xfId="0" applyFont="1" applyAlignment="1">
      <alignment vertical="center"/>
    </xf>
    <xf numFmtId="41" fontId="5" fillId="0" borderId="0" xfId="3" applyFont="1" applyBorder="1" applyAlignment="1">
      <alignment vertical="center" wrapText="1"/>
    </xf>
    <xf numFmtId="0" fontId="35" fillId="13" borderId="25" xfId="2" applyFont="1" applyFill="1" applyBorder="1" applyAlignment="1">
      <alignment vertical="center" wrapText="1"/>
    </xf>
    <xf numFmtId="0" fontId="5" fillId="13" borderId="25" xfId="2" applyFont="1" applyFill="1" applyBorder="1" applyAlignment="1">
      <alignment vertical="center" wrapText="1"/>
    </xf>
    <xf numFmtId="41" fontId="5" fillId="13" borderId="25" xfId="3" applyFont="1" applyFill="1" applyBorder="1" applyAlignment="1">
      <alignment vertical="center"/>
    </xf>
    <xf numFmtId="42" fontId="5" fillId="0" borderId="0" xfId="8" applyFont="1" applyAlignment="1">
      <alignment vertical="center"/>
    </xf>
    <xf numFmtId="9" fontId="35" fillId="13" borderId="25" xfId="10" applyFont="1" applyFill="1" applyBorder="1" applyAlignment="1">
      <alignment vertical="center" wrapText="1"/>
    </xf>
    <xf numFmtId="0" fontId="35" fillId="13" borderId="25" xfId="2" applyFont="1" applyFill="1" applyBorder="1" applyAlignment="1">
      <alignment vertical="center"/>
    </xf>
    <xf numFmtId="9" fontId="35" fillId="13" borderId="25" xfId="2" applyNumberFormat="1" applyFont="1" applyFill="1" applyBorder="1" applyAlignment="1">
      <alignment vertical="center"/>
    </xf>
    <xf numFmtId="41" fontId="35" fillId="13" borderId="25" xfId="3" applyFont="1" applyFill="1" applyBorder="1" applyAlignment="1">
      <alignment vertical="center"/>
    </xf>
    <xf numFmtId="0" fontId="5" fillId="13" borderId="25" xfId="2" applyFont="1" applyFill="1" applyBorder="1" applyAlignment="1">
      <alignment vertical="center"/>
    </xf>
    <xf numFmtId="42" fontId="5" fillId="0" borderId="0" xfId="2" applyNumberFormat="1" applyFont="1" applyAlignment="1">
      <alignment vertical="center"/>
    </xf>
    <xf numFmtId="41" fontId="5" fillId="0" borderId="0" xfId="10" applyNumberFormat="1" applyFont="1" applyAlignment="1">
      <alignment vertical="center"/>
    </xf>
    <xf numFmtId="176" fontId="5" fillId="0" borderId="0" xfId="10" applyNumberFormat="1" applyFont="1" applyAlignment="1">
      <alignment vertical="center"/>
    </xf>
    <xf numFmtId="44" fontId="5" fillId="0" borderId="0" xfId="2" applyNumberFormat="1" applyFont="1" applyAlignment="1">
      <alignment vertical="center"/>
    </xf>
    <xf numFmtId="44" fontId="5" fillId="0" borderId="0" xfId="9" applyFont="1" applyAlignment="1">
      <alignment vertical="center"/>
    </xf>
    <xf numFmtId="9" fontId="5" fillId="0" borderId="0" xfId="10" applyFont="1" applyAlignment="1">
      <alignment vertical="center"/>
    </xf>
    <xf numFmtId="41" fontId="61" fillId="3" borderId="0" xfId="0" applyNumberFormat="1" applyFont="1" applyFill="1" applyAlignment="1">
      <alignment vertical="center"/>
    </xf>
    <xf numFmtId="0" fontId="61" fillId="3" borderId="106" xfId="0" applyFont="1" applyFill="1" applyBorder="1" applyAlignment="1">
      <alignment vertical="center"/>
    </xf>
    <xf numFmtId="3" fontId="61" fillId="3" borderId="28" xfId="0" applyNumberFormat="1" applyFont="1" applyFill="1" applyBorder="1" applyAlignment="1">
      <alignment horizontal="center" vertical="center"/>
    </xf>
    <xf numFmtId="3" fontId="61" fillId="3" borderId="28" xfId="0" applyNumberFormat="1" applyFont="1" applyFill="1" applyBorder="1" applyAlignment="1">
      <alignment vertical="center"/>
    </xf>
    <xf numFmtId="178" fontId="61" fillId="3" borderId="28" xfId="0" applyNumberFormat="1" applyFont="1" applyFill="1" applyBorder="1" applyAlignment="1">
      <alignment vertical="center"/>
    </xf>
    <xf numFmtId="4" fontId="61" fillId="3" borderId="29" xfId="0" applyNumberFormat="1" applyFont="1" applyFill="1" applyBorder="1" applyAlignment="1">
      <alignment vertical="center"/>
    </xf>
    <xf numFmtId="0" fontId="65" fillId="0" borderId="25" xfId="0" applyFont="1" applyBorder="1" applyAlignment="1">
      <alignment horizontal="center"/>
    </xf>
    <xf numFmtId="0" fontId="63" fillId="0" borderId="25" xfId="0" applyFont="1" applyBorder="1"/>
    <xf numFmtId="0" fontId="63" fillId="0" borderId="25" xfId="0" applyFont="1" applyBorder="1" applyAlignment="1">
      <alignment horizontal="center"/>
    </xf>
    <xf numFmtId="180" fontId="63" fillId="0" borderId="25" xfId="14" applyNumberFormat="1" applyFont="1" applyBorder="1"/>
    <xf numFmtId="43" fontId="63" fillId="0" borderId="25" xfId="14" applyFont="1" applyBorder="1"/>
    <xf numFmtId="43" fontId="63" fillId="0" borderId="0" xfId="14" applyFont="1"/>
    <xf numFmtId="0" fontId="63" fillId="0" borderId="115" xfId="0" applyFont="1" applyBorder="1"/>
    <xf numFmtId="0" fontId="63" fillId="0" borderId="114" xfId="0" applyFont="1" applyBorder="1" applyAlignment="1">
      <alignment horizontal="center"/>
    </xf>
    <xf numFmtId="180" fontId="63" fillId="0" borderId="114" xfId="14" applyNumberFormat="1" applyFont="1" applyBorder="1"/>
    <xf numFmtId="0" fontId="63" fillId="0" borderId="106" xfId="0" applyFont="1" applyBorder="1" applyAlignment="1">
      <alignment horizontal="center"/>
    </xf>
    <xf numFmtId="43" fontId="65" fillId="0" borderId="25" xfId="0" applyNumberFormat="1" applyFont="1" applyBorder="1"/>
    <xf numFmtId="43" fontId="63" fillId="0" borderId="25" xfId="0" applyNumberFormat="1" applyFont="1" applyBorder="1"/>
    <xf numFmtId="0" fontId="65" fillId="0" borderId="25" xfId="0" applyFont="1" applyBorder="1"/>
    <xf numFmtId="166" fontId="63" fillId="0" borderId="25" xfId="0" applyNumberFormat="1" applyFont="1" applyBorder="1"/>
    <xf numFmtId="166" fontId="65" fillId="0" borderId="25" xfId="0" applyNumberFormat="1" applyFont="1" applyBorder="1"/>
    <xf numFmtId="0" fontId="63" fillId="0" borderId="121" xfId="0" applyFont="1" applyBorder="1"/>
    <xf numFmtId="0" fontId="63" fillId="0" borderId="129" xfId="0" applyFont="1" applyBorder="1"/>
    <xf numFmtId="0" fontId="63" fillId="0" borderId="122" xfId="0" applyFont="1" applyBorder="1"/>
    <xf numFmtId="43" fontId="65" fillId="0" borderId="25" xfId="14" applyFont="1" applyBorder="1"/>
    <xf numFmtId="0" fontId="63" fillId="0" borderId="88" xfId="0" applyFont="1" applyBorder="1"/>
    <xf numFmtId="0" fontId="63" fillId="0" borderId="130" xfId="0" applyFont="1" applyBorder="1"/>
    <xf numFmtId="0" fontId="63" fillId="0" borderId="110" xfId="0" applyFont="1" applyBorder="1"/>
    <xf numFmtId="0" fontId="63" fillId="0" borderId="111" xfId="0" applyFont="1" applyBorder="1"/>
    <xf numFmtId="0" fontId="63" fillId="0" borderId="109" xfId="0" applyFont="1" applyBorder="1"/>
    <xf numFmtId="180" fontId="65" fillId="0" borderId="25" xfId="14" applyNumberFormat="1" applyFont="1" applyBorder="1"/>
    <xf numFmtId="0" fontId="66" fillId="0" borderId="0" xfId="0" applyFont="1"/>
    <xf numFmtId="43" fontId="63" fillId="0" borderId="0" xfId="0" applyNumberFormat="1" applyFont="1"/>
    <xf numFmtId="0" fontId="63" fillId="0" borderId="0" xfId="0" applyFont="1" applyAlignment="1">
      <alignment horizontal="right"/>
    </xf>
    <xf numFmtId="181" fontId="63" fillId="0" borderId="0" xfId="8" applyNumberFormat="1" applyFont="1"/>
    <xf numFmtId="42" fontId="5" fillId="0" borderId="0" xfId="8" applyFont="1" applyBorder="1" applyAlignment="1">
      <alignment vertical="center"/>
    </xf>
    <xf numFmtId="42" fontId="5" fillId="0" borderId="0" xfId="2" applyNumberFormat="1" applyFont="1" applyBorder="1" applyAlignment="1">
      <alignment vertical="center"/>
    </xf>
    <xf numFmtId="0" fontId="37" fillId="13" borderId="25" xfId="2" applyFont="1" applyFill="1" applyBorder="1" applyAlignment="1">
      <alignment horizontal="center" vertical="center"/>
    </xf>
    <xf numFmtId="0" fontId="50" fillId="13" borderId="25" xfId="2" applyFont="1" applyFill="1" applyBorder="1" applyAlignment="1">
      <alignment vertical="center"/>
    </xf>
    <xf numFmtId="41" fontId="50" fillId="13" borderId="25" xfId="3" applyFont="1" applyFill="1" applyBorder="1" applyAlignment="1">
      <alignment vertical="center"/>
    </xf>
    <xf numFmtId="41" fontId="37" fillId="13" borderId="25" xfId="2" applyNumberFormat="1" applyFont="1" applyFill="1" applyBorder="1" applyAlignment="1">
      <alignment vertical="center"/>
    </xf>
    <xf numFmtId="42" fontId="63" fillId="3" borderId="0" xfId="0" applyNumberFormat="1" applyFont="1" applyFill="1" applyAlignment="1">
      <alignment vertical="center"/>
    </xf>
    <xf numFmtId="182" fontId="63" fillId="3" borderId="0" xfId="0" applyNumberFormat="1" applyFont="1" applyFill="1" applyAlignment="1">
      <alignment vertical="center"/>
    </xf>
    <xf numFmtId="0" fontId="62" fillId="3" borderId="125" xfId="0" applyFont="1" applyFill="1" applyBorder="1" applyAlignment="1">
      <alignment horizontal="center" vertical="center"/>
    </xf>
    <xf numFmtId="0" fontId="61" fillId="3" borderId="128" xfId="0" applyFont="1" applyFill="1" applyBorder="1" applyAlignment="1">
      <alignment horizontal="center" vertical="center"/>
    </xf>
    <xf numFmtId="42" fontId="0" fillId="0" borderId="0" xfId="0" applyNumberFormat="1"/>
    <xf numFmtId="0" fontId="5" fillId="0" borderId="0" xfId="2" applyFont="1" applyBorder="1" applyAlignment="1">
      <alignment horizontal="center" vertical="center"/>
    </xf>
    <xf numFmtId="0" fontId="61" fillId="3" borderId="21" xfId="0" applyFont="1" applyFill="1" applyBorder="1" applyAlignment="1">
      <alignment horizontal="center" vertical="center"/>
    </xf>
    <xf numFmtId="178" fontId="61" fillId="3" borderId="40" xfId="17" applyNumberFormat="1" applyFont="1" applyFill="1" applyBorder="1" applyAlignment="1">
      <alignment horizontal="center" vertical="center"/>
    </xf>
    <xf numFmtId="4" fontId="61" fillId="3" borderId="40" xfId="0" applyNumberFormat="1" applyFont="1" applyFill="1" applyBorder="1" applyAlignment="1">
      <alignment vertical="center"/>
    </xf>
    <xf numFmtId="4" fontId="61" fillId="3" borderId="22" xfId="0" applyNumberFormat="1" applyFont="1" applyFill="1" applyBorder="1" applyAlignment="1">
      <alignment vertical="center"/>
    </xf>
    <xf numFmtId="0" fontId="61" fillId="3" borderId="25" xfId="0" applyFont="1" applyFill="1" applyBorder="1" applyAlignment="1">
      <alignment vertical="center"/>
    </xf>
    <xf numFmtId="0" fontId="61" fillId="3" borderId="25" xfId="0" applyFont="1" applyFill="1" applyBorder="1" applyAlignment="1">
      <alignment horizontal="center" vertical="center"/>
    </xf>
    <xf numFmtId="180" fontId="63" fillId="0" borderId="25" xfId="14" applyNumberFormat="1" applyFont="1" applyBorder="1" applyAlignment="1">
      <alignment vertical="center"/>
    </xf>
    <xf numFmtId="0" fontId="35" fillId="0" borderId="25" xfId="2" applyFont="1" applyBorder="1" applyAlignment="1">
      <alignment vertical="center" wrapText="1"/>
    </xf>
    <xf numFmtId="179" fontId="61" fillId="0" borderId="25" xfId="9" applyNumberFormat="1" applyFont="1" applyFill="1" applyBorder="1" applyAlignment="1">
      <alignment horizontal="center" vertical="center" wrapText="1"/>
    </xf>
    <xf numFmtId="183" fontId="35" fillId="0" borderId="25" xfId="3" applyNumberFormat="1" applyFont="1" applyBorder="1" applyAlignment="1">
      <alignment vertical="center" wrapText="1"/>
    </xf>
    <xf numFmtId="183" fontId="5" fillId="0" borderId="25" xfId="3" applyNumberFormat="1" applyFont="1" applyBorder="1" applyAlignment="1">
      <alignment horizontal="center" vertical="center" wrapText="1"/>
    </xf>
    <xf numFmtId="183" fontId="5" fillId="0" borderId="25" xfId="4" applyNumberFormat="1" applyFont="1" applyBorder="1" applyAlignment="1">
      <alignment horizontal="center" vertical="center" wrapText="1"/>
    </xf>
    <xf numFmtId="0" fontId="0" fillId="0" borderId="0" xfId="0" applyBorder="1"/>
    <xf numFmtId="41" fontId="35" fillId="13" borderId="25" xfId="3" applyNumberFormat="1" applyFont="1" applyFill="1" applyBorder="1" applyAlignment="1">
      <alignment vertical="center" wrapText="1"/>
    </xf>
    <xf numFmtId="0" fontId="62" fillId="3" borderId="125" xfId="0" applyFont="1" applyFill="1" applyBorder="1" applyAlignment="1">
      <alignment horizontal="center" vertical="center"/>
    </xf>
    <xf numFmtId="4" fontId="61" fillId="3" borderId="113" xfId="16" applyNumberFormat="1" applyFont="1" applyFill="1" applyBorder="1" applyAlignment="1">
      <alignment horizontal="left" vertical="center"/>
    </xf>
    <xf numFmtId="4" fontId="61" fillId="3" borderId="106" xfId="16" applyNumberFormat="1" applyFont="1" applyFill="1" applyBorder="1" applyAlignment="1">
      <alignment horizontal="left" vertical="center"/>
    </xf>
    <xf numFmtId="3" fontId="68" fillId="3" borderId="22" xfId="0" applyNumberFormat="1" applyFont="1" applyFill="1" applyBorder="1" applyAlignment="1">
      <alignment horizontal="center" vertical="center" wrapText="1"/>
    </xf>
    <xf numFmtId="3" fontId="68" fillId="3" borderId="25" xfId="0" applyNumberFormat="1" applyFont="1" applyFill="1" applyBorder="1" applyAlignment="1">
      <alignment horizontal="center" vertical="center"/>
    </xf>
    <xf numFmtId="182" fontId="61" fillId="3" borderId="115" xfId="8" applyNumberFormat="1" applyFont="1" applyFill="1" applyBorder="1" applyAlignment="1">
      <alignment vertical="center"/>
    </xf>
    <xf numFmtId="42" fontId="61" fillId="3" borderId="26" xfId="8" applyFont="1" applyFill="1" applyBorder="1" applyAlignment="1">
      <alignment vertical="center"/>
    </xf>
    <xf numFmtId="0" fontId="70" fillId="3" borderId="52" xfId="0" applyFont="1" applyFill="1" applyBorder="1" applyAlignment="1">
      <alignment vertical="center"/>
    </xf>
    <xf numFmtId="0" fontId="70" fillId="3" borderId="37" xfId="0" applyFont="1" applyFill="1" applyBorder="1" applyAlignment="1">
      <alignment horizontal="center" vertical="center"/>
    </xf>
    <xf numFmtId="0" fontId="70" fillId="3" borderId="128" xfId="0" applyFont="1" applyFill="1" applyBorder="1" applyAlignment="1">
      <alignment horizontal="center" vertical="center"/>
    </xf>
    <xf numFmtId="0" fontId="70" fillId="3" borderId="128" xfId="0" quotePrefix="1" applyFont="1" applyFill="1" applyBorder="1" applyAlignment="1">
      <alignment horizontal="center" vertical="center"/>
    </xf>
    <xf numFmtId="0" fontId="62" fillId="3" borderId="124" xfId="0" applyFont="1" applyFill="1" applyBorder="1" applyAlignment="1">
      <alignment horizontal="center" vertical="center"/>
    </xf>
    <xf numFmtId="0" fontId="62" fillId="3" borderId="123" xfId="0" applyFont="1" applyFill="1" applyBorder="1" applyAlignment="1">
      <alignment vertical="center"/>
    </xf>
    <xf numFmtId="0" fontId="62" fillId="3" borderId="37" xfId="0" applyFont="1" applyFill="1" applyBorder="1" applyAlignment="1">
      <alignment horizontal="center" vertical="center"/>
    </xf>
    <xf numFmtId="0" fontId="62" fillId="3" borderId="128" xfId="0" applyFont="1" applyFill="1" applyBorder="1" applyAlignment="1">
      <alignment horizontal="center" vertical="center"/>
    </xf>
    <xf numFmtId="0" fontId="62" fillId="3" borderId="128" xfId="0" quotePrefix="1" applyFont="1" applyFill="1" applyBorder="1" applyAlignment="1">
      <alignment horizontal="center" vertical="center"/>
    </xf>
    <xf numFmtId="42" fontId="61" fillId="3" borderId="25" xfId="8" applyFont="1" applyFill="1" applyBorder="1" applyAlignment="1">
      <alignment horizontal="center" vertical="center"/>
    </xf>
    <xf numFmtId="181" fontId="71" fillId="0" borderId="0" xfId="8" applyNumberFormat="1" applyFont="1"/>
    <xf numFmtId="42" fontId="61" fillId="3" borderId="30" xfId="8" applyFont="1" applyFill="1" applyBorder="1" applyAlignment="1">
      <alignment vertical="center"/>
    </xf>
    <xf numFmtId="42" fontId="61" fillId="3" borderId="23" xfId="8" applyFont="1" applyFill="1" applyBorder="1" applyAlignment="1">
      <alignment horizontal="right" vertical="center"/>
    </xf>
    <xf numFmtId="42" fontId="61" fillId="3" borderId="71" xfId="8" applyFont="1" applyFill="1" applyBorder="1" applyAlignment="1">
      <alignment vertical="center"/>
    </xf>
    <xf numFmtId="0" fontId="68" fillId="3" borderId="24" xfId="0" applyFont="1" applyFill="1" applyBorder="1" applyAlignment="1">
      <alignment vertical="center"/>
    </xf>
    <xf numFmtId="42" fontId="68" fillId="3" borderId="24" xfId="8" applyFont="1" applyFill="1" applyBorder="1" applyAlignment="1">
      <alignment horizontal="center" vertical="center"/>
    </xf>
    <xf numFmtId="42" fontId="68" fillId="3" borderId="25" xfId="8" applyFont="1" applyFill="1" applyBorder="1" applyAlignment="1">
      <alignment horizontal="center" vertical="center"/>
    </xf>
    <xf numFmtId="42" fontId="68" fillId="3" borderId="25" xfId="8" applyFont="1" applyFill="1" applyBorder="1" applyAlignment="1">
      <alignment vertical="center"/>
    </xf>
    <xf numFmtId="4" fontId="68" fillId="3" borderId="25" xfId="0" applyNumberFormat="1" applyFont="1" applyFill="1" applyBorder="1" applyAlignment="1">
      <alignment horizontal="center" vertical="center"/>
    </xf>
    <xf numFmtId="4" fontId="69" fillId="3" borderId="113" xfId="16" applyNumberFormat="1" applyFont="1" applyFill="1" applyBorder="1" applyAlignment="1">
      <alignment vertical="center"/>
    </xf>
    <xf numFmtId="4" fontId="69" fillId="3" borderId="106" xfId="16" applyNumberFormat="1" applyFont="1" applyFill="1" applyBorder="1" applyAlignment="1">
      <alignment vertical="center"/>
    </xf>
    <xf numFmtId="178" fontId="61" fillId="3" borderId="115" xfId="0" applyNumberFormat="1" applyFont="1" applyFill="1" applyBorder="1" applyAlignment="1">
      <alignment horizontal="center" vertical="center"/>
    </xf>
    <xf numFmtId="4" fontId="61" fillId="3" borderId="121" xfId="0" applyNumberFormat="1" applyFont="1" applyFill="1" applyBorder="1" applyAlignment="1">
      <alignment vertical="center"/>
    </xf>
    <xf numFmtId="4" fontId="63" fillId="3" borderId="0" xfId="0" applyNumberFormat="1" applyFont="1" applyFill="1" applyAlignment="1">
      <alignment vertical="center"/>
    </xf>
    <xf numFmtId="182" fontId="5" fillId="0" borderId="0" xfId="8" applyNumberFormat="1" applyFont="1" applyBorder="1" applyAlignment="1">
      <alignment vertical="center"/>
    </xf>
    <xf numFmtId="182" fontId="5" fillId="0" borderId="0" xfId="2" applyNumberFormat="1" applyFont="1" applyBorder="1" applyAlignment="1">
      <alignment vertical="center"/>
    </xf>
    <xf numFmtId="182" fontId="63" fillId="0" borderId="0" xfId="0" applyNumberFormat="1" applyFont="1" applyAlignment="1">
      <alignment vertical="center"/>
    </xf>
    <xf numFmtId="182" fontId="5" fillId="0" borderId="0" xfId="2" applyNumberFormat="1" applyFont="1" applyAlignment="1">
      <alignment vertical="center"/>
    </xf>
    <xf numFmtId="0" fontId="47" fillId="3" borderId="86" xfId="0" applyFont="1" applyFill="1" applyBorder="1" applyAlignment="1">
      <alignment horizontal="left" vertical="center"/>
    </xf>
    <xf numFmtId="0" fontId="47" fillId="3" borderId="87" xfId="0" applyFont="1" applyFill="1" applyBorder="1" applyAlignment="1">
      <alignment horizontal="left" vertical="center"/>
    </xf>
    <xf numFmtId="0" fontId="47" fillId="3" borderId="88" xfId="0" applyFont="1" applyFill="1" applyBorder="1" applyAlignment="1">
      <alignment horizontal="left" vertical="center"/>
    </xf>
    <xf numFmtId="0" fontId="47" fillId="3" borderId="32" xfId="0" applyFont="1" applyFill="1" applyBorder="1" applyAlignment="1">
      <alignment horizontal="left" vertical="center"/>
    </xf>
    <xf numFmtId="0" fontId="47" fillId="3" borderId="33" xfId="0" applyFont="1" applyFill="1" applyBorder="1" applyAlignment="1">
      <alignment horizontal="left" vertical="center"/>
    </xf>
    <xf numFmtId="0" fontId="47" fillId="3" borderId="68" xfId="0" applyFont="1" applyFill="1" applyBorder="1" applyAlignment="1">
      <alignment horizontal="left" vertical="center"/>
    </xf>
    <xf numFmtId="0" fontId="47" fillId="3" borderId="32" xfId="0" applyFont="1" applyFill="1" applyBorder="1" applyAlignment="1">
      <alignment horizontal="left"/>
    </xf>
    <xf numFmtId="0" fontId="47" fillId="3" borderId="33" xfId="0" applyFont="1" applyFill="1" applyBorder="1" applyAlignment="1">
      <alignment horizontal="left"/>
    </xf>
    <xf numFmtId="0" fontId="47" fillId="3" borderId="68" xfId="0" applyFont="1" applyFill="1" applyBorder="1" applyAlignment="1">
      <alignment horizontal="left"/>
    </xf>
    <xf numFmtId="41" fontId="45" fillId="3" borderId="0" xfId="0" applyNumberFormat="1" applyFont="1" applyFill="1" applyBorder="1" applyAlignment="1">
      <alignment horizontal="center"/>
    </xf>
    <xf numFmtId="0" fontId="45" fillId="3" borderId="0" xfId="0" applyFont="1" applyFill="1" applyBorder="1" applyAlignment="1">
      <alignment horizontal="center"/>
    </xf>
    <xf numFmtId="0" fontId="45" fillId="3" borderId="4" xfId="0" applyFont="1" applyFill="1" applyBorder="1" applyAlignment="1">
      <alignment horizontal="center"/>
    </xf>
    <xf numFmtId="0" fontId="45" fillId="3" borderId="5" xfId="0" applyFont="1" applyFill="1" applyBorder="1" applyAlignment="1">
      <alignment horizontal="center"/>
    </xf>
    <xf numFmtId="0" fontId="45" fillId="3" borderId="6" xfId="0" applyFont="1" applyFill="1" applyBorder="1" applyAlignment="1">
      <alignment horizontal="center"/>
    </xf>
    <xf numFmtId="41" fontId="45" fillId="3" borderId="4" xfId="0" applyNumberFormat="1" applyFont="1" applyFill="1" applyBorder="1" applyAlignment="1">
      <alignment horizontal="center"/>
    </xf>
    <xf numFmtId="0" fontId="45" fillId="3" borderId="108" xfId="0" applyFont="1" applyFill="1" applyBorder="1" applyAlignment="1">
      <alignment horizontal="center" vertical="center" wrapText="1"/>
    </xf>
    <xf numFmtId="0" fontId="45" fillId="3" borderId="109" xfId="0" applyFont="1" applyFill="1" applyBorder="1" applyAlignment="1">
      <alignment horizontal="center" vertical="center" wrapText="1"/>
    </xf>
    <xf numFmtId="0" fontId="45" fillId="3" borderId="88" xfId="0" applyFont="1" applyFill="1" applyBorder="1" applyAlignment="1">
      <alignment horizontal="center" vertical="center" wrapText="1"/>
    </xf>
    <xf numFmtId="0" fontId="45" fillId="3" borderId="0" xfId="0" applyFont="1" applyFill="1" applyBorder="1" applyAlignment="1">
      <alignment horizontal="center" vertical="center" wrapText="1"/>
    </xf>
    <xf numFmtId="0" fontId="45" fillId="3" borderId="35" xfId="0" applyFont="1" applyFill="1" applyBorder="1" applyAlignment="1">
      <alignment horizontal="center" vertical="center" wrapText="1"/>
    </xf>
    <xf numFmtId="0" fontId="45" fillId="3" borderId="32" xfId="0" applyFont="1" applyFill="1" applyBorder="1" applyAlignment="1">
      <alignment horizontal="center" vertical="center"/>
    </xf>
    <xf numFmtId="0" fontId="46" fillId="3" borderId="33" xfId="0" applyFont="1" applyFill="1" applyBorder="1"/>
    <xf numFmtId="0" fontId="46" fillId="3" borderId="34" xfId="0" applyFont="1" applyFill="1" applyBorder="1"/>
    <xf numFmtId="0" fontId="45" fillId="3" borderId="117" xfId="0" applyFont="1" applyFill="1" applyBorder="1" applyAlignment="1">
      <alignment horizontal="left" vertical="center"/>
    </xf>
    <xf numFmtId="0" fontId="45" fillId="3" borderId="118" xfId="0" applyFont="1" applyFill="1" applyBorder="1" applyAlignment="1">
      <alignment horizontal="left" vertical="center"/>
    </xf>
    <xf numFmtId="0" fontId="45" fillId="3" borderId="119" xfId="0" applyFont="1" applyFill="1" applyBorder="1" applyAlignment="1">
      <alignment horizontal="left" vertical="center"/>
    </xf>
    <xf numFmtId="0" fontId="45" fillId="3" borderId="110" xfId="0" applyFont="1" applyFill="1" applyBorder="1" applyAlignment="1">
      <alignment horizontal="center" vertical="center" wrapText="1"/>
    </xf>
    <xf numFmtId="0" fontId="45" fillId="3" borderId="111" xfId="0" applyFont="1" applyFill="1" applyBorder="1" applyAlignment="1">
      <alignment horizontal="center" vertical="center" wrapText="1"/>
    </xf>
    <xf numFmtId="0" fontId="45" fillId="3" borderId="112" xfId="0" applyFont="1" applyFill="1" applyBorder="1" applyAlignment="1">
      <alignment horizontal="center" vertical="center" wrapText="1"/>
    </xf>
    <xf numFmtId="0" fontId="45" fillId="3" borderId="24" xfId="0" applyFont="1" applyFill="1" applyBorder="1" applyAlignment="1">
      <alignment horizontal="center" vertical="center"/>
    </xf>
    <xf numFmtId="0" fontId="46" fillId="3" borderId="25" xfId="0" applyFont="1" applyFill="1" applyBorder="1"/>
    <xf numFmtId="0" fontId="46" fillId="3" borderId="26" xfId="0" applyFont="1" applyFill="1" applyBorder="1"/>
    <xf numFmtId="0" fontId="45" fillId="3" borderId="113" xfId="0" applyFont="1" applyFill="1" applyBorder="1" applyAlignment="1">
      <alignment horizontal="left" vertical="center"/>
    </xf>
    <xf numFmtId="0" fontId="45" fillId="3" borderId="114" xfId="0" applyFont="1" applyFill="1" applyBorder="1" applyAlignment="1">
      <alignment horizontal="left" vertical="center"/>
    </xf>
    <xf numFmtId="0" fontId="45" fillId="3" borderId="106" xfId="0" applyFont="1" applyFill="1" applyBorder="1" applyAlignment="1">
      <alignment horizontal="left" vertical="center"/>
    </xf>
    <xf numFmtId="0" fontId="46" fillId="3" borderId="0" xfId="0" applyFont="1" applyFill="1" applyBorder="1"/>
    <xf numFmtId="0" fontId="45" fillId="3" borderId="32" xfId="0" applyFont="1" applyFill="1" applyBorder="1" applyAlignment="1">
      <alignment horizontal="center" vertical="center" wrapText="1"/>
    </xf>
    <xf numFmtId="0" fontId="45" fillId="3" borderId="52" xfId="0" applyFont="1" applyFill="1" applyBorder="1" applyAlignment="1">
      <alignment horizontal="center" vertical="center" wrapText="1"/>
    </xf>
    <xf numFmtId="0" fontId="45" fillId="3" borderId="53" xfId="0" applyFont="1" applyFill="1" applyBorder="1" applyAlignment="1">
      <alignment horizontal="center" vertical="center" wrapText="1"/>
    </xf>
    <xf numFmtId="0" fontId="45" fillId="3" borderId="54" xfId="0" applyFont="1" applyFill="1" applyBorder="1" applyAlignment="1">
      <alignment horizontal="center" vertical="center" wrapText="1"/>
    </xf>
    <xf numFmtId="0" fontId="45" fillId="3" borderId="31" xfId="0" applyFont="1" applyFill="1" applyBorder="1" applyAlignment="1">
      <alignment horizontal="center" vertical="center" wrapText="1"/>
    </xf>
    <xf numFmtId="0" fontId="45" fillId="3" borderId="55" xfId="0" applyFont="1" applyFill="1" applyBorder="1" applyAlignment="1">
      <alignment horizontal="center" vertical="center" wrapText="1"/>
    </xf>
    <xf numFmtId="0" fontId="45" fillId="3" borderId="56" xfId="0" applyFont="1" applyFill="1" applyBorder="1" applyAlignment="1">
      <alignment horizontal="center" vertical="center" wrapText="1"/>
    </xf>
    <xf numFmtId="0" fontId="45" fillId="3" borderId="57" xfId="0" applyFont="1" applyFill="1" applyBorder="1" applyAlignment="1">
      <alignment horizontal="center" vertical="center" wrapText="1"/>
    </xf>
    <xf numFmtId="0" fontId="46" fillId="3" borderId="22" xfId="0" applyFont="1" applyFill="1" applyBorder="1"/>
    <xf numFmtId="0" fontId="46" fillId="3" borderId="23" xfId="0" applyFont="1" applyFill="1" applyBorder="1"/>
    <xf numFmtId="0" fontId="45" fillId="3" borderId="36" xfId="0" applyFont="1" applyFill="1" applyBorder="1" applyAlignment="1">
      <alignment horizontal="center" vertical="center" wrapText="1"/>
    </xf>
    <xf numFmtId="0" fontId="45" fillId="3" borderId="37" xfId="0" applyFont="1" applyFill="1" applyBorder="1" applyAlignment="1">
      <alignment horizontal="center" vertical="center" wrapText="1"/>
    </xf>
    <xf numFmtId="0" fontId="45" fillId="3" borderId="38" xfId="0" applyFont="1" applyFill="1" applyBorder="1" applyAlignment="1">
      <alignment horizontal="center" vertical="center" wrapText="1"/>
    </xf>
    <xf numFmtId="0" fontId="45" fillId="3" borderId="24" xfId="0" applyFont="1" applyFill="1" applyBorder="1" applyAlignment="1">
      <alignment horizontal="center" vertical="center" wrapText="1"/>
    </xf>
    <xf numFmtId="0" fontId="45" fillId="3" borderId="25" xfId="0" applyFont="1" applyFill="1" applyBorder="1" applyAlignment="1">
      <alignment horizontal="center" vertical="center" wrapText="1"/>
    </xf>
    <xf numFmtId="0" fontId="45" fillId="3" borderId="26" xfId="0" applyFont="1" applyFill="1" applyBorder="1" applyAlignment="1">
      <alignment horizontal="center" vertical="center" wrapText="1"/>
    </xf>
    <xf numFmtId="0" fontId="45" fillId="3" borderId="103" xfId="0" applyFont="1" applyFill="1" applyBorder="1" applyAlignment="1">
      <alignment horizontal="center" vertical="center" wrapText="1"/>
    </xf>
    <xf numFmtId="0" fontId="45" fillId="3" borderId="100" xfId="0" applyFont="1" applyFill="1" applyBorder="1" applyAlignment="1">
      <alignment horizontal="center" vertical="center" wrapText="1"/>
    </xf>
    <xf numFmtId="0" fontId="45" fillId="3" borderId="67" xfId="0" applyFont="1" applyFill="1" applyBorder="1" applyAlignment="1">
      <alignment horizontal="center" vertical="center" wrapText="1"/>
    </xf>
    <xf numFmtId="0" fontId="46" fillId="3" borderId="107" xfId="0" applyFont="1" applyFill="1" applyBorder="1"/>
    <xf numFmtId="0" fontId="46" fillId="3" borderId="116" xfId="0" applyFont="1" applyFill="1" applyBorder="1"/>
    <xf numFmtId="0" fontId="46" fillId="3" borderId="0" xfId="0" applyFont="1" applyFill="1" applyBorder="1" applyAlignment="1">
      <alignment horizontal="center" vertical="center" wrapText="1"/>
    </xf>
    <xf numFmtId="0" fontId="45" fillId="3" borderId="0" xfId="0" applyFont="1" applyFill="1" applyBorder="1"/>
    <xf numFmtId="0" fontId="47" fillId="3" borderId="32" xfId="0" applyFont="1" applyFill="1" applyBorder="1" applyAlignment="1">
      <alignment horizontal="left" vertical="center" wrapText="1"/>
    </xf>
    <xf numFmtId="0" fontId="47" fillId="3" borderId="33" xfId="0" applyFont="1" applyFill="1" applyBorder="1" applyAlignment="1">
      <alignment horizontal="left" vertical="center" wrapText="1"/>
    </xf>
    <xf numFmtId="0" fontId="47" fillId="3" borderId="34" xfId="0" applyFont="1" applyFill="1" applyBorder="1" applyAlignment="1">
      <alignment horizontal="left" vertical="center" wrapText="1"/>
    </xf>
    <xf numFmtId="0" fontId="47" fillId="3" borderId="4" xfId="0" applyFont="1" applyFill="1" applyBorder="1" applyAlignment="1">
      <alignment horizontal="left"/>
    </xf>
    <xf numFmtId="0" fontId="47" fillId="3" borderId="5" xfId="0" applyFont="1" applyFill="1" applyBorder="1" applyAlignment="1">
      <alignment horizontal="left"/>
    </xf>
    <xf numFmtId="0" fontId="47" fillId="3" borderId="4" xfId="0" applyFont="1" applyFill="1" applyBorder="1" applyAlignment="1">
      <alignment horizontal="center" vertical="center" wrapText="1"/>
    </xf>
    <xf numFmtId="0" fontId="46" fillId="3" borderId="5" xfId="0" applyFont="1" applyFill="1" applyBorder="1"/>
    <xf numFmtId="0" fontId="46" fillId="3" borderId="6" xfId="0" applyFont="1" applyFill="1" applyBorder="1"/>
    <xf numFmtId="0" fontId="47" fillId="3" borderId="0" xfId="0" applyFont="1" applyFill="1" applyBorder="1" applyAlignment="1">
      <alignment horizontal="center" vertical="center" wrapText="1"/>
    </xf>
    <xf numFmtId="0" fontId="45" fillId="3" borderId="0" xfId="0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center" vertical="center" wrapText="1"/>
    </xf>
    <xf numFmtId="0" fontId="46" fillId="3" borderId="2" xfId="0" applyFont="1" applyFill="1" applyBorder="1"/>
    <xf numFmtId="0" fontId="46" fillId="3" borderId="3" xfId="0" applyFont="1" applyFill="1" applyBorder="1"/>
    <xf numFmtId="0" fontId="46" fillId="3" borderId="7" xfId="0" applyFont="1" applyFill="1" applyBorder="1"/>
    <xf numFmtId="0" fontId="46" fillId="3" borderId="8" xfId="0" applyFont="1" applyFill="1" applyBorder="1"/>
    <xf numFmtId="0" fontId="46" fillId="3" borderId="11" xfId="0" applyFont="1" applyFill="1" applyBorder="1"/>
    <xf numFmtId="0" fontId="46" fillId="3" borderId="12" xfId="0" applyFont="1" applyFill="1" applyBorder="1"/>
    <xf numFmtId="0" fontId="46" fillId="3" borderId="13" xfId="0" applyFont="1" applyFill="1" applyBorder="1"/>
    <xf numFmtId="0" fontId="47" fillId="3" borderId="14" xfId="0" applyFont="1" applyFill="1" applyBorder="1" applyAlignment="1">
      <alignment horizontal="center" vertical="center"/>
    </xf>
    <xf numFmtId="0" fontId="46" fillId="3" borderId="15" xfId="0" applyFont="1" applyFill="1" applyBorder="1"/>
    <xf numFmtId="0" fontId="44" fillId="3" borderId="0" xfId="0" applyFont="1" applyFill="1" applyBorder="1" applyAlignment="1">
      <alignment horizontal="center" vertical="center"/>
    </xf>
    <xf numFmtId="0" fontId="44" fillId="3" borderId="0" xfId="0" applyFont="1" applyFill="1" applyBorder="1"/>
    <xf numFmtId="0" fontId="47" fillId="3" borderId="42" xfId="0" applyFont="1" applyFill="1" applyBorder="1" applyAlignment="1">
      <alignment horizontal="center" vertical="center" wrapText="1"/>
    </xf>
    <xf numFmtId="0" fontId="46" fillId="3" borderId="43" xfId="0" applyFont="1" applyFill="1" applyBorder="1"/>
    <xf numFmtId="0" fontId="46" fillId="3" borderId="44" xfId="0" applyFont="1" applyFill="1" applyBorder="1"/>
    <xf numFmtId="0" fontId="46" fillId="3" borderId="56" xfId="0" applyFont="1" applyFill="1" applyBorder="1" applyAlignment="1">
      <alignment horizontal="center" vertical="center" wrapText="1"/>
    </xf>
    <xf numFmtId="0" fontId="45" fillId="3" borderId="56" xfId="0" applyFont="1" applyFill="1" applyBorder="1"/>
    <xf numFmtId="0" fontId="47" fillId="3" borderId="32" xfId="0" applyFont="1" applyFill="1" applyBorder="1" applyAlignment="1">
      <alignment horizontal="center" vertical="center" wrapText="1"/>
    </xf>
    <xf numFmtId="0" fontId="47" fillId="3" borderId="33" xfId="0" applyFont="1" applyFill="1" applyBorder="1" applyAlignment="1">
      <alignment horizontal="center" vertical="center" wrapText="1"/>
    </xf>
    <xf numFmtId="0" fontId="47" fillId="3" borderId="34" xfId="0" applyFont="1" applyFill="1" applyBorder="1" applyAlignment="1">
      <alignment horizontal="center" vertical="center" wrapText="1"/>
    </xf>
    <xf numFmtId="0" fontId="47" fillId="3" borderId="0" xfId="0" applyFont="1" applyFill="1" applyAlignment="1">
      <alignment horizontal="center" vertical="center" wrapText="1"/>
    </xf>
    <xf numFmtId="0" fontId="45" fillId="3" borderId="0" xfId="0" applyFont="1" applyFill="1" applyAlignment="1">
      <alignment horizontal="center" vertical="center"/>
    </xf>
    <xf numFmtId="0" fontId="45" fillId="3" borderId="0" xfId="0" applyFont="1" applyFill="1"/>
    <xf numFmtId="0" fontId="47" fillId="3" borderId="45" xfId="0" applyFont="1" applyFill="1" applyBorder="1" applyAlignment="1">
      <alignment horizontal="center" vertical="center"/>
    </xf>
    <xf numFmtId="0" fontId="46" fillId="3" borderId="46" xfId="0" applyFont="1" applyFill="1" applyBorder="1"/>
    <xf numFmtId="0" fontId="46" fillId="3" borderId="47" xfId="0" applyFont="1" applyFill="1" applyBorder="1"/>
    <xf numFmtId="0" fontId="46" fillId="3" borderId="0" xfId="0" applyFont="1" applyFill="1" applyAlignment="1">
      <alignment horizontal="center" vertical="center" wrapText="1"/>
    </xf>
    <xf numFmtId="0" fontId="46" fillId="3" borderId="85" xfId="0" applyFont="1" applyFill="1" applyBorder="1" applyAlignment="1">
      <alignment horizontal="center" vertical="center" wrapText="1"/>
    </xf>
    <xf numFmtId="0" fontId="47" fillId="3" borderId="4" xfId="0" applyFont="1" applyFill="1" applyBorder="1" applyAlignment="1">
      <alignment horizontal="left" vertical="center" wrapText="1"/>
    </xf>
    <xf numFmtId="0" fontId="47" fillId="3" borderId="5" xfId="0" applyFont="1" applyFill="1" applyBorder="1" applyAlignment="1">
      <alignment horizontal="left" vertical="center" wrapText="1"/>
    </xf>
    <xf numFmtId="0" fontId="47" fillId="3" borderId="6" xfId="0" applyFont="1" applyFill="1" applyBorder="1" applyAlignment="1">
      <alignment horizontal="left" vertical="center" wrapText="1"/>
    </xf>
    <xf numFmtId="0" fontId="47" fillId="3" borderId="6" xfId="0" applyFont="1" applyFill="1" applyBorder="1" applyAlignment="1">
      <alignment horizontal="left"/>
    </xf>
    <xf numFmtId="0" fontId="47" fillId="3" borderId="4" xfId="0" applyFont="1" applyFill="1" applyBorder="1" applyAlignment="1">
      <alignment horizontal="left" vertical="center"/>
    </xf>
    <xf numFmtId="0" fontId="47" fillId="3" borderId="5" xfId="0" applyFont="1" applyFill="1" applyBorder="1" applyAlignment="1">
      <alignment horizontal="left" vertical="center"/>
    </xf>
    <xf numFmtId="0" fontId="47" fillId="3" borderId="6" xfId="0" applyFont="1" applyFill="1" applyBorder="1" applyAlignment="1">
      <alignment horizontal="left" vertical="center"/>
    </xf>
    <xf numFmtId="0" fontId="47" fillId="3" borderId="5" xfId="0" applyFont="1" applyFill="1" applyBorder="1" applyAlignment="1">
      <alignment horizontal="center" vertical="center" wrapText="1"/>
    </xf>
    <xf numFmtId="0" fontId="47" fillId="3" borderId="6" xfId="0" applyFont="1" applyFill="1" applyBorder="1" applyAlignment="1">
      <alignment horizontal="center" vertical="center" wrapText="1"/>
    </xf>
    <xf numFmtId="0" fontId="47" fillId="3" borderId="58" xfId="0" applyFont="1" applyFill="1" applyBorder="1" applyAlignment="1">
      <alignment horizontal="center" vertical="center" wrapText="1"/>
    </xf>
    <xf numFmtId="0" fontId="47" fillId="3" borderId="2" xfId="0" applyFont="1" applyFill="1" applyBorder="1" applyAlignment="1">
      <alignment horizontal="center" vertical="center" wrapText="1"/>
    </xf>
    <xf numFmtId="0" fontId="47" fillId="3" borderId="3" xfId="0" applyFont="1" applyFill="1" applyBorder="1" applyAlignment="1">
      <alignment horizontal="center" vertical="center" wrapText="1"/>
    </xf>
    <xf numFmtId="0" fontId="47" fillId="3" borderId="7" xfId="0" applyFont="1" applyFill="1" applyBorder="1" applyAlignment="1">
      <alignment horizontal="center" vertical="center" wrapText="1"/>
    </xf>
    <xf numFmtId="0" fontId="47" fillId="3" borderId="8" xfId="0" applyFont="1" applyFill="1" applyBorder="1" applyAlignment="1">
      <alignment horizontal="center" vertical="center" wrapText="1"/>
    </xf>
    <xf numFmtId="0" fontId="47" fillId="3" borderId="11" xfId="0" applyFont="1" applyFill="1" applyBorder="1" applyAlignment="1">
      <alignment horizontal="center" vertical="center" wrapText="1"/>
    </xf>
    <xf numFmtId="0" fontId="47" fillId="3" borderId="12" xfId="0" applyFont="1" applyFill="1" applyBorder="1" applyAlignment="1">
      <alignment horizontal="center" vertical="center" wrapText="1"/>
    </xf>
    <xf numFmtId="0" fontId="47" fillId="3" borderId="13" xfId="0" applyFont="1" applyFill="1" applyBorder="1" applyAlignment="1">
      <alignment horizontal="center" vertical="center" wrapText="1"/>
    </xf>
    <xf numFmtId="0" fontId="47" fillId="3" borderId="0" xfId="0" applyFont="1" applyFill="1" applyBorder="1" applyAlignment="1">
      <alignment horizontal="center" vertical="center"/>
    </xf>
    <xf numFmtId="0" fontId="47" fillId="3" borderId="15" xfId="0" applyFont="1" applyFill="1" applyBorder="1" applyAlignment="1">
      <alignment horizontal="center" vertical="center"/>
    </xf>
    <xf numFmtId="0" fontId="44" fillId="3" borderId="0" xfId="0" applyFont="1" applyFill="1" applyBorder="1" applyAlignment="1">
      <alignment horizontal="center"/>
    </xf>
    <xf numFmtId="0" fontId="46" fillId="3" borderId="5" xfId="0" applyFont="1" applyFill="1" applyBorder="1" applyAlignment="1">
      <alignment horizontal="center" vertical="center" wrapText="1"/>
    </xf>
    <xf numFmtId="0" fontId="45" fillId="3" borderId="5" xfId="0" applyFont="1" applyFill="1" applyBorder="1"/>
    <xf numFmtId="0" fontId="42" fillId="3" borderId="86" xfId="0" applyFont="1" applyFill="1" applyBorder="1" applyAlignment="1">
      <alignment horizontal="left" vertical="center"/>
    </xf>
    <xf numFmtId="0" fontId="42" fillId="3" borderId="87" xfId="0" applyFont="1" applyFill="1" applyBorder="1" applyAlignment="1">
      <alignment horizontal="left" vertical="center"/>
    </xf>
    <xf numFmtId="0" fontId="42" fillId="3" borderId="88" xfId="0" applyFont="1" applyFill="1" applyBorder="1" applyAlignment="1">
      <alignment horizontal="left" vertical="center"/>
    </xf>
    <xf numFmtId="0" fontId="42" fillId="3" borderId="32" xfId="0" applyFont="1" applyFill="1" applyBorder="1" applyAlignment="1">
      <alignment horizontal="left" vertical="center"/>
    </xf>
    <xf numFmtId="0" fontId="42" fillId="3" borderId="33" xfId="0" applyFont="1" applyFill="1" applyBorder="1" applyAlignment="1">
      <alignment horizontal="left" vertical="center"/>
    </xf>
    <xf numFmtId="0" fontId="42" fillId="3" borderId="68" xfId="0" applyFont="1" applyFill="1" applyBorder="1" applyAlignment="1">
      <alignment horizontal="left" vertical="center"/>
    </xf>
    <xf numFmtId="0" fontId="42" fillId="3" borderId="32" xfId="0" applyFont="1" applyFill="1" applyBorder="1" applyAlignment="1">
      <alignment horizontal="left"/>
    </xf>
    <xf numFmtId="0" fontId="42" fillId="3" borderId="33" xfId="0" applyFont="1" applyFill="1" applyBorder="1" applyAlignment="1">
      <alignment horizontal="left"/>
    </xf>
    <xf numFmtId="0" fontId="42" fillId="3" borderId="68" xfId="0" applyFont="1" applyFill="1" applyBorder="1" applyAlignment="1">
      <alignment horizontal="left"/>
    </xf>
    <xf numFmtId="41" fontId="39" fillId="3" borderId="0" xfId="0" applyNumberFormat="1" applyFont="1" applyFill="1" applyBorder="1" applyAlignment="1">
      <alignment horizontal="center"/>
    </xf>
    <xf numFmtId="0" fontId="39" fillId="3" borderId="0" xfId="0" applyFont="1" applyFill="1" applyBorder="1" applyAlignment="1">
      <alignment horizontal="center"/>
    </xf>
    <xf numFmtId="0" fontId="39" fillId="3" borderId="4" xfId="0" applyFont="1" applyFill="1" applyBorder="1" applyAlignment="1">
      <alignment horizontal="center"/>
    </xf>
    <xf numFmtId="0" fontId="39" fillId="3" borderId="5" xfId="0" applyFont="1" applyFill="1" applyBorder="1" applyAlignment="1">
      <alignment horizontal="center"/>
    </xf>
    <xf numFmtId="0" fontId="39" fillId="3" borderId="6" xfId="0" applyFont="1" applyFill="1" applyBorder="1" applyAlignment="1">
      <alignment horizontal="center"/>
    </xf>
    <xf numFmtId="41" fontId="39" fillId="3" borderId="4" xfId="0" applyNumberFormat="1" applyFont="1" applyFill="1" applyBorder="1" applyAlignment="1">
      <alignment horizontal="center"/>
    </xf>
    <xf numFmtId="0" fontId="39" fillId="3" borderId="108" xfId="0" applyFont="1" applyFill="1" applyBorder="1" applyAlignment="1">
      <alignment horizontal="center" vertical="center" wrapText="1"/>
    </xf>
    <xf numFmtId="0" fontId="39" fillId="3" borderId="109" xfId="0" applyFont="1" applyFill="1" applyBorder="1" applyAlignment="1">
      <alignment horizontal="center" vertical="center" wrapText="1"/>
    </xf>
    <xf numFmtId="0" fontId="39" fillId="3" borderId="88" xfId="0" applyFont="1" applyFill="1" applyBorder="1" applyAlignment="1">
      <alignment horizontal="center" vertical="center" wrapText="1"/>
    </xf>
    <xf numFmtId="0" fontId="39" fillId="3" borderId="0" xfId="0" applyFont="1" applyFill="1" applyBorder="1" applyAlignment="1">
      <alignment horizontal="center" vertical="center" wrapText="1"/>
    </xf>
    <xf numFmtId="0" fontId="39" fillId="3" borderId="35" xfId="0" applyFont="1" applyFill="1" applyBorder="1" applyAlignment="1">
      <alignment horizontal="center" vertical="center" wrapText="1"/>
    </xf>
    <xf numFmtId="0" fontId="39" fillId="3" borderId="32" xfId="0" applyFont="1" applyFill="1" applyBorder="1" applyAlignment="1">
      <alignment horizontal="center" vertical="center"/>
    </xf>
    <xf numFmtId="0" fontId="40" fillId="3" borderId="33" xfId="0" applyFont="1" applyFill="1" applyBorder="1"/>
    <xf numFmtId="0" fontId="40" fillId="3" borderId="34" xfId="0" applyFont="1" applyFill="1" applyBorder="1"/>
    <xf numFmtId="0" fontId="39" fillId="3" borderId="117" xfId="0" applyFont="1" applyFill="1" applyBorder="1" applyAlignment="1">
      <alignment horizontal="left" vertical="center"/>
    </xf>
    <xf numFmtId="0" fontId="39" fillId="3" borderId="118" xfId="0" applyFont="1" applyFill="1" applyBorder="1" applyAlignment="1">
      <alignment horizontal="left" vertical="center"/>
    </xf>
    <xf numFmtId="0" fontId="39" fillId="3" borderId="119" xfId="0" applyFont="1" applyFill="1" applyBorder="1" applyAlignment="1">
      <alignment horizontal="left" vertical="center"/>
    </xf>
    <xf numFmtId="0" fontId="39" fillId="3" borderId="110" xfId="0" applyFont="1" applyFill="1" applyBorder="1" applyAlignment="1">
      <alignment horizontal="center" vertical="center" wrapText="1"/>
    </xf>
    <xf numFmtId="0" fontId="39" fillId="3" borderId="111" xfId="0" applyFont="1" applyFill="1" applyBorder="1" applyAlignment="1">
      <alignment horizontal="center" vertical="center" wrapText="1"/>
    </xf>
    <xf numFmtId="0" fontId="39" fillId="3" borderId="112" xfId="0" applyFont="1" applyFill="1" applyBorder="1" applyAlignment="1">
      <alignment horizontal="center" vertical="center" wrapText="1"/>
    </xf>
    <xf numFmtId="0" fontId="39" fillId="3" borderId="24" xfId="0" applyFont="1" applyFill="1" applyBorder="1" applyAlignment="1">
      <alignment horizontal="center" vertical="center"/>
    </xf>
    <xf numFmtId="0" fontId="40" fillId="3" borderId="25" xfId="0" applyFont="1" applyFill="1" applyBorder="1"/>
    <xf numFmtId="0" fontId="40" fillId="3" borderId="26" xfId="0" applyFont="1" applyFill="1" applyBorder="1"/>
    <xf numFmtId="0" fontId="39" fillId="3" borderId="113" xfId="0" applyFont="1" applyFill="1" applyBorder="1" applyAlignment="1">
      <alignment horizontal="left" vertical="center"/>
    </xf>
    <xf numFmtId="0" fontId="39" fillId="3" borderId="114" xfId="0" applyFont="1" applyFill="1" applyBorder="1" applyAlignment="1">
      <alignment horizontal="left" vertical="center"/>
    </xf>
    <xf numFmtId="0" fontId="39" fillId="3" borderId="106" xfId="0" applyFont="1" applyFill="1" applyBorder="1" applyAlignment="1">
      <alignment horizontal="left" vertical="center"/>
    </xf>
    <xf numFmtId="0" fontId="40" fillId="3" borderId="0" xfId="0" applyFont="1" applyFill="1" applyBorder="1"/>
    <xf numFmtId="0" fontId="39" fillId="3" borderId="32" xfId="0" applyFont="1" applyFill="1" applyBorder="1" applyAlignment="1">
      <alignment horizontal="center" vertical="center" wrapText="1"/>
    </xf>
    <xf numFmtId="0" fontId="39" fillId="3" borderId="52" xfId="0" applyFont="1" applyFill="1" applyBorder="1" applyAlignment="1">
      <alignment horizontal="center" vertical="center" wrapText="1"/>
    </xf>
    <xf numFmtId="0" fontId="39" fillId="3" borderId="53" xfId="0" applyFont="1" applyFill="1" applyBorder="1" applyAlignment="1">
      <alignment horizontal="center" vertical="center" wrapText="1"/>
    </xf>
    <xf numFmtId="0" fontId="39" fillId="3" borderId="54" xfId="0" applyFont="1" applyFill="1" applyBorder="1" applyAlignment="1">
      <alignment horizontal="center" vertical="center" wrapText="1"/>
    </xf>
    <xf numFmtId="0" fontId="39" fillId="3" borderId="31" xfId="0" applyFont="1" applyFill="1" applyBorder="1" applyAlignment="1">
      <alignment horizontal="center" vertical="center" wrapText="1"/>
    </xf>
    <xf numFmtId="0" fontId="39" fillId="3" borderId="55" xfId="0" applyFont="1" applyFill="1" applyBorder="1" applyAlignment="1">
      <alignment horizontal="center" vertical="center" wrapText="1"/>
    </xf>
    <xf numFmtId="0" fontId="39" fillId="3" borderId="56" xfId="0" applyFont="1" applyFill="1" applyBorder="1" applyAlignment="1">
      <alignment horizontal="center" vertical="center" wrapText="1"/>
    </xf>
    <xf numFmtId="0" fontId="39" fillId="3" borderId="57" xfId="0" applyFont="1" applyFill="1" applyBorder="1" applyAlignment="1">
      <alignment horizontal="center" vertical="center" wrapText="1"/>
    </xf>
    <xf numFmtId="0" fontId="40" fillId="3" borderId="22" xfId="0" applyFont="1" applyFill="1" applyBorder="1"/>
    <xf numFmtId="0" fontId="40" fillId="3" borderId="23" xfId="0" applyFont="1" applyFill="1" applyBorder="1"/>
    <xf numFmtId="0" fontId="39" fillId="3" borderId="36" xfId="0" applyFont="1" applyFill="1" applyBorder="1" applyAlignment="1">
      <alignment horizontal="center" vertical="center" wrapText="1"/>
    </xf>
    <xf numFmtId="0" fontId="39" fillId="3" borderId="37" xfId="0" applyFont="1" applyFill="1" applyBorder="1" applyAlignment="1">
      <alignment horizontal="center" vertical="center" wrapText="1"/>
    </xf>
    <xf numFmtId="0" fontId="39" fillId="3" borderId="38" xfId="0" applyFont="1" applyFill="1" applyBorder="1" applyAlignment="1">
      <alignment horizontal="center" vertical="center" wrapText="1"/>
    </xf>
    <xf numFmtId="0" fontId="39" fillId="3" borderId="24" xfId="0" applyFont="1" applyFill="1" applyBorder="1" applyAlignment="1">
      <alignment horizontal="center" vertical="center" wrapText="1"/>
    </xf>
    <xf numFmtId="0" fontId="39" fillId="3" borderId="25" xfId="0" applyFont="1" applyFill="1" applyBorder="1" applyAlignment="1">
      <alignment horizontal="center" vertical="center" wrapText="1"/>
    </xf>
    <xf numFmtId="0" fontId="39" fillId="3" borderId="26" xfId="0" applyFont="1" applyFill="1" applyBorder="1" applyAlignment="1">
      <alignment horizontal="center" vertical="center" wrapText="1"/>
    </xf>
    <xf numFmtId="0" fontId="39" fillId="3" borderId="103" xfId="0" applyFont="1" applyFill="1" applyBorder="1" applyAlignment="1">
      <alignment horizontal="center" vertical="center" wrapText="1"/>
    </xf>
    <xf numFmtId="0" fontId="39" fillId="3" borderId="100" xfId="0" applyFont="1" applyFill="1" applyBorder="1" applyAlignment="1">
      <alignment horizontal="center" vertical="center" wrapText="1"/>
    </xf>
    <xf numFmtId="0" fontId="39" fillId="3" borderId="67" xfId="0" applyFont="1" applyFill="1" applyBorder="1" applyAlignment="1">
      <alignment horizontal="center" vertical="center" wrapText="1"/>
    </xf>
    <xf numFmtId="0" fontId="40" fillId="3" borderId="107" xfId="0" applyFont="1" applyFill="1" applyBorder="1"/>
    <xf numFmtId="0" fontId="40" fillId="3" borderId="116" xfId="0" applyFont="1" applyFill="1" applyBorder="1"/>
    <xf numFmtId="0" fontId="40" fillId="3" borderId="0" xfId="0" applyFont="1" applyFill="1" applyBorder="1" applyAlignment="1">
      <alignment horizontal="center" vertical="center" wrapText="1"/>
    </xf>
    <xf numFmtId="0" fontId="39" fillId="3" borderId="0" xfId="0" applyFont="1" applyFill="1" applyBorder="1"/>
    <xf numFmtId="0" fontId="42" fillId="3" borderId="32" xfId="0" applyFont="1" applyFill="1" applyBorder="1" applyAlignment="1">
      <alignment horizontal="left" vertical="center" wrapText="1"/>
    </xf>
    <xf numFmtId="0" fontId="42" fillId="3" borderId="33" xfId="0" applyFont="1" applyFill="1" applyBorder="1" applyAlignment="1">
      <alignment horizontal="left" vertical="center" wrapText="1"/>
    </xf>
    <xf numFmtId="0" fontId="42" fillId="3" borderId="34" xfId="0" applyFont="1" applyFill="1" applyBorder="1" applyAlignment="1">
      <alignment horizontal="left" vertical="center" wrapText="1"/>
    </xf>
    <xf numFmtId="0" fontId="42" fillId="3" borderId="4" xfId="0" applyFont="1" applyFill="1" applyBorder="1" applyAlignment="1">
      <alignment horizontal="left"/>
    </xf>
    <xf numFmtId="0" fontId="42" fillId="3" borderId="5" xfId="0" applyFont="1" applyFill="1" applyBorder="1" applyAlignment="1">
      <alignment horizontal="left"/>
    </xf>
    <xf numFmtId="0" fontId="38" fillId="3" borderId="0" xfId="0" applyFont="1" applyFill="1" applyBorder="1"/>
    <xf numFmtId="0" fontId="42" fillId="3" borderId="4" xfId="0" applyFont="1" applyFill="1" applyBorder="1" applyAlignment="1">
      <alignment horizontal="center" vertical="center" wrapText="1"/>
    </xf>
    <xf numFmtId="0" fontId="40" fillId="3" borderId="5" xfId="0" applyFont="1" applyFill="1" applyBorder="1"/>
    <xf numFmtId="0" fontId="40" fillId="3" borderId="6" xfId="0" applyFont="1" applyFill="1" applyBorder="1"/>
    <xf numFmtId="0" fontId="42" fillId="3" borderId="0" xfId="0" applyFont="1" applyFill="1" applyBorder="1" applyAlignment="1">
      <alignment horizontal="center" vertical="center" wrapText="1"/>
    </xf>
    <xf numFmtId="0" fontId="39" fillId="3" borderId="0" xfId="0" applyFont="1" applyFill="1" applyBorder="1" applyAlignment="1">
      <alignment horizontal="center" vertical="center"/>
    </xf>
    <xf numFmtId="0" fontId="42" fillId="3" borderId="1" xfId="0" applyFont="1" applyFill="1" applyBorder="1" applyAlignment="1">
      <alignment horizontal="center" vertical="center" wrapText="1"/>
    </xf>
    <xf numFmtId="0" fontId="40" fillId="3" borderId="2" xfId="0" applyFont="1" applyFill="1" applyBorder="1"/>
    <xf numFmtId="0" fontId="40" fillId="3" borderId="3" xfId="0" applyFont="1" applyFill="1" applyBorder="1"/>
    <xf numFmtId="0" fontId="40" fillId="3" borderId="7" xfId="0" applyFont="1" applyFill="1" applyBorder="1"/>
    <xf numFmtId="0" fontId="40" fillId="3" borderId="8" xfId="0" applyFont="1" applyFill="1" applyBorder="1"/>
    <xf numFmtId="0" fontId="40" fillId="3" borderId="11" xfId="0" applyFont="1" applyFill="1" applyBorder="1"/>
    <xf numFmtId="0" fontId="40" fillId="3" borderId="12" xfId="0" applyFont="1" applyFill="1" applyBorder="1"/>
    <xf numFmtId="0" fontId="40" fillId="3" borderId="13" xfId="0" applyFont="1" applyFill="1" applyBorder="1"/>
    <xf numFmtId="0" fontId="42" fillId="3" borderId="14" xfId="0" applyFont="1" applyFill="1" applyBorder="1" applyAlignment="1">
      <alignment horizontal="center" vertical="center"/>
    </xf>
    <xf numFmtId="0" fontId="40" fillId="3" borderId="15" xfId="0" applyFont="1" applyFill="1" applyBorder="1"/>
    <xf numFmtId="0" fontId="42" fillId="3" borderId="42" xfId="0" applyFont="1" applyFill="1" applyBorder="1" applyAlignment="1">
      <alignment horizontal="center" vertical="center" wrapText="1"/>
    </xf>
    <xf numFmtId="0" fontId="40" fillId="3" borderId="43" xfId="0" applyFont="1" applyFill="1" applyBorder="1"/>
    <xf numFmtId="0" fontId="40" fillId="3" borderId="44" xfId="0" applyFont="1" applyFill="1" applyBorder="1"/>
    <xf numFmtId="0" fontId="38" fillId="3" borderId="0" xfId="0" applyFont="1" applyFill="1" applyBorder="1" applyAlignment="1">
      <alignment horizontal="center" vertical="center"/>
    </xf>
    <xf numFmtId="0" fontId="40" fillId="3" borderId="56" xfId="0" applyFont="1" applyFill="1" applyBorder="1" applyAlignment="1">
      <alignment horizontal="center" vertical="center" wrapText="1"/>
    </xf>
    <xf numFmtId="0" fontId="39" fillId="3" borderId="56" xfId="0" applyFont="1" applyFill="1" applyBorder="1"/>
    <xf numFmtId="0" fontId="42" fillId="3" borderId="32" xfId="0" applyFont="1" applyFill="1" applyBorder="1" applyAlignment="1">
      <alignment horizontal="center" vertical="center" wrapText="1"/>
    </xf>
    <xf numFmtId="0" fontId="42" fillId="3" borderId="33" xfId="0" applyFont="1" applyFill="1" applyBorder="1" applyAlignment="1">
      <alignment horizontal="center" vertical="center" wrapText="1"/>
    </xf>
    <xf numFmtId="0" fontId="42" fillId="3" borderId="34" xfId="0" applyFont="1" applyFill="1" applyBorder="1" applyAlignment="1">
      <alignment horizontal="center" vertical="center" wrapText="1"/>
    </xf>
    <xf numFmtId="0" fontId="40" fillId="3" borderId="0" xfId="0" applyFont="1" applyFill="1" applyAlignment="1">
      <alignment horizontal="center" vertical="center" wrapText="1"/>
    </xf>
    <xf numFmtId="0" fontId="39" fillId="3" borderId="0" xfId="0" applyFont="1" applyFill="1"/>
    <xf numFmtId="0" fontId="40" fillId="3" borderId="85" xfId="0" applyFont="1" applyFill="1" applyBorder="1" applyAlignment="1">
      <alignment horizontal="center" vertical="center" wrapText="1"/>
    </xf>
    <xf numFmtId="0" fontId="42" fillId="3" borderId="4" xfId="0" applyFont="1" applyFill="1" applyBorder="1" applyAlignment="1">
      <alignment horizontal="left" vertical="center" wrapText="1"/>
    </xf>
    <xf numFmtId="0" fontId="42" fillId="3" borderId="5" xfId="0" applyFont="1" applyFill="1" applyBorder="1" applyAlignment="1">
      <alignment horizontal="left" vertical="center" wrapText="1"/>
    </xf>
    <xf numFmtId="0" fontId="42" fillId="3" borderId="6" xfId="0" applyFont="1" applyFill="1" applyBorder="1" applyAlignment="1">
      <alignment horizontal="left" vertical="center" wrapText="1"/>
    </xf>
    <xf numFmtId="0" fontId="42" fillId="3" borderId="6" xfId="0" applyFont="1" applyFill="1" applyBorder="1" applyAlignment="1">
      <alignment horizontal="left"/>
    </xf>
    <xf numFmtId="0" fontId="42" fillId="3" borderId="4" xfId="0" applyFont="1" applyFill="1" applyBorder="1" applyAlignment="1">
      <alignment horizontal="left" vertical="center"/>
    </xf>
    <xf numFmtId="0" fontId="42" fillId="3" borderId="5" xfId="0" applyFont="1" applyFill="1" applyBorder="1" applyAlignment="1">
      <alignment horizontal="left" vertical="center"/>
    </xf>
    <xf numFmtId="0" fontId="42" fillId="3" borderId="6" xfId="0" applyFont="1" applyFill="1" applyBorder="1" applyAlignment="1">
      <alignment horizontal="left" vertical="center"/>
    </xf>
    <xf numFmtId="0" fontId="42" fillId="3" borderId="0" xfId="0" applyFont="1" applyFill="1" applyAlignment="1">
      <alignment horizontal="center" vertical="center" wrapText="1"/>
    </xf>
    <xf numFmtId="0" fontId="39" fillId="3" borderId="0" xfId="0" applyFont="1" applyFill="1" applyAlignment="1">
      <alignment horizontal="center" vertical="center"/>
    </xf>
    <xf numFmtId="0" fontId="42" fillId="3" borderId="45" xfId="0" applyFont="1" applyFill="1" applyBorder="1" applyAlignment="1">
      <alignment horizontal="center" vertical="center"/>
    </xf>
    <xf numFmtId="0" fontId="40" fillId="3" borderId="46" xfId="0" applyFont="1" applyFill="1" applyBorder="1"/>
    <xf numFmtId="0" fontId="40" fillId="3" borderId="47" xfId="0" applyFont="1" applyFill="1" applyBorder="1"/>
    <xf numFmtId="0" fontId="42" fillId="3" borderId="5" xfId="0" applyFont="1" applyFill="1" applyBorder="1" applyAlignment="1">
      <alignment horizontal="center" vertical="center" wrapText="1"/>
    </xf>
    <xf numFmtId="0" fontId="42" fillId="3" borderId="6" xfId="0" applyFont="1" applyFill="1" applyBorder="1" applyAlignment="1">
      <alignment horizontal="center" vertical="center" wrapText="1"/>
    </xf>
    <xf numFmtId="0" fontId="42" fillId="3" borderId="58" xfId="0" applyFont="1" applyFill="1" applyBorder="1" applyAlignment="1">
      <alignment horizontal="center" vertical="center" wrapText="1"/>
    </xf>
    <xf numFmtId="0" fontId="42" fillId="3" borderId="2" xfId="0" applyFont="1" applyFill="1" applyBorder="1" applyAlignment="1">
      <alignment horizontal="center" vertical="center" wrapText="1"/>
    </xf>
    <xf numFmtId="0" fontId="42" fillId="3" borderId="3" xfId="0" applyFont="1" applyFill="1" applyBorder="1" applyAlignment="1">
      <alignment horizontal="center" vertical="center" wrapText="1"/>
    </xf>
    <xf numFmtId="0" fontId="42" fillId="3" borderId="7" xfId="0" applyFont="1" applyFill="1" applyBorder="1" applyAlignment="1">
      <alignment horizontal="center" vertical="center" wrapText="1"/>
    </xf>
    <xf numFmtId="0" fontId="42" fillId="3" borderId="8" xfId="0" applyFont="1" applyFill="1" applyBorder="1" applyAlignment="1">
      <alignment horizontal="center" vertical="center" wrapText="1"/>
    </xf>
    <xf numFmtId="0" fontId="42" fillId="3" borderId="11" xfId="0" applyFont="1" applyFill="1" applyBorder="1" applyAlignment="1">
      <alignment horizontal="center" vertical="center" wrapText="1"/>
    </xf>
    <xf numFmtId="0" fontId="42" fillId="3" borderId="12" xfId="0" applyFont="1" applyFill="1" applyBorder="1" applyAlignment="1">
      <alignment horizontal="center" vertical="center" wrapText="1"/>
    </xf>
    <xf numFmtId="0" fontId="42" fillId="3" borderId="13" xfId="0" applyFont="1" applyFill="1" applyBorder="1" applyAlignment="1">
      <alignment horizontal="center" vertical="center" wrapText="1"/>
    </xf>
    <xf numFmtId="0" fontId="42" fillId="3" borderId="0" xfId="0" applyFont="1" applyFill="1" applyBorder="1" applyAlignment="1">
      <alignment horizontal="center" vertical="center"/>
    </xf>
    <xf numFmtId="0" fontId="42" fillId="3" borderId="15" xfId="0" applyFont="1" applyFill="1" applyBorder="1" applyAlignment="1">
      <alignment horizontal="center" vertical="center"/>
    </xf>
    <xf numFmtId="0" fontId="40" fillId="3" borderId="5" xfId="0" applyFont="1" applyFill="1" applyBorder="1" applyAlignment="1">
      <alignment horizontal="center" vertical="center" wrapText="1"/>
    </xf>
    <xf numFmtId="0" fontId="39" fillId="3" borderId="5" xfId="0" applyFont="1" applyFill="1" applyBorder="1"/>
    <xf numFmtId="0" fontId="38" fillId="3" borderId="0" xfId="0" applyFont="1" applyFill="1" applyBorder="1" applyAlignment="1">
      <alignment horizontal="center"/>
    </xf>
    <xf numFmtId="12" fontId="5" fillId="0" borderId="115" xfId="2" applyNumberFormat="1" applyFont="1" applyFill="1" applyBorder="1" applyAlignment="1">
      <alignment horizontal="center" vertical="center" wrapText="1"/>
    </xf>
    <xf numFmtId="12" fontId="5" fillId="0" borderId="114" xfId="2" applyNumberFormat="1" applyFont="1" applyFill="1" applyBorder="1" applyAlignment="1">
      <alignment horizontal="center" vertical="center" wrapText="1"/>
    </xf>
    <xf numFmtId="12" fontId="5" fillId="0" borderId="106" xfId="2" applyNumberFormat="1" applyFont="1" applyFill="1" applyBorder="1" applyAlignment="1">
      <alignment horizontal="center" vertical="center" wrapText="1"/>
    </xf>
    <xf numFmtId="41" fontId="35" fillId="13" borderId="25" xfId="3" applyFont="1" applyFill="1" applyBorder="1" applyAlignment="1">
      <alignment horizontal="center" vertical="center" wrapText="1"/>
    </xf>
    <xf numFmtId="0" fontId="35" fillId="13" borderId="115" xfId="2" applyFont="1" applyFill="1" applyBorder="1" applyAlignment="1">
      <alignment horizontal="center" vertical="center" wrapText="1"/>
    </xf>
    <xf numFmtId="0" fontId="35" fillId="13" borderId="114" xfId="2" applyFont="1" applyFill="1" applyBorder="1" applyAlignment="1">
      <alignment horizontal="center" vertical="center" wrapText="1"/>
    </xf>
    <xf numFmtId="0" fontId="35" fillId="13" borderId="106" xfId="2" applyFont="1" applyFill="1" applyBorder="1" applyAlignment="1">
      <alignment horizontal="center" vertical="center" wrapText="1"/>
    </xf>
    <xf numFmtId="0" fontId="5" fillId="0" borderId="25" xfId="2" applyFont="1" applyBorder="1" applyAlignment="1">
      <alignment horizontal="center" vertical="center"/>
    </xf>
    <xf numFmtId="0" fontId="35" fillId="0" borderId="115" xfId="2" applyFont="1" applyBorder="1" applyAlignment="1">
      <alignment horizontal="right" vertical="center" wrapText="1"/>
    </xf>
    <xf numFmtId="0" fontId="35" fillId="0" borderId="114" xfId="2" applyFont="1" applyBorder="1" applyAlignment="1">
      <alignment horizontal="right" vertical="center" wrapText="1"/>
    </xf>
    <xf numFmtId="0" fontId="35" fillId="0" borderId="106" xfId="2" applyFont="1" applyBorder="1" applyAlignment="1">
      <alignment horizontal="right" vertical="center" wrapText="1"/>
    </xf>
    <xf numFmtId="0" fontId="5" fillId="0" borderId="115" xfId="2" applyFont="1" applyFill="1" applyBorder="1" applyAlignment="1">
      <alignment horizontal="center" vertical="center" wrapText="1"/>
    </xf>
    <xf numFmtId="0" fontId="5" fillId="0" borderId="114" xfId="2" applyFont="1" applyFill="1" applyBorder="1" applyAlignment="1">
      <alignment horizontal="center" vertical="center" wrapText="1"/>
    </xf>
    <xf numFmtId="0" fontId="5" fillId="0" borderId="106" xfId="2" applyFont="1" applyFill="1" applyBorder="1" applyAlignment="1">
      <alignment horizontal="center" vertical="center" wrapText="1"/>
    </xf>
    <xf numFmtId="0" fontId="35" fillId="0" borderId="115" xfId="2" applyFont="1" applyBorder="1" applyAlignment="1">
      <alignment horizontal="center" vertical="center" wrapText="1"/>
    </xf>
    <xf numFmtId="0" fontId="35" fillId="0" borderId="114" xfId="2" applyFont="1" applyBorder="1" applyAlignment="1">
      <alignment horizontal="center" vertical="center" wrapText="1"/>
    </xf>
    <xf numFmtId="0" fontId="35" fillId="0" borderId="106" xfId="2" applyFont="1" applyBorder="1" applyAlignment="1">
      <alignment horizontal="center" vertical="center" wrapText="1"/>
    </xf>
    <xf numFmtId="0" fontId="35" fillId="13" borderId="25" xfId="2" applyFont="1" applyFill="1" applyBorder="1" applyAlignment="1">
      <alignment horizontal="center" vertical="center" wrapText="1"/>
    </xf>
    <xf numFmtId="0" fontId="61" fillId="3" borderId="117" xfId="0" applyFont="1" applyFill="1" applyBorder="1" applyAlignment="1">
      <alignment horizontal="center" vertical="center"/>
    </xf>
    <xf numFmtId="0" fontId="61" fillId="3" borderId="118" xfId="0" applyFont="1" applyFill="1" applyBorder="1" applyAlignment="1">
      <alignment horizontal="center" vertical="center"/>
    </xf>
    <xf numFmtId="0" fontId="61" fillId="3" borderId="127" xfId="0" applyFont="1" applyFill="1" applyBorder="1" applyAlignment="1">
      <alignment horizontal="center" vertical="center"/>
    </xf>
    <xf numFmtId="0" fontId="61" fillId="3" borderId="123" xfId="0" applyFont="1" applyFill="1" applyBorder="1" applyAlignment="1">
      <alignment horizontal="center" vertical="center"/>
    </xf>
    <xf numFmtId="0" fontId="61" fillId="3" borderId="128" xfId="0" applyFont="1" applyFill="1" applyBorder="1" applyAlignment="1">
      <alignment horizontal="center" vertical="center"/>
    </xf>
    <xf numFmtId="4" fontId="61" fillId="3" borderId="113" xfId="16" applyNumberFormat="1" applyFont="1" applyFill="1" applyBorder="1" applyAlignment="1">
      <alignment horizontal="left" vertical="center" wrapText="1"/>
    </xf>
    <xf numFmtId="4" fontId="61" fillId="3" borderId="106" xfId="16" applyNumberFormat="1" applyFont="1" applyFill="1" applyBorder="1" applyAlignment="1">
      <alignment horizontal="left" vertical="center" wrapText="1"/>
    </xf>
    <xf numFmtId="0" fontId="61" fillId="3" borderId="55" xfId="0" applyFont="1" applyFill="1" applyBorder="1" applyAlignment="1">
      <alignment horizontal="center" vertical="center"/>
    </xf>
    <xf numFmtId="0" fontId="61" fillId="3" borderId="56" xfId="0" applyFont="1" applyFill="1" applyBorder="1" applyAlignment="1">
      <alignment horizontal="center" vertical="center"/>
    </xf>
    <xf numFmtId="0" fontId="61" fillId="3" borderId="57" xfId="0" applyFont="1" applyFill="1" applyBorder="1" applyAlignment="1">
      <alignment horizontal="center" vertical="center"/>
    </xf>
    <xf numFmtId="0" fontId="61" fillId="3" borderId="113" xfId="0" applyFont="1" applyFill="1" applyBorder="1" applyAlignment="1">
      <alignment horizontal="justify" vertical="center" wrapText="1"/>
    </xf>
    <xf numFmtId="0" fontId="61" fillId="3" borderId="106" xfId="0" applyFont="1" applyFill="1" applyBorder="1" applyAlignment="1">
      <alignment horizontal="justify" vertical="center" wrapText="1"/>
    </xf>
    <xf numFmtId="0" fontId="62" fillId="3" borderId="52" xfId="0" applyFont="1" applyFill="1" applyBorder="1" applyAlignment="1">
      <alignment horizontal="center" vertical="center"/>
    </xf>
    <xf numFmtId="0" fontId="62" fillId="3" borderId="54" xfId="0" applyFont="1" applyFill="1" applyBorder="1" applyAlignment="1">
      <alignment horizontal="center" vertical="center"/>
    </xf>
    <xf numFmtId="0" fontId="62" fillId="3" borderId="31" xfId="0" applyFont="1" applyFill="1" applyBorder="1" applyAlignment="1">
      <alignment horizontal="center" vertical="center"/>
    </xf>
    <xf numFmtId="0" fontId="62" fillId="3" borderId="35" xfId="0" applyFont="1" applyFill="1" applyBorder="1" applyAlignment="1">
      <alignment horizontal="center" vertical="center"/>
    </xf>
    <xf numFmtId="0" fontId="62" fillId="3" borderId="55" xfId="0" applyFont="1" applyFill="1" applyBorder="1" applyAlignment="1">
      <alignment horizontal="center" vertical="center"/>
    </xf>
    <xf numFmtId="0" fontId="62" fillId="3" borderId="57" xfId="0" applyFont="1" applyFill="1" applyBorder="1" applyAlignment="1">
      <alignment horizontal="center" vertical="center"/>
    </xf>
    <xf numFmtId="3" fontId="64" fillId="3" borderId="0" xfId="15" applyNumberFormat="1" applyFont="1" applyFill="1" applyAlignment="1">
      <alignment horizontal="center" vertical="center" wrapText="1"/>
    </xf>
    <xf numFmtId="0" fontId="64" fillId="3" borderId="0" xfId="15" applyFont="1" applyFill="1" applyAlignment="1">
      <alignment horizontal="center" vertical="center" wrapText="1"/>
    </xf>
    <xf numFmtId="0" fontId="62" fillId="3" borderId="4" xfId="0" applyFont="1" applyFill="1" applyBorder="1" applyAlignment="1">
      <alignment horizontal="center" vertical="center"/>
    </xf>
    <xf numFmtId="0" fontId="62" fillId="3" borderId="125" xfId="0" applyFont="1" applyFill="1" applyBorder="1" applyAlignment="1">
      <alignment horizontal="center" vertical="center"/>
    </xf>
    <xf numFmtId="0" fontId="61" fillId="3" borderId="108" xfId="0" applyFont="1" applyFill="1" applyBorder="1" applyAlignment="1">
      <alignment horizontal="justify" vertical="center" wrapText="1"/>
    </xf>
    <xf numFmtId="0" fontId="61" fillId="3" borderId="109" xfId="0" applyFont="1" applyFill="1" applyBorder="1" applyAlignment="1">
      <alignment horizontal="justify" vertical="center" wrapText="1"/>
    </xf>
    <xf numFmtId="4" fontId="69" fillId="3" borderId="113" xfId="16" applyNumberFormat="1" applyFont="1" applyFill="1" applyBorder="1" applyAlignment="1">
      <alignment horizontal="justify" vertical="center" wrapText="1"/>
    </xf>
    <xf numFmtId="4" fontId="69" fillId="3" borderId="106" xfId="16" applyNumberFormat="1" applyFont="1" applyFill="1" applyBorder="1" applyAlignment="1">
      <alignment horizontal="justify" vertical="center" wrapText="1"/>
    </xf>
    <xf numFmtId="4" fontId="61" fillId="3" borderId="113" xfId="16" applyNumberFormat="1" applyFont="1" applyFill="1" applyBorder="1" applyAlignment="1">
      <alignment horizontal="center" vertical="center" wrapText="1"/>
    </xf>
    <xf numFmtId="4" fontId="61" fillId="3" borderId="106" xfId="16" applyNumberFormat="1" applyFont="1" applyFill="1" applyBorder="1" applyAlignment="1">
      <alignment horizontal="center" vertical="center" wrapText="1"/>
    </xf>
    <xf numFmtId="0" fontId="68" fillId="3" borderId="123" xfId="0" applyFont="1" applyFill="1" applyBorder="1" applyAlignment="1">
      <alignment horizontal="justify" vertical="center" wrapText="1"/>
    </xf>
    <xf numFmtId="0" fontId="68" fillId="3" borderId="128" xfId="0" applyFont="1" applyFill="1" applyBorder="1" applyAlignment="1">
      <alignment horizontal="justify" vertical="center" wrapText="1"/>
    </xf>
    <xf numFmtId="0" fontId="62" fillId="3" borderId="123" xfId="0" applyFont="1" applyFill="1" applyBorder="1" applyAlignment="1">
      <alignment horizontal="center" vertical="center"/>
    </xf>
    <xf numFmtId="0" fontId="62" fillId="3" borderId="128" xfId="0" applyFont="1" applyFill="1" applyBorder="1" applyAlignment="1">
      <alignment horizontal="center" vertical="center"/>
    </xf>
    <xf numFmtId="4" fontId="69" fillId="3" borderId="113" xfId="16" applyNumberFormat="1" applyFont="1" applyFill="1" applyBorder="1" applyAlignment="1">
      <alignment horizontal="justify" vertical="center"/>
    </xf>
    <xf numFmtId="4" fontId="69" fillId="3" borderId="106" xfId="16" applyNumberFormat="1" applyFont="1" applyFill="1" applyBorder="1" applyAlignment="1">
      <alignment horizontal="justify" vertical="center"/>
    </xf>
    <xf numFmtId="0" fontId="63" fillId="0" borderId="115" xfId="0" applyFont="1" applyBorder="1" applyAlignment="1">
      <alignment horizontal="justify" vertical="center" wrapText="1"/>
    </xf>
    <xf numFmtId="0" fontId="63" fillId="0" borderId="106" xfId="0" applyFont="1" applyBorder="1" applyAlignment="1">
      <alignment horizontal="justify" vertical="center" wrapText="1"/>
    </xf>
    <xf numFmtId="0" fontId="63" fillId="0" borderId="115" xfId="0" applyFont="1" applyBorder="1" applyAlignment="1">
      <alignment horizontal="left" vertical="center" wrapText="1"/>
    </xf>
    <xf numFmtId="0" fontId="63" fillId="0" borderId="106" xfId="0" applyFont="1" applyBorder="1" applyAlignment="1">
      <alignment horizontal="left" vertical="center" wrapText="1"/>
    </xf>
    <xf numFmtId="4" fontId="61" fillId="3" borderId="113" xfId="16" applyNumberFormat="1" applyFont="1" applyFill="1" applyBorder="1" applyAlignment="1">
      <alignment horizontal="left" vertical="center"/>
    </xf>
    <xf numFmtId="4" fontId="61" fillId="3" borderId="106" xfId="16" applyNumberFormat="1" applyFont="1" applyFill="1" applyBorder="1" applyAlignment="1">
      <alignment horizontal="left" vertical="center"/>
    </xf>
    <xf numFmtId="0" fontId="65" fillId="0" borderId="114" xfId="0" applyFont="1" applyBorder="1" applyAlignment="1">
      <alignment horizontal="center"/>
    </xf>
    <xf numFmtId="0" fontId="65" fillId="0" borderId="106" xfId="0" applyFont="1" applyBorder="1" applyAlignment="1">
      <alignment horizontal="center"/>
    </xf>
    <xf numFmtId="9" fontId="63" fillId="0" borderId="115" xfId="0" applyNumberFormat="1" applyFont="1" applyBorder="1" applyAlignment="1">
      <alignment horizontal="center"/>
    </xf>
    <xf numFmtId="0" fontId="63" fillId="0" borderId="106" xfId="0" applyFont="1" applyBorder="1" applyAlignment="1">
      <alignment horizontal="center"/>
    </xf>
    <xf numFmtId="10" fontId="63" fillId="0" borderId="115" xfId="0" applyNumberFormat="1" applyFont="1" applyBorder="1" applyAlignment="1">
      <alignment horizontal="center"/>
    </xf>
    <xf numFmtId="0" fontId="65" fillId="0" borderId="115" xfId="0" applyFont="1" applyBorder="1" applyAlignment="1">
      <alignment horizontal="center"/>
    </xf>
    <xf numFmtId="0" fontId="63" fillId="0" borderId="115" xfId="0" applyFont="1" applyBorder="1" applyAlignment="1">
      <alignment horizontal="center"/>
    </xf>
    <xf numFmtId="0" fontId="63" fillId="0" borderId="114" xfId="0" applyFont="1" applyBorder="1" applyAlignment="1">
      <alignment horizontal="center"/>
    </xf>
    <xf numFmtId="10" fontId="63" fillId="0" borderId="115" xfId="10" applyNumberFormat="1" applyFont="1" applyBorder="1" applyAlignment="1">
      <alignment horizontal="center"/>
    </xf>
    <xf numFmtId="10" fontId="63" fillId="0" borderId="106" xfId="10" applyNumberFormat="1" applyFont="1" applyBorder="1" applyAlignment="1">
      <alignment horizontal="center"/>
    </xf>
    <xf numFmtId="10" fontId="65" fillId="0" borderId="115" xfId="0" applyNumberFormat="1" applyFont="1" applyBorder="1" applyAlignment="1">
      <alignment horizontal="center"/>
    </xf>
    <xf numFmtId="0" fontId="63" fillId="0" borderId="121" xfId="0" applyFont="1" applyBorder="1" applyAlignment="1">
      <alignment horizontal="center"/>
    </xf>
    <xf numFmtId="0" fontId="63" fillId="0" borderId="129" xfId="0" applyFont="1" applyBorder="1" applyAlignment="1">
      <alignment horizontal="center"/>
    </xf>
    <xf numFmtId="10" fontId="65" fillId="0" borderId="115" xfId="10" applyNumberFormat="1" applyFont="1" applyBorder="1" applyAlignment="1">
      <alignment horizontal="center"/>
    </xf>
    <xf numFmtId="10" fontId="65" fillId="0" borderId="106" xfId="10" applyNumberFormat="1" applyFont="1" applyBorder="1" applyAlignment="1">
      <alignment horizontal="center"/>
    </xf>
    <xf numFmtId="0" fontId="63" fillId="0" borderId="115" xfId="0" applyFont="1" applyBorder="1" applyAlignment="1">
      <alignment horizontal="center" vertical="top" wrapText="1"/>
    </xf>
    <xf numFmtId="0" fontId="63" fillId="0" borderId="106" xfId="0" applyFont="1" applyBorder="1" applyAlignment="1">
      <alignment horizontal="center" vertical="top" wrapText="1"/>
    </xf>
    <xf numFmtId="0" fontId="65" fillId="0" borderId="115" xfId="0" applyFont="1" applyBorder="1" applyAlignment="1">
      <alignment horizontal="center" vertical="top" wrapText="1"/>
    </xf>
    <xf numFmtId="0" fontId="65" fillId="0" borderId="106" xfId="0" applyFont="1" applyBorder="1" applyAlignment="1">
      <alignment horizontal="center" vertical="top" wrapText="1"/>
    </xf>
    <xf numFmtId="0" fontId="63" fillId="0" borderId="115" xfId="0" applyFont="1" applyBorder="1" applyAlignment="1">
      <alignment horizontal="center" vertical="center" wrapText="1"/>
    </xf>
    <xf numFmtId="0" fontId="63" fillId="0" borderId="106" xfId="0" applyFont="1" applyBorder="1" applyAlignment="1">
      <alignment horizontal="center" vertical="center" wrapText="1"/>
    </xf>
    <xf numFmtId="0" fontId="65" fillId="0" borderId="114" xfId="0" applyFont="1" applyBorder="1" applyAlignment="1">
      <alignment horizontal="center" vertical="top" wrapText="1"/>
    </xf>
    <xf numFmtId="0" fontId="65" fillId="0" borderId="25" xfId="0" applyFont="1" applyBorder="1" applyAlignment="1">
      <alignment horizontal="center"/>
    </xf>
    <xf numFmtId="0" fontId="65" fillId="0" borderId="25" xfId="0" applyFont="1" applyBorder="1" applyAlignment="1">
      <alignment horizontal="left"/>
    </xf>
    <xf numFmtId="42" fontId="65" fillId="0" borderId="115" xfId="8" applyFont="1" applyBorder="1" applyAlignment="1">
      <alignment horizontal="center" vertical="center"/>
    </xf>
    <xf numFmtId="42" fontId="65" fillId="0" borderId="114" xfId="8" applyFont="1" applyBorder="1" applyAlignment="1">
      <alignment horizontal="center" vertical="center"/>
    </xf>
    <xf numFmtId="42" fontId="65" fillId="0" borderId="106" xfId="8" applyFont="1" applyBorder="1" applyAlignment="1">
      <alignment horizontal="center" vertical="center"/>
    </xf>
    <xf numFmtId="0" fontId="54" fillId="14" borderId="28" xfId="0" applyFont="1" applyFill="1" applyBorder="1" applyAlignment="1">
      <alignment horizontal="center" vertical="center" wrapText="1"/>
    </xf>
    <xf numFmtId="0" fontId="54" fillId="14" borderId="22" xfId="0" applyFont="1" applyFill="1" applyBorder="1" applyAlignment="1">
      <alignment horizontal="center" vertical="center" wrapText="1"/>
    </xf>
    <xf numFmtId="0" fontId="54" fillId="14" borderId="115" xfId="0" applyFont="1" applyFill="1" applyBorder="1" applyAlignment="1">
      <alignment horizontal="center" vertical="center" wrapText="1"/>
    </xf>
    <xf numFmtId="0" fontId="54" fillId="14" borderId="114" xfId="0" applyFont="1" applyFill="1" applyBorder="1" applyAlignment="1">
      <alignment horizontal="center" vertical="center" wrapText="1"/>
    </xf>
    <xf numFmtId="0" fontId="54" fillId="14" borderId="106" xfId="0" applyFont="1" applyFill="1" applyBorder="1" applyAlignment="1">
      <alignment horizontal="center" vertical="center" wrapText="1"/>
    </xf>
    <xf numFmtId="0" fontId="54" fillId="14" borderId="121" xfId="0" applyFont="1" applyFill="1" applyBorder="1" applyAlignment="1">
      <alignment horizontal="center" vertical="center"/>
    </xf>
    <xf numFmtId="0" fontId="54" fillId="14" borderId="122" xfId="0" applyFont="1" applyFill="1" applyBorder="1" applyAlignment="1">
      <alignment horizontal="center" vertical="center"/>
    </xf>
    <xf numFmtId="0" fontId="54" fillId="14" borderId="110" xfId="0" applyFont="1" applyFill="1" applyBorder="1" applyAlignment="1">
      <alignment horizontal="center" vertical="center"/>
    </xf>
    <xf numFmtId="0" fontId="54" fillId="14" borderId="109" xfId="0" applyFont="1" applyFill="1" applyBorder="1" applyAlignment="1">
      <alignment horizontal="center" vertical="center"/>
    </xf>
    <xf numFmtId="0" fontId="3" fillId="0" borderId="42" xfId="2" applyFont="1" applyBorder="1" applyAlignment="1">
      <alignment horizontal="left" vertical="top" wrapText="1"/>
    </xf>
    <xf numFmtId="0" fontId="12" fillId="0" borderId="44" xfId="2" applyFont="1" applyBorder="1"/>
    <xf numFmtId="0" fontId="13" fillId="7" borderId="42" xfId="2" applyFont="1" applyFill="1" applyBorder="1" applyAlignment="1">
      <alignment horizontal="center" vertical="center" wrapText="1"/>
    </xf>
    <xf numFmtId="0" fontId="12" fillId="0" borderId="43" xfId="2" applyFont="1" applyBorder="1"/>
    <xf numFmtId="0" fontId="3" fillId="0" borderId="42" xfId="2" applyFont="1" applyBorder="1" applyAlignment="1">
      <alignment horizontal="left" vertical="center" wrapText="1"/>
    </xf>
    <xf numFmtId="0" fontId="3" fillId="0" borderId="0" xfId="2" applyFont="1" applyAlignment="1">
      <alignment horizontal="left" vertical="top" wrapText="1"/>
    </xf>
    <xf numFmtId="0" fontId="7" fillId="0" borderId="0" xfId="2"/>
    <xf numFmtId="0" fontId="3" fillId="2" borderId="42" xfId="2" applyFont="1" applyFill="1" applyBorder="1" applyAlignment="1">
      <alignment horizontal="left" vertical="top" wrapText="1"/>
    </xf>
    <xf numFmtId="0" fontId="5" fillId="2" borderId="42" xfId="2" applyFont="1" applyFill="1" applyBorder="1" applyAlignment="1">
      <alignment horizontal="center" vertical="center" wrapText="1"/>
    </xf>
    <xf numFmtId="0" fontId="5" fillId="2" borderId="42" xfId="2" applyFont="1" applyFill="1" applyBorder="1" applyAlignment="1">
      <alignment horizontal="left" vertical="center" wrapText="1"/>
    </xf>
    <xf numFmtId="0" fontId="8" fillId="0" borderId="42" xfId="2" applyFont="1" applyBorder="1" applyAlignment="1">
      <alignment horizontal="left" vertical="top" wrapText="1"/>
    </xf>
    <xf numFmtId="0" fontId="19" fillId="0" borderId="44" xfId="2" applyFont="1" applyBorder="1"/>
    <xf numFmtId="170" fontId="3" fillId="0" borderId="42" xfId="2" applyNumberFormat="1" applyFont="1" applyBorder="1" applyAlignment="1">
      <alignment horizontal="left" wrapText="1"/>
    </xf>
    <xf numFmtId="170" fontId="3" fillId="0" borderId="42" xfId="2" applyNumberFormat="1" applyFont="1" applyBorder="1" applyAlignment="1">
      <alignment horizontal="left"/>
    </xf>
    <xf numFmtId="0" fontId="5" fillId="0" borderId="42" xfId="2" applyFont="1" applyBorder="1" applyAlignment="1">
      <alignment horizontal="left" vertical="center"/>
    </xf>
    <xf numFmtId="0" fontId="22" fillId="2" borderId="42" xfId="2" applyFont="1" applyFill="1" applyBorder="1" applyAlignment="1">
      <alignment horizontal="center" vertical="center" wrapText="1"/>
    </xf>
    <xf numFmtId="0" fontId="5" fillId="2" borderId="42" xfId="2" applyFont="1" applyFill="1" applyBorder="1" applyAlignment="1">
      <alignment horizontal="left" vertical="top" wrapText="1"/>
    </xf>
    <xf numFmtId="0" fontId="5" fillId="0" borderId="42" xfId="2" applyFont="1" applyBorder="1" applyAlignment="1">
      <alignment horizontal="left" vertical="top" wrapText="1"/>
    </xf>
    <xf numFmtId="170" fontId="24" fillId="7" borderId="42" xfId="2" applyNumberFormat="1" applyFont="1" applyFill="1" applyBorder="1" applyAlignment="1">
      <alignment horizontal="center" vertical="center" wrapText="1"/>
    </xf>
    <xf numFmtId="0" fontId="13" fillId="7" borderId="42" xfId="2" applyFont="1" applyFill="1" applyBorder="1" applyAlignment="1">
      <alignment horizontal="left" vertical="center" wrapText="1"/>
    </xf>
    <xf numFmtId="170" fontId="25" fillId="0" borderId="42" xfId="2" applyNumberFormat="1" applyFont="1" applyBorder="1" applyAlignment="1">
      <alignment horizontal="left"/>
    </xf>
    <xf numFmtId="0" fontId="9" fillId="7" borderId="60" xfId="2" applyFont="1" applyFill="1" applyBorder="1" applyAlignment="1">
      <alignment horizontal="center" vertical="center"/>
    </xf>
    <xf numFmtId="0" fontId="12" fillId="0" borderId="46" xfId="2" applyFont="1" applyBorder="1"/>
    <xf numFmtId="0" fontId="22" fillId="0" borderId="42" xfId="2" applyFont="1" applyBorder="1" applyAlignment="1">
      <alignment horizontal="center" vertical="center" wrapText="1"/>
    </xf>
    <xf numFmtId="0" fontId="13" fillId="7" borderId="42" xfId="2" applyFont="1" applyFill="1" applyBorder="1" applyAlignment="1">
      <alignment horizontal="center" vertical="top" wrapText="1"/>
    </xf>
    <xf numFmtId="0" fontId="35" fillId="2" borderId="42" xfId="2" applyFont="1" applyFill="1" applyBorder="1" applyAlignment="1">
      <alignment horizontal="center" vertical="center" wrapText="1"/>
    </xf>
    <xf numFmtId="0" fontId="37" fillId="0" borderId="0" xfId="2" applyFont="1" applyAlignment="1">
      <alignment horizontal="center" vertical="center" wrapText="1"/>
    </xf>
    <xf numFmtId="0" fontId="9" fillId="0" borderId="7" xfId="2" applyFont="1" applyBorder="1" applyAlignment="1">
      <alignment horizontal="left" vertical="center" wrapText="1"/>
    </xf>
    <xf numFmtId="0" fontId="36" fillId="7" borderId="42" xfId="2" applyFont="1" applyFill="1" applyBorder="1" applyAlignment="1">
      <alignment horizontal="center" vertical="center" wrapText="1"/>
    </xf>
    <xf numFmtId="0" fontId="3" fillId="0" borderId="42" xfId="2" applyFont="1" applyBorder="1" applyAlignment="1">
      <alignment horizontal="center"/>
    </xf>
    <xf numFmtId="0" fontId="3" fillId="0" borderId="42" xfId="2" applyFont="1" applyBorder="1" applyAlignment="1">
      <alignment horizontal="center" vertical="center" wrapText="1"/>
    </xf>
    <xf numFmtId="0" fontId="5" fillId="0" borderId="42" xfId="2" applyFont="1" applyBorder="1" applyAlignment="1">
      <alignment horizontal="center"/>
    </xf>
  </cellXfs>
  <cellStyles count="21">
    <cellStyle name="Millares" xfId="14" builtinId="3"/>
    <cellStyle name="Millares [0]" xfId="1" builtinId="6"/>
    <cellStyle name="Millares [0] 2" xfId="3" xr:uid="{00000000-0005-0000-0000-000002000000}"/>
    <cellStyle name="Millares [0] 3" xfId="4" xr:uid="{00000000-0005-0000-0000-000003000000}"/>
    <cellStyle name="Millares 10 4" xfId="7" xr:uid="{00000000-0005-0000-0000-000004000000}"/>
    <cellStyle name="Millares 4" xfId="5" xr:uid="{00000000-0005-0000-0000-000005000000}"/>
    <cellStyle name="Millares_UNITARIOS MIGUEL" xfId="16" xr:uid="{00000000-0005-0000-0000-000006000000}"/>
    <cellStyle name="Moneda" xfId="9" builtinId="4"/>
    <cellStyle name="Moneda [0]" xfId="8" builtinId="7"/>
    <cellStyle name="Moneda [0] 2" xfId="20" xr:uid="{00000000-0005-0000-0000-000009000000}"/>
    <cellStyle name="Moneda 2" xfId="19" xr:uid="{00000000-0005-0000-0000-00000A000000}"/>
    <cellStyle name="Normal" xfId="0" builtinId="0"/>
    <cellStyle name="Normal 2" xfId="2" xr:uid="{00000000-0005-0000-0000-00000C000000}"/>
    <cellStyle name="Normal 2 10 2" xfId="13" xr:uid="{00000000-0005-0000-0000-00000D000000}"/>
    <cellStyle name="Normal 3" xfId="6" xr:uid="{00000000-0005-0000-0000-00000E000000}"/>
    <cellStyle name="Normal 3 2 4" xfId="15" xr:uid="{00000000-0005-0000-0000-00000F000000}"/>
    <cellStyle name="Normal 3 3" xfId="11" xr:uid="{00000000-0005-0000-0000-000010000000}"/>
    <cellStyle name="Normal 3 3 2" xfId="18" xr:uid="{00000000-0005-0000-0000-000011000000}"/>
    <cellStyle name="Normal 3 5" xfId="12" xr:uid="{00000000-0005-0000-0000-000012000000}"/>
    <cellStyle name="Porcentaje" xfId="10" builtinId="5"/>
    <cellStyle name="Porcentaje 2 2" xfId="17" xr:uid="{00000000-0005-0000-0000-000014000000}"/>
  </cellStyles>
  <dxfs count="9"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59533</xdr:colOff>
      <xdr:row>2</xdr:row>
      <xdr:rowOff>38100</xdr:rowOff>
    </xdr:from>
    <xdr:ext cx="741164" cy="592931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0033" y="1907381"/>
          <a:ext cx="741164" cy="592931"/>
        </a:xfrm>
        <a:prstGeom prst="rect">
          <a:avLst/>
        </a:prstGeom>
      </xdr:spPr>
    </xdr:pic>
    <xdr:clientData/>
  </xdr:oneCellAnchor>
  <xdr:twoCellAnchor editAs="oneCell">
    <xdr:from>
      <xdr:col>2</xdr:col>
      <xdr:colOff>2105025</xdr:colOff>
      <xdr:row>26</xdr:row>
      <xdr:rowOff>104775</xdr:rowOff>
    </xdr:from>
    <xdr:to>
      <xdr:col>2</xdr:col>
      <xdr:colOff>2381250</xdr:colOff>
      <xdr:row>29</xdr:row>
      <xdr:rowOff>76200</xdr:rowOff>
    </xdr:to>
    <xdr:pic>
      <xdr:nvPicPr>
        <xdr:cNvPr id="5" name="Imagen 4" descr="C:\Users\Windows 10\Downloads\fir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5791200"/>
          <a:ext cx="27622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857250</xdr:colOff>
      <xdr:row>37</xdr:row>
      <xdr:rowOff>35719</xdr:rowOff>
    </xdr:from>
    <xdr:to>
      <xdr:col>4</xdr:col>
      <xdr:colOff>1133475</xdr:colOff>
      <xdr:row>40</xdr:row>
      <xdr:rowOff>52388</xdr:rowOff>
    </xdr:to>
    <xdr:pic>
      <xdr:nvPicPr>
        <xdr:cNvPr id="3" name="Imagen 2" descr="C:\Users\Windows 10\Downloads\fir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9969" y="7322344"/>
          <a:ext cx="27622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857250</xdr:colOff>
      <xdr:row>61</xdr:row>
      <xdr:rowOff>35719</xdr:rowOff>
    </xdr:from>
    <xdr:to>
      <xdr:col>4</xdr:col>
      <xdr:colOff>1133475</xdr:colOff>
      <xdr:row>63</xdr:row>
      <xdr:rowOff>109538</xdr:rowOff>
    </xdr:to>
    <xdr:pic>
      <xdr:nvPicPr>
        <xdr:cNvPr id="3" name="Imagen 2" descr="C:\Users\Windows 10\Downloads\fir.png">
          <a:extLst>
            <a:ext uri="{FF2B5EF4-FFF2-40B4-BE49-F238E27FC236}">
              <a16:creationId xmlns:a16="http://schemas.microsoft.com/office/drawing/2014/main" id="{DFCCD4C3-7E48-4880-A8A7-D9867F7D541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1875" y="7274719"/>
          <a:ext cx="276225" cy="454819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4</xdr:col>
      <xdr:colOff>857250</xdr:colOff>
      <xdr:row>127</xdr:row>
      <xdr:rowOff>35719</xdr:rowOff>
    </xdr:from>
    <xdr:ext cx="276225" cy="454819"/>
    <xdr:pic>
      <xdr:nvPicPr>
        <xdr:cNvPr id="4" name="Imagen 3" descr="C:\Users\Windows 10\Downloads\fir.png">
          <a:extLst>
            <a:ext uri="{FF2B5EF4-FFF2-40B4-BE49-F238E27FC236}">
              <a16:creationId xmlns:a16="http://schemas.microsoft.com/office/drawing/2014/main" id="{57FE3042-1D18-4AF9-87E6-8AE298D9039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3780294"/>
          <a:ext cx="276225" cy="45481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4</xdr:col>
      <xdr:colOff>857250</xdr:colOff>
      <xdr:row>193</xdr:row>
      <xdr:rowOff>35719</xdr:rowOff>
    </xdr:from>
    <xdr:ext cx="276225" cy="454819"/>
    <xdr:pic>
      <xdr:nvPicPr>
        <xdr:cNvPr id="5" name="Imagen 4" descr="C:\Users\Windows 10\Downloads\fir.png">
          <a:extLst>
            <a:ext uri="{FF2B5EF4-FFF2-40B4-BE49-F238E27FC236}">
              <a16:creationId xmlns:a16="http://schemas.microsoft.com/office/drawing/2014/main" id="{D5DF46BA-6F76-4CE9-A595-E2A789CB500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3780294"/>
          <a:ext cx="276225" cy="45481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4</xdr:col>
      <xdr:colOff>857250</xdr:colOff>
      <xdr:row>259</xdr:row>
      <xdr:rowOff>35719</xdr:rowOff>
    </xdr:from>
    <xdr:ext cx="276225" cy="454819"/>
    <xdr:pic>
      <xdr:nvPicPr>
        <xdr:cNvPr id="6" name="Imagen 5" descr="C:\Users\Windows 10\Downloads\fir.png">
          <a:extLst>
            <a:ext uri="{FF2B5EF4-FFF2-40B4-BE49-F238E27FC236}">
              <a16:creationId xmlns:a16="http://schemas.microsoft.com/office/drawing/2014/main" id="{217F5498-4C28-436E-ADAC-7C0D0864F7B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13780294"/>
          <a:ext cx="276225" cy="45481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516715</xdr:colOff>
      <xdr:row>39</xdr:row>
      <xdr:rowOff>145676</xdr:rowOff>
    </xdr:from>
    <xdr:to>
      <xdr:col>4</xdr:col>
      <xdr:colOff>792940</xdr:colOff>
      <xdr:row>42</xdr:row>
      <xdr:rowOff>112309</xdr:rowOff>
    </xdr:to>
    <xdr:pic>
      <xdr:nvPicPr>
        <xdr:cNvPr id="2" name="Imagen 1" descr="C:\Users\Windows 10\Downloads\fir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2127" y="8281147"/>
          <a:ext cx="276225" cy="4596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37</xdr:row>
      <xdr:rowOff>0</xdr:rowOff>
    </xdr:from>
    <xdr:to>
      <xdr:col>2</xdr:col>
      <xdr:colOff>371475</xdr:colOff>
      <xdr:row>39</xdr:row>
      <xdr:rowOff>139700</xdr:rowOff>
    </xdr:to>
    <xdr:pic>
      <xdr:nvPicPr>
        <xdr:cNvPr id="2" name="Imagen 1" descr="C:\Users\Windows 10\Downloads\fir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6833" y="6974417"/>
          <a:ext cx="27622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OSE%20MARIO\8.3_APU-PLAN%20DE%20MEDIOS_11-09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e medios"/>
    </sheetNames>
    <sheetDataSet>
      <sheetData sheetId="0">
        <row r="15">
          <cell r="E15" t="str">
            <v>Diseño e impresión de cartilla didactica</v>
          </cell>
        </row>
        <row r="16">
          <cell r="E16" t="str">
            <v>Diseño e impresión de Folletos</v>
          </cell>
        </row>
        <row r="17">
          <cell r="E17" t="str">
            <v>Diseño y colocacion de avisos  (30x40cm) Con Logos y Distintivos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1303"/>
  <sheetViews>
    <sheetView view="pageBreakPreview" topLeftCell="A1140" zoomScale="60" zoomScaleNormal="100" workbookViewId="0">
      <selection activeCell="C1148" sqref="C1148"/>
    </sheetView>
  </sheetViews>
  <sheetFormatPr baseColWidth="10" defaultColWidth="11.44140625" defaultRowHeight="13.8" x14ac:dyDescent="0.25"/>
  <cols>
    <col min="1" max="1" width="3.5546875" style="469" customWidth="1"/>
    <col min="2" max="2" width="3.44140625" style="516" customWidth="1"/>
    <col min="3" max="3" width="26" style="516" customWidth="1"/>
    <col min="4" max="4" width="99.33203125" style="811" bestFit="1" customWidth="1"/>
    <col min="5" max="5" width="11.44140625" style="812" customWidth="1"/>
    <col min="6" max="6" width="15.109375" style="516" customWidth="1"/>
    <col min="7" max="7" width="15.33203125" style="516" bestFit="1" customWidth="1"/>
    <col min="8" max="8" width="18.6640625" style="516" bestFit="1" customWidth="1"/>
    <col min="9" max="9" width="10.33203125" style="516" customWidth="1"/>
    <col min="10" max="10" width="15.6640625" style="469" bestFit="1" customWidth="1"/>
    <col min="11" max="12" width="14.109375" style="469" bestFit="1" customWidth="1"/>
    <col min="13" max="16384" width="11.44140625" style="516"/>
  </cols>
  <sheetData>
    <row r="1" spans="1:12" s="469" customFormat="1" x14ac:dyDescent="0.25">
      <c r="D1" s="470"/>
      <c r="E1" s="471"/>
    </row>
    <row r="2" spans="1:12" s="474" customFormat="1" ht="14.4" thickBot="1" x14ac:dyDescent="0.3">
      <c r="A2" s="472"/>
      <c r="B2" s="1078"/>
      <c r="C2" s="1103"/>
      <c r="D2" s="1103"/>
      <c r="E2" s="1103"/>
      <c r="F2" s="1103"/>
      <c r="G2" s="1103"/>
      <c r="H2" s="1103"/>
      <c r="I2" s="1103"/>
      <c r="J2" s="473"/>
      <c r="K2" s="472"/>
      <c r="L2" s="472"/>
    </row>
    <row r="3" spans="1:12" s="474" customFormat="1" ht="14.4" thickBot="1" x14ac:dyDescent="0.3">
      <c r="A3" s="472"/>
      <c r="B3" s="475"/>
      <c r="C3" s="1132" t="s">
        <v>0</v>
      </c>
      <c r="D3" s="1133"/>
      <c r="E3" s="1133"/>
      <c r="F3" s="1133"/>
      <c r="G3" s="1133"/>
      <c r="H3" s="1134"/>
      <c r="I3" s="476"/>
      <c r="J3" s="473"/>
      <c r="K3" s="477"/>
      <c r="L3" s="473"/>
    </row>
    <row r="4" spans="1:12" s="474" customFormat="1" ht="14.4" thickBot="1" x14ac:dyDescent="0.3">
      <c r="A4" s="472"/>
      <c r="B4" s="472"/>
      <c r="C4" s="478"/>
      <c r="D4" s="478"/>
      <c r="E4" s="478"/>
      <c r="F4" s="478"/>
      <c r="G4" s="479"/>
      <c r="H4" s="478"/>
      <c r="I4" s="478"/>
      <c r="J4" s="472"/>
      <c r="K4" s="472"/>
      <c r="L4" s="477"/>
    </row>
    <row r="5" spans="1:12" s="474" customFormat="1" ht="14.4" thickBot="1" x14ac:dyDescent="0.3">
      <c r="A5" s="472"/>
      <c r="B5" s="472"/>
      <c r="C5" s="480" t="s">
        <v>1</v>
      </c>
      <c r="D5" s="481" t="s">
        <v>2</v>
      </c>
      <c r="E5" s="1135"/>
      <c r="F5" s="1137"/>
      <c r="G5" s="1138"/>
      <c r="H5" s="1139"/>
      <c r="I5" s="476"/>
      <c r="J5" s="472"/>
      <c r="K5" s="472"/>
      <c r="L5" s="477"/>
    </row>
    <row r="6" spans="1:12" s="474" customFormat="1" ht="14.4" thickBot="1" x14ac:dyDescent="0.3">
      <c r="A6" s="472"/>
      <c r="B6" s="472"/>
      <c r="C6" s="480" t="s">
        <v>3</v>
      </c>
      <c r="D6" s="482" t="s">
        <v>4</v>
      </c>
      <c r="E6" s="1136"/>
      <c r="F6" s="1140"/>
      <c r="G6" s="1126"/>
      <c r="H6" s="1141"/>
      <c r="I6" s="476"/>
      <c r="J6" s="472"/>
      <c r="K6" s="472"/>
      <c r="L6" s="472"/>
    </row>
    <row r="7" spans="1:12" s="474" customFormat="1" ht="14.4" thickBot="1" x14ac:dyDescent="0.3">
      <c r="A7" s="472"/>
      <c r="B7" s="472"/>
      <c r="C7" s="480" t="s">
        <v>5</v>
      </c>
      <c r="D7" s="482" t="s">
        <v>6</v>
      </c>
      <c r="E7" s="1136"/>
      <c r="F7" s="1140"/>
      <c r="G7" s="1126"/>
      <c r="H7" s="1141"/>
      <c r="I7" s="476"/>
      <c r="J7" s="472"/>
      <c r="K7" s="472"/>
      <c r="L7" s="472"/>
    </row>
    <row r="8" spans="1:12" s="474" customFormat="1" ht="14.4" thickBot="1" x14ac:dyDescent="0.3">
      <c r="A8" s="472"/>
      <c r="B8" s="472"/>
      <c r="C8" s="480" t="s">
        <v>7</v>
      </c>
      <c r="D8" s="482" t="s">
        <v>8</v>
      </c>
      <c r="E8" s="1136"/>
      <c r="F8" s="1140"/>
      <c r="G8" s="1126"/>
      <c r="H8" s="1141"/>
      <c r="I8" s="476"/>
      <c r="J8" s="472"/>
      <c r="K8" s="472"/>
      <c r="L8" s="472"/>
    </row>
    <row r="9" spans="1:12" s="474" customFormat="1" ht="14.4" thickBot="1" x14ac:dyDescent="0.3">
      <c r="A9" s="472"/>
      <c r="B9" s="472"/>
      <c r="C9" s="483" t="s">
        <v>9</v>
      </c>
      <c r="D9" s="482" t="s">
        <v>10</v>
      </c>
      <c r="E9" s="1136"/>
      <c r="F9" s="1140"/>
      <c r="G9" s="1126"/>
      <c r="H9" s="1141"/>
      <c r="I9" s="476"/>
      <c r="J9" s="472"/>
      <c r="K9" s="472"/>
      <c r="L9" s="472"/>
    </row>
    <row r="10" spans="1:12" s="474" customFormat="1" ht="14.4" thickBot="1" x14ac:dyDescent="0.3">
      <c r="A10" s="472"/>
      <c r="B10" s="472"/>
      <c r="C10" s="483" t="s">
        <v>11</v>
      </c>
      <c r="D10" s="482" t="s">
        <v>12</v>
      </c>
      <c r="E10" s="1136"/>
      <c r="F10" s="1142"/>
      <c r="G10" s="1143"/>
      <c r="H10" s="1144"/>
      <c r="I10" s="476"/>
      <c r="J10" s="472"/>
      <c r="K10" s="472"/>
      <c r="L10" s="472"/>
    </row>
    <row r="11" spans="1:12" s="474" customFormat="1" x14ac:dyDescent="0.25">
      <c r="A11" s="472"/>
      <c r="B11" s="472"/>
      <c r="C11" s="484"/>
      <c r="D11" s="485"/>
      <c r="E11" s="478"/>
      <c r="F11" s="485"/>
      <c r="G11" s="486"/>
      <c r="H11" s="485"/>
      <c r="I11" s="485"/>
      <c r="J11" s="472"/>
      <c r="K11" s="472"/>
      <c r="L11" s="472"/>
    </row>
    <row r="12" spans="1:12" s="474" customFormat="1" ht="14.4" thickBot="1" x14ac:dyDescent="0.3">
      <c r="A12" s="472"/>
      <c r="B12" s="472"/>
      <c r="C12" s="1145" t="s">
        <v>13</v>
      </c>
      <c r="D12" s="1103"/>
      <c r="E12" s="1103"/>
      <c r="F12" s="1103"/>
      <c r="G12" s="1103"/>
      <c r="H12" s="1146"/>
      <c r="I12" s="476"/>
      <c r="J12" s="472"/>
      <c r="K12" s="472"/>
      <c r="L12" s="472"/>
    </row>
    <row r="13" spans="1:12" s="474" customFormat="1" ht="28.2" thickBot="1" x14ac:dyDescent="0.3">
      <c r="A13" s="472"/>
      <c r="B13" s="472"/>
      <c r="C13" s="487" t="s">
        <v>14</v>
      </c>
      <c r="D13" s="488" t="s">
        <v>15</v>
      </c>
      <c r="E13" s="489" t="s">
        <v>16</v>
      </c>
      <c r="F13" s="488" t="s">
        <v>17</v>
      </c>
      <c r="G13" s="691" t="s">
        <v>760</v>
      </c>
      <c r="H13" s="491" t="s">
        <v>66</v>
      </c>
      <c r="I13" s="492"/>
      <c r="J13" s="472"/>
      <c r="K13" s="472"/>
      <c r="L13" s="472"/>
    </row>
    <row r="14" spans="1:12" s="474" customFormat="1" x14ac:dyDescent="0.25">
      <c r="A14" s="472"/>
      <c r="B14" s="472"/>
      <c r="C14" s="493" t="e">
        <f>+#REF!</f>
        <v>#REF!</v>
      </c>
      <c r="D14" s="494" t="e">
        <f>+#REF!</f>
        <v>#REF!</v>
      </c>
      <c r="E14" s="495" t="e">
        <f>+#REF!</f>
        <v>#REF!</v>
      </c>
      <c r="F14" s="496" t="e">
        <f>+#REF!</f>
        <v>#REF!</v>
      </c>
      <c r="G14" s="496" t="e">
        <f>+#REF!</f>
        <v>#REF!</v>
      </c>
      <c r="H14" s="497" t="e">
        <f>+G14*F14</f>
        <v>#REF!</v>
      </c>
      <c r="I14" s="498"/>
      <c r="J14" s="472"/>
      <c r="K14" s="472"/>
      <c r="L14" s="472"/>
    </row>
    <row r="15" spans="1:12" s="474" customFormat="1" x14ac:dyDescent="0.25">
      <c r="A15" s="472"/>
      <c r="B15" s="472"/>
      <c r="C15" s="499" t="e">
        <f>+#REF!</f>
        <v>#REF!</v>
      </c>
      <c r="D15" s="500" t="e">
        <f>+#REF!</f>
        <v>#REF!</v>
      </c>
      <c r="E15" s="501" t="e">
        <f>+#REF!</f>
        <v>#REF!</v>
      </c>
      <c r="F15" s="502" t="e">
        <f>+#REF!</f>
        <v>#REF!</v>
      </c>
      <c r="G15" s="502" t="e">
        <f>+#REF!</f>
        <v>#REF!</v>
      </c>
      <c r="H15" s="503" t="e">
        <f t="shared" ref="H15:H34" si="0">+G15*F15</f>
        <v>#REF!</v>
      </c>
      <c r="I15" s="498"/>
      <c r="J15" s="472"/>
      <c r="K15" s="472"/>
      <c r="L15" s="472"/>
    </row>
    <row r="16" spans="1:12" s="474" customFormat="1" x14ac:dyDescent="0.25">
      <c r="A16" s="472"/>
      <c r="B16" s="472"/>
      <c r="C16" s="499" t="e">
        <f>+#REF!</f>
        <v>#REF!</v>
      </c>
      <c r="D16" s="500" t="e">
        <f>+#REF!</f>
        <v>#REF!</v>
      </c>
      <c r="E16" s="501" t="e">
        <f>+#REF!</f>
        <v>#REF!</v>
      </c>
      <c r="F16" s="502" t="e">
        <f>+#REF!</f>
        <v>#REF!</v>
      </c>
      <c r="G16" s="502" t="e">
        <f>+#REF!</f>
        <v>#REF!</v>
      </c>
      <c r="H16" s="503" t="e">
        <f t="shared" si="0"/>
        <v>#REF!</v>
      </c>
      <c r="I16" s="498"/>
      <c r="J16" s="472"/>
      <c r="K16" s="472"/>
      <c r="L16" s="472"/>
    </row>
    <row r="17" spans="1:12" s="474" customFormat="1" x14ac:dyDescent="0.25">
      <c r="A17" s="472"/>
      <c r="B17" s="472"/>
      <c r="C17" s="499" t="e">
        <f>+#REF!</f>
        <v>#REF!</v>
      </c>
      <c r="D17" s="500" t="e">
        <f>+#REF!</f>
        <v>#REF!</v>
      </c>
      <c r="E17" s="501" t="e">
        <f>+#REF!</f>
        <v>#REF!</v>
      </c>
      <c r="F17" s="502" t="e">
        <f>+#REF!</f>
        <v>#REF!</v>
      </c>
      <c r="G17" s="502" t="e">
        <f>+#REF!</f>
        <v>#REF!</v>
      </c>
      <c r="H17" s="503" t="e">
        <f t="shared" si="0"/>
        <v>#REF!</v>
      </c>
      <c r="I17" s="498"/>
      <c r="J17" s="472"/>
      <c r="K17" s="472"/>
      <c r="L17" s="472"/>
    </row>
    <row r="18" spans="1:12" s="474" customFormat="1" x14ac:dyDescent="0.25">
      <c r="A18" s="472"/>
      <c r="B18" s="472"/>
      <c r="C18" s="499" t="e">
        <f>+#REF!</f>
        <v>#REF!</v>
      </c>
      <c r="D18" s="500" t="e">
        <f>+#REF!</f>
        <v>#REF!</v>
      </c>
      <c r="E18" s="501" t="e">
        <f>+#REF!</f>
        <v>#REF!</v>
      </c>
      <c r="F18" s="502" t="e">
        <f>+#REF!</f>
        <v>#REF!</v>
      </c>
      <c r="G18" s="502" t="e">
        <f>+#REF!</f>
        <v>#REF!</v>
      </c>
      <c r="H18" s="503" t="e">
        <f t="shared" si="0"/>
        <v>#REF!</v>
      </c>
      <c r="I18" s="498"/>
      <c r="J18" s="472"/>
      <c r="K18" s="472"/>
      <c r="L18" s="472"/>
    </row>
    <row r="19" spans="1:12" s="474" customFormat="1" x14ac:dyDescent="0.25">
      <c r="A19" s="472"/>
      <c r="B19" s="472"/>
      <c r="C19" s="499" t="e">
        <f>+#REF!</f>
        <v>#REF!</v>
      </c>
      <c r="D19" s="500" t="e">
        <f>+#REF!</f>
        <v>#REF!</v>
      </c>
      <c r="E19" s="501" t="e">
        <f>+#REF!</f>
        <v>#REF!</v>
      </c>
      <c r="F19" s="502" t="e">
        <f>+#REF!</f>
        <v>#REF!</v>
      </c>
      <c r="G19" s="502" t="e">
        <f>+#REF!</f>
        <v>#REF!</v>
      </c>
      <c r="H19" s="503" t="e">
        <f t="shared" si="0"/>
        <v>#REF!</v>
      </c>
      <c r="I19" s="498"/>
      <c r="J19" s="472"/>
      <c r="K19" s="472"/>
      <c r="L19" s="472"/>
    </row>
    <row r="20" spans="1:12" s="474" customFormat="1" x14ac:dyDescent="0.25">
      <c r="A20" s="472"/>
      <c r="B20" s="472"/>
      <c r="C20" s="499" t="e">
        <f>+#REF!</f>
        <v>#REF!</v>
      </c>
      <c r="D20" s="500" t="e">
        <f>+#REF!</f>
        <v>#REF!</v>
      </c>
      <c r="E20" s="501" t="e">
        <f>+#REF!</f>
        <v>#REF!</v>
      </c>
      <c r="F20" s="502" t="e">
        <f>+#REF!</f>
        <v>#REF!</v>
      </c>
      <c r="G20" s="502" t="e">
        <f>+#REF!</f>
        <v>#REF!</v>
      </c>
      <c r="H20" s="503" t="e">
        <f t="shared" si="0"/>
        <v>#REF!</v>
      </c>
      <c r="I20" s="498"/>
      <c r="J20" s="472"/>
      <c r="K20" s="472"/>
      <c r="L20" s="472"/>
    </row>
    <row r="21" spans="1:12" s="474" customFormat="1" x14ac:dyDescent="0.25">
      <c r="A21" s="472"/>
      <c r="B21" s="472"/>
      <c r="C21" s="499" t="e">
        <f>+#REF!</f>
        <v>#REF!</v>
      </c>
      <c r="D21" s="500" t="e">
        <f>+#REF!</f>
        <v>#REF!</v>
      </c>
      <c r="E21" s="501" t="e">
        <f>+#REF!</f>
        <v>#REF!</v>
      </c>
      <c r="F21" s="502" t="e">
        <f>+#REF!</f>
        <v>#REF!</v>
      </c>
      <c r="G21" s="502" t="e">
        <f>+#REF!</f>
        <v>#REF!</v>
      </c>
      <c r="H21" s="503" t="e">
        <f t="shared" si="0"/>
        <v>#REF!</v>
      </c>
      <c r="I21" s="498"/>
      <c r="J21" s="472"/>
      <c r="K21" s="472"/>
      <c r="L21" s="472"/>
    </row>
    <row r="22" spans="1:12" s="474" customFormat="1" x14ac:dyDescent="0.25">
      <c r="A22" s="472"/>
      <c r="B22" s="472"/>
      <c r="C22" s="499" t="e">
        <f>+#REF!</f>
        <v>#REF!</v>
      </c>
      <c r="D22" s="500" t="e">
        <f>+#REF!</f>
        <v>#REF!</v>
      </c>
      <c r="E22" s="501" t="e">
        <f>+#REF!</f>
        <v>#REF!</v>
      </c>
      <c r="F22" s="502" t="e">
        <f>+#REF!</f>
        <v>#REF!</v>
      </c>
      <c r="G22" s="502" t="e">
        <f>+#REF!</f>
        <v>#REF!</v>
      </c>
      <c r="H22" s="503" t="e">
        <f t="shared" si="0"/>
        <v>#REF!</v>
      </c>
      <c r="I22" s="498"/>
      <c r="J22" s="472"/>
      <c r="K22" s="472"/>
      <c r="L22" s="472"/>
    </row>
    <row r="23" spans="1:12" s="474" customFormat="1" x14ac:dyDescent="0.25">
      <c r="A23" s="472"/>
      <c r="B23" s="472"/>
      <c r="C23" s="499" t="e">
        <f>+#REF!</f>
        <v>#REF!</v>
      </c>
      <c r="D23" s="500" t="e">
        <f>+#REF!</f>
        <v>#REF!</v>
      </c>
      <c r="E23" s="501" t="e">
        <f>+#REF!</f>
        <v>#REF!</v>
      </c>
      <c r="F23" s="502" t="e">
        <f>+#REF!</f>
        <v>#REF!</v>
      </c>
      <c r="G23" s="502" t="e">
        <f>+#REF!</f>
        <v>#REF!</v>
      </c>
      <c r="H23" s="503" t="e">
        <f t="shared" si="0"/>
        <v>#REF!</v>
      </c>
      <c r="I23" s="498"/>
      <c r="J23" s="472"/>
      <c r="K23" s="472"/>
      <c r="L23" s="472"/>
    </row>
    <row r="24" spans="1:12" s="474" customFormat="1" x14ac:dyDescent="0.25">
      <c r="A24" s="472"/>
      <c r="B24" s="472"/>
      <c r="C24" s="499" t="e">
        <f>+#REF!</f>
        <v>#REF!</v>
      </c>
      <c r="D24" s="500" t="e">
        <f>+#REF!</f>
        <v>#REF!</v>
      </c>
      <c r="E24" s="501" t="e">
        <f>+#REF!</f>
        <v>#REF!</v>
      </c>
      <c r="F24" s="502" t="e">
        <f>+#REF!</f>
        <v>#REF!</v>
      </c>
      <c r="G24" s="502" t="e">
        <f>+#REF!</f>
        <v>#REF!</v>
      </c>
      <c r="H24" s="503" t="e">
        <f t="shared" si="0"/>
        <v>#REF!</v>
      </c>
      <c r="I24" s="498"/>
      <c r="J24" s="472"/>
      <c r="K24" s="472"/>
      <c r="L24" s="472"/>
    </row>
    <row r="25" spans="1:12" s="474" customFormat="1" x14ac:dyDescent="0.25">
      <c r="A25" s="472"/>
      <c r="B25" s="472"/>
      <c r="C25" s="499" t="e">
        <f>+#REF!</f>
        <v>#REF!</v>
      </c>
      <c r="D25" s="500" t="e">
        <f>+#REF!</f>
        <v>#REF!</v>
      </c>
      <c r="E25" s="501" t="e">
        <f>+#REF!</f>
        <v>#REF!</v>
      </c>
      <c r="F25" s="502" t="e">
        <f>+#REF!</f>
        <v>#REF!</v>
      </c>
      <c r="G25" s="502" t="e">
        <f>+#REF!</f>
        <v>#REF!</v>
      </c>
      <c r="H25" s="503" t="e">
        <f t="shared" si="0"/>
        <v>#REF!</v>
      </c>
      <c r="I25" s="498"/>
      <c r="J25" s="477"/>
      <c r="K25" s="472"/>
      <c r="L25" s="472"/>
    </row>
    <row r="26" spans="1:12" s="474" customFormat="1" x14ac:dyDescent="0.25">
      <c r="A26" s="472"/>
      <c r="B26" s="472"/>
      <c r="C26" s="499" t="e">
        <f>+#REF!</f>
        <v>#REF!</v>
      </c>
      <c r="D26" s="500" t="e">
        <f>+#REF!</f>
        <v>#REF!</v>
      </c>
      <c r="E26" s="501" t="e">
        <f>+#REF!</f>
        <v>#REF!</v>
      </c>
      <c r="F26" s="502" t="e">
        <f>+#REF!</f>
        <v>#REF!</v>
      </c>
      <c r="G26" s="502" t="e">
        <f>+#REF!</f>
        <v>#REF!</v>
      </c>
      <c r="H26" s="503" t="e">
        <f t="shared" si="0"/>
        <v>#REF!</v>
      </c>
      <c r="I26" s="498"/>
      <c r="J26" s="472"/>
      <c r="K26" s="472"/>
      <c r="L26" s="472"/>
    </row>
    <row r="27" spans="1:12" s="474" customFormat="1" x14ac:dyDescent="0.25">
      <c r="A27" s="472"/>
      <c r="B27" s="472"/>
      <c r="C27" s="499" t="e">
        <f>+#REF!</f>
        <v>#REF!</v>
      </c>
      <c r="D27" s="500" t="e">
        <f>+#REF!</f>
        <v>#REF!</v>
      </c>
      <c r="E27" s="501" t="e">
        <f>+#REF!</f>
        <v>#REF!</v>
      </c>
      <c r="F27" s="502" t="e">
        <f>+#REF!</f>
        <v>#REF!</v>
      </c>
      <c r="G27" s="502" t="e">
        <f>+#REF!</f>
        <v>#REF!</v>
      </c>
      <c r="H27" s="503" t="e">
        <f t="shared" si="0"/>
        <v>#REF!</v>
      </c>
      <c r="I27" s="498"/>
      <c r="J27" s="472"/>
      <c r="K27" s="472"/>
      <c r="L27" s="472"/>
    </row>
    <row r="28" spans="1:12" s="474" customFormat="1" x14ac:dyDescent="0.25">
      <c r="A28" s="472"/>
      <c r="B28" s="472"/>
      <c r="C28" s="499" t="e">
        <f>+#REF!</f>
        <v>#REF!</v>
      </c>
      <c r="D28" s="500" t="e">
        <f>+#REF!</f>
        <v>#REF!</v>
      </c>
      <c r="E28" s="501" t="e">
        <f>+#REF!</f>
        <v>#REF!</v>
      </c>
      <c r="F28" s="502" t="e">
        <f>+#REF!</f>
        <v>#REF!</v>
      </c>
      <c r="G28" s="502" t="e">
        <f>+#REF!</f>
        <v>#REF!</v>
      </c>
      <c r="H28" s="503" t="e">
        <f t="shared" si="0"/>
        <v>#REF!</v>
      </c>
      <c r="I28" s="498"/>
      <c r="J28" s="472"/>
      <c r="K28" s="472"/>
      <c r="L28" s="472"/>
    </row>
    <row r="29" spans="1:12" s="474" customFormat="1" x14ac:dyDescent="0.25">
      <c r="A29" s="472"/>
      <c r="B29" s="472"/>
      <c r="C29" s="499" t="e">
        <f>+#REF!</f>
        <v>#REF!</v>
      </c>
      <c r="D29" s="500" t="e">
        <f>+#REF!</f>
        <v>#REF!</v>
      </c>
      <c r="E29" s="501" t="e">
        <f>+#REF!</f>
        <v>#REF!</v>
      </c>
      <c r="F29" s="502" t="e">
        <f>+#REF!</f>
        <v>#REF!</v>
      </c>
      <c r="G29" s="502" t="e">
        <f>+#REF!</f>
        <v>#REF!</v>
      </c>
      <c r="H29" s="503" t="e">
        <f t="shared" si="0"/>
        <v>#REF!</v>
      </c>
      <c r="I29" s="498"/>
      <c r="J29" s="472"/>
      <c r="K29" s="472"/>
      <c r="L29" s="472"/>
    </row>
    <row r="30" spans="1:12" s="474" customFormat="1" x14ac:dyDescent="0.25">
      <c r="A30" s="472"/>
      <c r="B30" s="472"/>
      <c r="C30" s="499" t="e">
        <f>+#REF!</f>
        <v>#REF!</v>
      </c>
      <c r="D30" s="500" t="e">
        <f>+#REF!</f>
        <v>#REF!</v>
      </c>
      <c r="E30" s="501" t="e">
        <f>+#REF!</f>
        <v>#REF!</v>
      </c>
      <c r="F30" s="502" t="e">
        <f>+#REF!</f>
        <v>#REF!</v>
      </c>
      <c r="G30" s="502" t="e">
        <f>+#REF!</f>
        <v>#REF!</v>
      </c>
      <c r="H30" s="503" t="e">
        <f t="shared" si="0"/>
        <v>#REF!</v>
      </c>
      <c r="I30" s="498"/>
      <c r="J30" s="472"/>
      <c r="K30" s="472"/>
      <c r="L30" s="472"/>
    </row>
    <row r="31" spans="1:12" s="474" customFormat="1" x14ac:dyDescent="0.25">
      <c r="A31" s="472"/>
      <c r="B31" s="472"/>
      <c r="C31" s="499" t="e">
        <f>+#REF!</f>
        <v>#REF!</v>
      </c>
      <c r="D31" s="500" t="e">
        <f>+#REF!</f>
        <v>#REF!</v>
      </c>
      <c r="E31" s="501" t="e">
        <f>+#REF!</f>
        <v>#REF!</v>
      </c>
      <c r="F31" s="502" t="e">
        <f>+#REF!</f>
        <v>#REF!</v>
      </c>
      <c r="G31" s="502" t="e">
        <f>+#REF!</f>
        <v>#REF!</v>
      </c>
      <c r="H31" s="503" t="e">
        <f t="shared" si="0"/>
        <v>#REF!</v>
      </c>
      <c r="I31" s="498"/>
      <c r="J31" s="472"/>
      <c r="K31" s="472"/>
      <c r="L31" s="472"/>
    </row>
    <row r="32" spans="1:12" s="474" customFormat="1" x14ac:dyDescent="0.25">
      <c r="A32" s="472"/>
      <c r="B32" s="472"/>
      <c r="C32" s="499" t="e">
        <f>+#REF!</f>
        <v>#REF!</v>
      </c>
      <c r="D32" s="500" t="e">
        <f>+#REF!</f>
        <v>#REF!</v>
      </c>
      <c r="E32" s="501" t="e">
        <f>+#REF!</f>
        <v>#REF!</v>
      </c>
      <c r="F32" s="502" t="e">
        <f>+#REF!</f>
        <v>#REF!</v>
      </c>
      <c r="G32" s="502" t="e">
        <f>+#REF!</f>
        <v>#REF!</v>
      </c>
      <c r="H32" s="503" t="e">
        <f t="shared" si="0"/>
        <v>#REF!</v>
      </c>
      <c r="I32" s="498"/>
      <c r="J32" s="472"/>
      <c r="K32" s="472"/>
      <c r="L32" s="472"/>
    </row>
    <row r="33" spans="1:12" s="474" customFormat="1" x14ac:dyDescent="0.25">
      <c r="A33" s="472"/>
      <c r="B33" s="472"/>
      <c r="C33" s="499" t="e">
        <f>+#REF!</f>
        <v>#REF!</v>
      </c>
      <c r="D33" s="500" t="e">
        <f>+#REF!</f>
        <v>#REF!</v>
      </c>
      <c r="E33" s="501" t="e">
        <f>+#REF!</f>
        <v>#REF!</v>
      </c>
      <c r="F33" s="502" t="e">
        <f>+#REF!</f>
        <v>#REF!</v>
      </c>
      <c r="G33" s="502" t="e">
        <f>+#REF!</f>
        <v>#REF!</v>
      </c>
      <c r="H33" s="503" t="e">
        <f t="shared" si="0"/>
        <v>#REF!</v>
      </c>
      <c r="I33" s="498"/>
      <c r="J33" s="473"/>
      <c r="K33" s="472"/>
      <c r="L33" s="472"/>
    </row>
    <row r="34" spans="1:12" s="474" customFormat="1" ht="14.4" thickBot="1" x14ac:dyDescent="0.3">
      <c r="A34" s="472"/>
      <c r="B34" s="472"/>
      <c r="C34" s="504" t="e">
        <f>+#REF!</f>
        <v>#REF!</v>
      </c>
      <c r="D34" s="505" t="e">
        <f>+#REF!</f>
        <v>#REF!</v>
      </c>
      <c r="E34" s="506" t="e">
        <f>+#REF!</f>
        <v>#REF!</v>
      </c>
      <c r="F34" s="507" t="e">
        <f>+#REF!</f>
        <v>#REF!</v>
      </c>
      <c r="G34" s="507" t="e">
        <f>+#REF!</f>
        <v>#REF!</v>
      </c>
      <c r="H34" s="508" t="e">
        <f t="shared" si="0"/>
        <v>#REF!</v>
      </c>
      <c r="I34" s="498"/>
      <c r="J34" s="472"/>
      <c r="K34" s="472"/>
      <c r="L34" s="472"/>
    </row>
    <row r="35" spans="1:12" s="474" customFormat="1" ht="14.4" thickBot="1" x14ac:dyDescent="0.3">
      <c r="A35" s="472"/>
      <c r="B35" s="472"/>
      <c r="C35" s="509"/>
      <c r="D35" s="510"/>
      <c r="E35" s="511"/>
      <c r="F35" s="1185" t="s">
        <v>20</v>
      </c>
      <c r="G35" s="1186"/>
      <c r="H35" s="512" t="e">
        <f>SUM(H14:H34)</f>
        <v>#REF!</v>
      </c>
      <c r="I35" s="513"/>
      <c r="J35" s="472"/>
      <c r="K35" s="472"/>
      <c r="L35" s="472"/>
    </row>
    <row r="36" spans="1:12" ht="14.4" thickBot="1" x14ac:dyDescent="0.3">
      <c r="A36" s="472"/>
      <c r="B36" s="514"/>
      <c r="C36" s="1127" t="s">
        <v>21</v>
      </c>
      <c r="D36" s="1128"/>
      <c r="E36" s="1128"/>
      <c r="F36" s="1128"/>
      <c r="G36" s="1128"/>
      <c r="H36" s="1129"/>
      <c r="I36" s="515"/>
      <c r="J36" s="472"/>
    </row>
    <row r="37" spans="1:12" ht="29.25" customHeight="1" thickBot="1" x14ac:dyDescent="0.3">
      <c r="A37" s="472"/>
      <c r="B37" s="514"/>
      <c r="C37" s="517" t="s">
        <v>22</v>
      </c>
      <c r="D37" s="518" t="s">
        <v>23</v>
      </c>
      <c r="E37" s="519" t="s">
        <v>16</v>
      </c>
      <c r="F37" s="518" t="s">
        <v>17</v>
      </c>
      <c r="G37" s="519" t="s">
        <v>760</v>
      </c>
      <c r="H37" s="491" t="s">
        <v>66</v>
      </c>
      <c r="I37" s="521"/>
      <c r="J37" s="472"/>
    </row>
    <row r="38" spans="1:12" x14ac:dyDescent="0.25">
      <c r="A38" s="472"/>
      <c r="B38" s="514"/>
      <c r="C38" s="522" t="e">
        <f>+#REF!</f>
        <v>#REF!</v>
      </c>
      <c r="D38" s="523" t="e">
        <f>+#REF!</f>
        <v>#REF!</v>
      </c>
      <c r="E38" s="524" t="e">
        <f>+#REF!</f>
        <v>#REF!</v>
      </c>
      <c r="F38" s="525">
        <v>1</v>
      </c>
      <c r="G38" s="525" t="e">
        <f>+#REF!</f>
        <v>#REF!</v>
      </c>
      <c r="H38" s="526" t="e">
        <f>+G38*F38</f>
        <v>#REF!</v>
      </c>
      <c r="I38" s="477"/>
      <c r="J38" s="472"/>
    </row>
    <row r="39" spans="1:12" x14ac:dyDescent="0.25">
      <c r="A39" s="472"/>
      <c r="B39" s="514"/>
      <c r="C39" s="527" t="e">
        <f>+#REF!</f>
        <v>#REF!</v>
      </c>
      <c r="D39" s="528" t="e">
        <f>+#REF!</f>
        <v>#REF!</v>
      </c>
      <c r="E39" s="529" t="e">
        <f>+#REF!</f>
        <v>#REF!</v>
      </c>
      <c r="F39" s="530">
        <v>1</v>
      </c>
      <c r="G39" s="530" t="e">
        <f>+#REF!</f>
        <v>#REF!</v>
      </c>
      <c r="H39" s="531" t="e">
        <f t="shared" ref="H39:H42" si="1">+G39*F39</f>
        <v>#REF!</v>
      </c>
      <c r="I39" s="477"/>
      <c r="J39" s="472"/>
    </row>
    <row r="40" spans="1:12" x14ac:dyDescent="0.25">
      <c r="A40" s="472"/>
      <c r="B40" s="514"/>
      <c r="C40" s="527" t="e">
        <f>+#REF!</f>
        <v>#REF!</v>
      </c>
      <c r="D40" s="528" t="e">
        <f>+#REF!</f>
        <v>#REF!</v>
      </c>
      <c r="E40" s="529" t="e">
        <f>+#REF!</f>
        <v>#REF!</v>
      </c>
      <c r="F40" s="530">
        <v>1</v>
      </c>
      <c r="G40" s="530" t="e">
        <f>+#REF!</f>
        <v>#REF!</v>
      </c>
      <c r="H40" s="531" t="e">
        <f t="shared" si="1"/>
        <v>#REF!</v>
      </c>
      <c r="I40" s="477"/>
      <c r="J40" s="472"/>
    </row>
    <row r="41" spans="1:12" x14ac:dyDescent="0.25">
      <c r="A41" s="472"/>
      <c r="B41" s="514"/>
      <c r="C41" s="527" t="e">
        <f>+#REF!</f>
        <v>#REF!</v>
      </c>
      <c r="D41" s="528" t="e">
        <f>+#REF!</f>
        <v>#REF!</v>
      </c>
      <c r="E41" s="529" t="e">
        <f>+#REF!</f>
        <v>#REF!</v>
      </c>
      <c r="F41" s="530">
        <v>1</v>
      </c>
      <c r="G41" s="530" t="e">
        <f>+#REF!</f>
        <v>#REF!</v>
      </c>
      <c r="H41" s="531" t="e">
        <f t="shared" si="1"/>
        <v>#REF!</v>
      </c>
      <c r="I41" s="477"/>
      <c r="J41" s="472"/>
    </row>
    <row r="42" spans="1:12" ht="14.4" thickBot="1" x14ac:dyDescent="0.3">
      <c r="A42" s="472"/>
      <c r="B42" s="514"/>
      <c r="C42" s="532" t="e">
        <f>+#REF!</f>
        <v>#REF!</v>
      </c>
      <c r="D42" s="533" t="e">
        <f>+#REF!</f>
        <v>#REF!</v>
      </c>
      <c r="E42" s="534" t="e">
        <f>+#REF!</f>
        <v>#REF!</v>
      </c>
      <c r="F42" s="535">
        <v>1</v>
      </c>
      <c r="G42" s="535" t="e">
        <f>+#REF!</f>
        <v>#REF!</v>
      </c>
      <c r="H42" s="536" t="e">
        <f t="shared" si="1"/>
        <v>#REF!</v>
      </c>
      <c r="I42" s="477"/>
      <c r="J42" s="472"/>
    </row>
    <row r="43" spans="1:12" ht="14.4" thickBot="1" x14ac:dyDescent="0.3">
      <c r="A43" s="472"/>
      <c r="B43" s="514"/>
      <c r="C43" s="1130" t="s">
        <v>57</v>
      </c>
      <c r="D43" s="1131"/>
      <c r="E43" s="1131"/>
      <c r="F43" s="1131"/>
      <c r="G43" s="1131"/>
      <c r="H43" s="537" t="e">
        <f>SUM(H38:H42)</f>
        <v>#REF!</v>
      </c>
      <c r="I43" s="538"/>
      <c r="J43" s="473"/>
    </row>
    <row r="44" spans="1:12" ht="14.4" thickBot="1" x14ac:dyDescent="0.3">
      <c r="A44" s="472"/>
      <c r="B44" s="514"/>
      <c r="C44" s="1071" t="s">
        <v>59</v>
      </c>
      <c r="D44" s="1072"/>
      <c r="E44" s="1072"/>
      <c r="F44" s="1072"/>
      <c r="G44" s="1073"/>
      <c r="H44" s="539" t="e">
        <f>+H43+H35</f>
        <v>#REF!</v>
      </c>
      <c r="I44" s="540"/>
      <c r="J44" s="472"/>
    </row>
    <row r="45" spans="1:12" x14ac:dyDescent="0.25">
      <c r="A45" s="472"/>
      <c r="B45" s="514"/>
      <c r="C45" s="541"/>
      <c r="D45" s="515"/>
      <c r="E45" s="542"/>
      <c r="F45" s="541"/>
      <c r="G45" s="541"/>
      <c r="H45" s="540"/>
      <c r="I45" s="540"/>
      <c r="J45" s="472"/>
    </row>
    <row r="46" spans="1:12" ht="14.4" thickBot="1" x14ac:dyDescent="0.3">
      <c r="B46" s="1184"/>
      <c r="C46" s="1184"/>
      <c r="D46" s="1184"/>
      <c r="E46" s="1184"/>
      <c r="F46" s="1184"/>
      <c r="G46" s="1184"/>
      <c r="H46" s="1184"/>
      <c r="I46" s="543"/>
    </row>
    <row r="47" spans="1:12" s="474" customFormat="1" ht="14.4" thickBot="1" x14ac:dyDescent="0.3">
      <c r="A47" s="472"/>
      <c r="B47" s="475"/>
      <c r="C47" s="1132" t="s">
        <v>0</v>
      </c>
      <c r="D47" s="1133"/>
      <c r="E47" s="1133"/>
      <c r="F47" s="1133"/>
      <c r="G47" s="1133"/>
      <c r="H47" s="1134"/>
      <c r="I47" s="476"/>
      <c r="J47" s="472"/>
      <c r="K47" s="472"/>
      <c r="L47" s="472"/>
    </row>
    <row r="48" spans="1:12" s="474" customFormat="1" ht="14.4" thickBot="1" x14ac:dyDescent="0.3">
      <c r="A48" s="472"/>
      <c r="B48" s="472"/>
      <c r="C48" s="478"/>
      <c r="D48" s="478"/>
      <c r="E48" s="478"/>
      <c r="F48" s="478"/>
      <c r="G48" s="479"/>
      <c r="H48" s="478"/>
      <c r="I48" s="478"/>
      <c r="J48" s="472"/>
      <c r="K48" s="472"/>
      <c r="L48" s="472"/>
    </row>
    <row r="49" spans="1:12" s="474" customFormat="1" ht="14.4" thickBot="1" x14ac:dyDescent="0.3">
      <c r="A49" s="472"/>
      <c r="B49" s="472"/>
      <c r="C49" s="480" t="s">
        <v>1</v>
      </c>
      <c r="D49" s="481" t="s">
        <v>56</v>
      </c>
      <c r="E49" s="1135"/>
      <c r="F49" s="1137"/>
      <c r="G49" s="1138"/>
      <c r="H49" s="1139"/>
      <c r="I49" s="476"/>
      <c r="J49" s="472"/>
      <c r="K49" s="472"/>
      <c r="L49" s="472"/>
    </row>
    <row r="50" spans="1:12" s="474" customFormat="1" ht="14.4" thickBot="1" x14ac:dyDescent="0.3">
      <c r="A50" s="472"/>
      <c r="B50" s="472"/>
      <c r="C50" s="480" t="s">
        <v>3</v>
      </c>
      <c r="D50" s="482" t="s">
        <v>4</v>
      </c>
      <c r="E50" s="1136"/>
      <c r="F50" s="1140"/>
      <c r="G50" s="1126"/>
      <c r="H50" s="1141"/>
      <c r="I50" s="476"/>
      <c r="J50" s="472"/>
      <c r="K50" s="472"/>
      <c r="L50" s="472"/>
    </row>
    <row r="51" spans="1:12" s="474" customFormat="1" ht="14.4" thickBot="1" x14ac:dyDescent="0.3">
      <c r="A51" s="472"/>
      <c r="B51" s="472"/>
      <c r="C51" s="480" t="s">
        <v>5</v>
      </c>
      <c r="D51" s="482" t="s">
        <v>6</v>
      </c>
      <c r="E51" s="1136"/>
      <c r="F51" s="1140"/>
      <c r="G51" s="1126"/>
      <c r="H51" s="1141"/>
      <c r="I51" s="476"/>
      <c r="J51" s="472"/>
      <c r="K51" s="472"/>
      <c r="L51" s="472"/>
    </row>
    <row r="52" spans="1:12" s="474" customFormat="1" ht="14.4" thickBot="1" x14ac:dyDescent="0.3">
      <c r="A52" s="472"/>
      <c r="B52" s="472"/>
      <c r="C52" s="480" t="s">
        <v>7</v>
      </c>
      <c r="D52" s="482" t="s">
        <v>8</v>
      </c>
      <c r="E52" s="1136"/>
      <c r="F52" s="1140"/>
      <c r="G52" s="1126"/>
      <c r="H52" s="1141"/>
      <c r="I52" s="476"/>
      <c r="J52" s="472"/>
      <c r="K52" s="472"/>
      <c r="L52" s="472"/>
    </row>
    <row r="53" spans="1:12" s="474" customFormat="1" ht="14.4" thickBot="1" x14ac:dyDescent="0.3">
      <c r="A53" s="472"/>
      <c r="B53" s="472"/>
      <c r="C53" s="483" t="s">
        <v>9</v>
      </c>
      <c r="D53" s="482" t="s">
        <v>10</v>
      </c>
      <c r="E53" s="1136"/>
      <c r="F53" s="1140"/>
      <c r="G53" s="1126"/>
      <c r="H53" s="1141"/>
      <c r="I53" s="476"/>
      <c r="J53" s="472"/>
      <c r="K53" s="472"/>
      <c r="L53" s="472"/>
    </row>
    <row r="54" spans="1:12" s="474" customFormat="1" ht="14.4" thickBot="1" x14ac:dyDescent="0.3">
      <c r="A54" s="472"/>
      <c r="B54" s="472"/>
      <c r="C54" s="483" t="s">
        <v>11</v>
      </c>
      <c r="D54" s="482" t="s">
        <v>12</v>
      </c>
      <c r="E54" s="1136"/>
      <c r="F54" s="1142"/>
      <c r="G54" s="1143"/>
      <c r="H54" s="1144"/>
      <c r="I54" s="476"/>
      <c r="J54" s="472"/>
      <c r="K54" s="472"/>
      <c r="L54" s="472"/>
    </row>
    <row r="55" spans="1:12" s="474" customFormat="1" x14ac:dyDescent="0.25">
      <c r="A55" s="472"/>
      <c r="B55" s="472"/>
      <c r="C55" s="484"/>
      <c r="D55" s="485"/>
      <c r="E55" s="478"/>
      <c r="F55" s="485"/>
      <c r="G55" s="486"/>
      <c r="H55" s="485"/>
      <c r="I55" s="485"/>
      <c r="J55" s="472"/>
      <c r="K55" s="472"/>
      <c r="L55" s="472"/>
    </row>
    <row r="56" spans="1:12" s="474" customFormat="1" x14ac:dyDescent="0.25">
      <c r="A56" s="472"/>
      <c r="B56" s="472"/>
      <c r="C56" s="1160" t="s">
        <v>13</v>
      </c>
      <c r="D56" s="1161"/>
      <c r="E56" s="1161"/>
      <c r="F56" s="1161"/>
      <c r="G56" s="1161"/>
      <c r="H56" s="1162"/>
      <c r="I56" s="476"/>
      <c r="J56" s="472"/>
      <c r="K56" s="472"/>
      <c r="L56" s="472"/>
    </row>
    <row r="57" spans="1:12" s="474" customFormat="1" ht="27.6" x14ac:dyDescent="0.25">
      <c r="A57" s="472"/>
      <c r="B57" s="472"/>
      <c r="C57" s="544" t="s">
        <v>14</v>
      </c>
      <c r="D57" s="544" t="s">
        <v>15</v>
      </c>
      <c r="E57" s="545" t="s">
        <v>16</v>
      </c>
      <c r="F57" s="544" t="s">
        <v>17</v>
      </c>
      <c r="G57" s="546" t="s">
        <v>760</v>
      </c>
      <c r="H57" s="544" t="s">
        <v>66</v>
      </c>
      <c r="I57" s="492"/>
      <c r="J57" s="472"/>
      <c r="K57" s="472"/>
      <c r="L57" s="472"/>
    </row>
    <row r="58" spans="1:12" s="474" customFormat="1" x14ac:dyDescent="0.25">
      <c r="A58" s="472"/>
      <c r="B58" s="472"/>
      <c r="C58" s="547" t="e">
        <f>+#REF!</f>
        <v>#REF!</v>
      </c>
      <c r="D58" s="548" t="e">
        <f>+#REF!</f>
        <v>#REF!</v>
      </c>
      <c r="E58" s="549" t="e">
        <f>+#REF!</f>
        <v>#REF!</v>
      </c>
      <c r="F58" s="549" t="e">
        <f>+#REF!</f>
        <v>#REF!</v>
      </c>
      <c r="G58" s="550" t="e">
        <f>+#REF!</f>
        <v>#REF!</v>
      </c>
      <c r="H58" s="551" t="e">
        <f t="shared" ref="H58:H62" si="2">G58*F58</f>
        <v>#REF!</v>
      </c>
      <c r="I58" s="498"/>
      <c r="J58" s="472"/>
      <c r="K58" s="473"/>
      <c r="L58" s="472"/>
    </row>
    <row r="59" spans="1:12" s="474" customFormat="1" x14ac:dyDescent="0.25">
      <c r="A59" s="472"/>
      <c r="B59" s="472"/>
      <c r="C59" s="547" t="e">
        <f>+#REF!</f>
        <v>#REF!</v>
      </c>
      <c r="D59" s="548" t="e">
        <f>+#REF!</f>
        <v>#REF!</v>
      </c>
      <c r="E59" s="552" t="e">
        <f>+#REF!</f>
        <v>#REF!</v>
      </c>
      <c r="F59" s="552" t="e">
        <f>+#REF!</f>
        <v>#REF!</v>
      </c>
      <c r="G59" s="550" t="e">
        <f>+#REF!</f>
        <v>#REF!</v>
      </c>
      <c r="H59" s="551" t="e">
        <f t="shared" si="2"/>
        <v>#REF!</v>
      </c>
      <c r="I59" s="498"/>
      <c r="J59" s="472"/>
      <c r="K59" s="472"/>
      <c r="L59" s="472"/>
    </row>
    <row r="60" spans="1:12" s="474" customFormat="1" x14ac:dyDescent="0.25">
      <c r="A60" s="472"/>
      <c r="B60" s="472"/>
      <c r="C60" s="547" t="e">
        <f>+#REF!</f>
        <v>#REF!</v>
      </c>
      <c r="D60" s="548" t="e">
        <f>+#REF!</f>
        <v>#REF!</v>
      </c>
      <c r="E60" s="552" t="e">
        <f>+#REF!</f>
        <v>#REF!</v>
      </c>
      <c r="F60" s="552" t="e">
        <f>+#REF!</f>
        <v>#REF!</v>
      </c>
      <c r="G60" s="550" t="e">
        <f>+#REF!</f>
        <v>#REF!</v>
      </c>
      <c r="H60" s="551" t="e">
        <f t="shared" si="2"/>
        <v>#REF!</v>
      </c>
      <c r="I60" s="498"/>
      <c r="J60" s="472"/>
      <c r="K60" s="472"/>
      <c r="L60" s="472"/>
    </row>
    <row r="61" spans="1:12" s="474" customFormat="1" x14ac:dyDescent="0.25">
      <c r="A61" s="472"/>
      <c r="B61" s="472"/>
      <c r="C61" s="547" t="e">
        <f>+#REF!</f>
        <v>#REF!</v>
      </c>
      <c r="D61" s="548" t="e">
        <f>+#REF!</f>
        <v>#REF!</v>
      </c>
      <c r="E61" s="552" t="e">
        <f>+#REF!</f>
        <v>#REF!</v>
      </c>
      <c r="F61" s="552" t="e">
        <f>+#REF!</f>
        <v>#REF!</v>
      </c>
      <c r="G61" s="550" t="e">
        <f>+#REF!</f>
        <v>#REF!</v>
      </c>
      <c r="H61" s="551" t="e">
        <f t="shared" si="2"/>
        <v>#REF!</v>
      </c>
      <c r="I61" s="498"/>
      <c r="J61" s="472"/>
      <c r="K61" s="472"/>
      <c r="L61" s="472"/>
    </row>
    <row r="62" spans="1:12" s="474" customFormat="1" x14ac:dyDescent="0.25">
      <c r="A62" s="472"/>
      <c r="B62" s="472"/>
      <c r="C62" s="547" t="e">
        <f>+#REF!</f>
        <v>#REF!</v>
      </c>
      <c r="D62" s="548" t="e">
        <f>+#REF!</f>
        <v>#REF!</v>
      </c>
      <c r="E62" s="553" t="e">
        <f>+#REF!</f>
        <v>#REF!</v>
      </c>
      <c r="F62" s="552" t="e">
        <f>+#REF!</f>
        <v>#REF!</v>
      </c>
      <c r="G62" s="550" t="e">
        <f>+#REF!</f>
        <v>#REF!</v>
      </c>
      <c r="H62" s="551" t="e">
        <f t="shared" si="2"/>
        <v>#REF!</v>
      </c>
      <c r="I62" s="498"/>
      <c r="J62" s="472"/>
      <c r="K62" s="472"/>
      <c r="L62" s="472"/>
    </row>
    <row r="63" spans="1:12" s="474" customFormat="1" ht="14.4" thickBot="1" x14ac:dyDescent="0.3">
      <c r="A63" s="472"/>
      <c r="B63" s="472"/>
      <c r="C63" s="554"/>
      <c r="D63" s="555"/>
      <c r="E63" s="554"/>
      <c r="F63" s="1125" t="s">
        <v>20</v>
      </c>
      <c r="G63" s="1126"/>
      <c r="H63" s="556" t="e">
        <f>SUM(H58:H62)</f>
        <v>#REF!</v>
      </c>
      <c r="I63" s="513"/>
      <c r="J63" s="472"/>
      <c r="K63" s="472"/>
      <c r="L63" s="472"/>
    </row>
    <row r="64" spans="1:12" ht="14.4" thickBot="1" x14ac:dyDescent="0.3">
      <c r="A64" s="472"/>
      <c r="B64" s="514"/>
      <c r="C64" s="1127" t="s">
        <v>21</v>
      </c>
      <c r="D64" s="1128"/>
      <c r="E64" s="1128"/>
      <c r="F64" s="1128"/>
      <c r="G64" s="1128"/>
      <c r="H64" s="1129"/>
      <c r="I64" s="515"/>
      <c r="J64" s="472"/>
    </row>
    <row r="65" spans="1:12" ht="28.2" thickBot="1" x14ac:dyDescent="0.3">
      <c r="A65" s="472"/>
      <c r="B65" s="514"/>
      <c r="C65" s="517" t="s">
        <v>22</v>
      </c>
      <c r="D65" s="518" t="s">
        <v>23</v>
      </c>
      <c r="E65" s="519" t="s">
        <v>16</v>
      </c>
      <c r="F65" s="518" t="s">
        <v>17</v>
      </c>
      <c r="G65" s="519" t="s">
        <v>760</v>
      </c>
      <c r="H65" s="520" t="s">
        <v>25</v>
      </c>
      <c r="I65" s="521"/>
      <c r="J65" s="472"/>
    </row>
    <row r="66" spans="1:12" x14ac:dyDescent="0.25">
      <c r="A66" s="472"/>
      <c r="B66" s="514"/>
      <c r="C66" s="557" t="e">
        <f t="shared" ref="C66:G70" si="3">+C38</f>
        <v>#REF!</v>
      </c>
      <c r="D66" s="528" t="e">
        <f t="shared" si="3"/>
        <v>#REF!</v>
      </c>
      <c r="E66" s="558" t="e">
        <f t="shared" si="3"/>
        <v>#REF!</v>
      </c>
      <c r="F66" s="559">
        <f t="shared" si="3"/>
        <v>1</v>
      </c>
      <c r="G66" s="530" t="e">
        <f t="shared" si="3"/>
        <v>#REF!</v>
      </c>
      <c r="H66" s="531" t="e">
        <f>+G66*F66</f>
        <v>#REF!</v>
      </c>
      <c r="I66" s="477"/>
      <c r="J66" s="472"/>
    </row>
    <row r="67" spans="1:12" x14ac:dyDescent="0.25">
      <c r="A67" s="472"/>
      <c r="B67" s="514"/>
      <c r="C67" s="560" t="e">
        <f t="shared" si="3"/>
        <v>#REF!</v>
      </c>
      <c r="D67" s="561" t="e">
        <f t="shared" si="3"/>
        <v>#REF!</v>
      </c>
      <c r="E67" s="562" t="e">
        <f t="shared" si="3"/>
        <v>#REF!</v>
      </c>
      <c r="F67" s="563">
        <f t="shared" si="3"/>
        <v>1</v>
      </c>
      <c r="G67" s="530" t="e">
        <f t="shared" si="3"/>
        <v>#REF!</v>
      </c>
      <c r="H67" s="564" t="e">
        <f t="shared" ref="H67:H70" si="4">+G67*F67</f>
        <v>#REF!</v>
      </c>
      <c r="I67" s="477"/>
      <c r="J67" s="472"/>
    </row>
    <row r="68" spans="1:12" x14ac:dyDescent="0.25">
      <c r="A68" s="472"/>
      <c r="B68" s="514"/>
      <c r="C68" s="560" t="e">
        <f t="shared" si="3"/>
        <v>#REF!</v>
      </c>
      <c r="D68" s="561" t="e">
        <f t="shared" si="3"/>
        <v>#REF!</v>
      </c>
      <c r="E68" s="562" t="e">
        <f t="shared" si="3"/>
        <v>#REF!</v>
      </c>
      <c r="F68" s="563">
        <f t="shared" si="3"/>
        <v>1</v>
      </c>
      <c r="G68" s="530" t="e">
        <f t="shared" si="3"/>
        <v>#REF!</v>
      </c>
      <c r="H68" s="564" t="e">
        <f t="shared" si="4"/>
        <v>#REF!</v>
      </c>
      <c r="I68" s="477"/>
      <c r="J68" s="472"/>
    </row>
    <row r="69" spans="1:12" x14ac:dyDescent="0.25">
      <c r="A69" s="472"/>
      <c r="B69" s="514"/>
      <c r="C69" s="560" t="e">
        <f t="shared" si="3"/>
        <v>#REF!</v>
      </c>
      <c r="D69" s="561" t="e">
        <f t="shared" si="3"/>
        <v>#REF!</v>
      </c>
      <c r="E69" s="562" t="e">
        <f t="shared" si="3"/>
        <v>#REF!</v>
      </c>
      <c r="F69" s="563">
        <f t="shared" si="3"/>
        <v>1</v>
      </c>
      <c r="G69" s="530" t="e">
        <f t="shared" si="3"/>
        <v>#REF!</v>
      </c>
      <c r="H69" s="564" t="e">
        <f t="shared" si="4"/>
        <v>#REF!</v>
      </c>
      <c r="I69" s="477"/>
      <c r="J69" s="472"/>
    </row>
    <row r="70" spans="1:12" ht="14.4" thickBot="1" x14ac:dyDescent="0.3">
      <c r="A70" s="472"/>
      <c r="B70" s="514"/>
      <c r="C70" s="565" t="e">
        <f t="shared" si="3"/>
        <v>#REF!</v>
      </c>
      <c r="D70" s="566" t="e">
        <f t="shared" si="3"/>
        <v>#REF!</v>
      </c>
      <c r="E70" s="567" t="e">
        <f t="shared" si="3"/>
        <v>#REF!</v>
      </c>
      <c r="F70" s="568">
        <f t="shared" si="3"/>
        <v>1</v>
      </c>
      <c r="G70" s="530" t="e">
        <f t="shared" si="3"/>
        <v>#REF!</v>
      </c>
      <c r="H70" s="569" t="e">
        <f t="shared" si="4"/>
        <v>#REF!</v>
      </c>
      <c r="I70" s="477"/>
      <c r="J70" s="472"/>
    </row>
    <row r="71" spans="1:12" ht="14.4" thickBot="1" x14ac:dyDescent="0.3">
      <c r="A71" s="472"/>
      <c r="B71" s="514"/>
      <c r="C71" s="1130" t="s">
        <v>57</v>
      </c>
      <c r="D71" s="1131"/>
      <c r="E71" s="1131"/>
      <c r="F71" s="1131"/>
      <c r="G71" s="1131"/>
      <c r="H71" s="537" t="e">
        <f>SUM(H66:H70)</f>
        <v>#REF!</v>
      </c>
      <c r="I71" s="538"/>
      <c r="J71" s="473"/>
    </row>
    <row r="72" spans="1:12" ht="14.4" thickBot="1" x14ac:dyDescent="0.3">
      <c r="A72" s="472"/>
      <c r="B72" s="514"/>
      <c r="C72" s="1071" t="s">
        <v>59</v>
      </c>
      <c r="D72" s="1072"/>
      <c r="E72" s="1072"/>
      <c r="F72" s="1072"/>
      <c r="G72" s="1073"/>
      <c r="H72" s="539" t="e">
        <f>+H71+H63</f>
        <v>#REF!</v>
      </c>
      <c r="I72" s="540"/>
      <c r="J72" s="472"/>
    </row>
    <row r="73" spans="1:12" x14ac:dyDescent="0.25">
      <c r="B73" s="469"/>
      <c r="C73" s="469"/>
      <c r="D73" s="470"/>
      <c r="E73" s="471"/>
      <c r="F73" s="469"/>
      <c r="G73" s="469"/>
      <c r="H73" s="469"/>
      <c r="I73" s="469"/>
    </row>
    <row r="74" spans="1:12" s="474" customFormat="1" ht="14.4" thickBot="1" x14ac:dyDescent="0.3">
      <c r="A74" s="472"/>
      <c r="B74" s="1078"/>
      <c r="C74" s="1103"/>
      <c r="D74" s="1103"/>
      <c r="E74" s="1103"/>
      <c r="F74" s="1103"/>
      <c r="G74" s="1103"/>
      <c r="H74" s="1103"/>
      <c r="I74" s="1103"/>
      <c r="J74" s="472"/>
      <c r="K74" s="472"/>
      <c r="L74" s="472"/>
    </row>
    <row r="75" spans="1:12" s="474" customFormat="1" ht="14.4" thickBot="1" x14ac:dyDescent="0.3">
      <c r="A75" s="472"/>
      <c r="B75" s="475"/>
      <c r="C75" s="1132" t="s">
        <v>0</v>
      </c>
      <c r="D75" s="1133"/>
      <c r="E75" s="1133"/>
      <c r="F75" s="1133"/>
      <c r="G75" s="1133"/>
      <c r="H75" s="1134"/>
      <c r="I75" s="476"/>
      <c r="J75" s="472"/>
      <c r="K75" s="472"/>
      <c r="L75" s="472"/>
    </row>
    <row r="76" spans="1:12" s="474" customFormat="1" ht="14.4" thickBot="1" x14ac:dyDescent="0.3">
      <c r="A76" s="472"/>
      <c r="B76" s="472"/>
      <c r="C76" s="478"/>
      <c r="D76" s="478"/>
      <c r="E76" s="478"/>
      <c r="F76" s="478"/>
      <c r="G76" s="479"/>
      <c r="H76" s="478"/>
      <c r="I76" s="478"/>
      <c r="J76" s="472"/>
      <c r="K76" s="472"/>
      <c r="L76" s="472"/>
    </row>
    <row r="77" spans="1:12" s="474" customFormat="1" ht="14.4" thickBot="1" x14ac:dyDescent="0.3">
      <c r="A77" s="472"/>
      <c r="B77" s="472"/>
      <c r="C77" s="480" t="s">
        <v>1</v>
      </c>
      <c r="D77" s="481" t="s">
        <v>58</v>
      </c>
      <c r="E77" s="1174"/>
      <c r="F77" s="1137"/>
      <c r="G77" s="1138"/>
      <c r="H77" s="1139"/>
      <c r="I77" s="476"/>
      <c r="J77" s="472"/>
      <c r="K77" s="472"/>
      <c r="L77" s="472"/>
    </row>
    <row r="78" spans="1:12" s="474" customFormat="1" ht="14.4" thickBot="1" x14ac:dyDescent="0.3">
      <c r="A78" s="472"/>
      <c r="B78" s="472"/>
      <c r="C78" s="480" t="s">
        <v>3</v>
      </c>
      <c r="D78" s="482" t="s">
        <v>4</v>
      </c>
      <c r="E78" s="1174"/>
      <c r="F78" s="1140"/>
      <c r="G78" s="1126"/>
      <c r="H78" s="1141"/>
      <c r="I78" s="476"/>
      <c r="J78" s="472"/>
      <c r="K78" s="472"/>
      <c r="L78" s="472"/>
    </row>
    <row r="79" spans="1:12" s="474" customFormat="1" ht="14.4" thickBot="1" x14ac:dyDescent="0.3">
      <c r="A79" s="472"/>
      <c r="B79" s="472"/>
      <c r="C79" s="480" t="s">
        <v>5</v>
      </c>
      <c r="D79" s="482" t="s">
        <v>6</v>
      </c>
      <c r="E79" s="1174"/>
      <c r="F79" s="1140"/>
      <c r="G79" s="1126"/>
      <c r="H79" s="1141"/>
      <c r="I79" s="476"/>
      <c r="J79" s="472"/>
      <c r="K79" s="472"/>
      <c r="L79" s="472"/>
    </row>
    <row r="80" spans="1:12" s="474" customFormat="1" ht="14.4" thickBot="1" x14ac:dyDescent="0.3">
      <c r="A80" s="472"/>
      <c r="B80" s="472"/>
      <c r="C80" s="480" t="s">
        <v>7</v>
      </c>
      <c r="D80" s="482" t="s">
        <v>8</v>
      </c>
      <c r="E80" s="1174"/>
      <c r="F80" s="1140"/>
      <c r="G80" s="1126"/>
      <c r="H80" s="1141"/>
      <c r="I80" s="476"/>
      <c r="J80" s="472"/>
      <c r="K80" s="472"/>
      <c r="L80" s="472"/>
    </row>
    <row r="81" spans="1:12" s="474" customFormat="1" ht="14.4" thickBot="1" x14ac:dyDescent="0.3">
      <c r="A81" s="472"/>
      <c r="B81" s="472"/>
      <c r="C81" s="483" t="s">
        <v>9</v>
      </c>
      <c r="D81" s="482" t="s">
        <v>10</v>
      </c>
      <c r="E81" s="1174"/>
      <c r="F81" s="1140"/>
      <c r="G81" s="1126"/>
      <c r="H81" s="1141"/>
      <c r="I81" s="476"/>
      <c r="J81" s="472"/>
      <c r="K81" s="472"/>
      <c r="L81" s="472"/>
    </row>
    <row r="82" spans="1:12" s="474" customFormat="1" ht="14.4" thickBot="1" x14ac:dyDescent="0.3">
      <c r="A82" s="472"/>
      <c r="B82" s="472"/>
      <c r="C82" s="483" t="s">
        <v>11</v>
      </c>
      <c r="D82" s="482" t="s">
        <v>12</v>
      </c>
      <c r="E82" s="1174"/>
      <c r="F82" s="1142"/>
      <c r="G82" s="1143"/>
      <c r="H82" s="1144"/>
      <c r="I82" s="476"/>
      <c r="J82" s="472"/>
      <c r="K82" s="472"/>
      <c r="L82" s="472"/>
    </row>
    <row r="83" spans="1:12" s="474" customFormat="1" x14ac:dyDescent="0.25">
      <c r="A83" s="472"/>
      <c r="B83" s="472"/>
      <c r="C83" s="484"/>
      <c r="D83" s="485"/>
      <c r="E83" s="478"/>
      <c r="F83" s="485"/>
      <c r="G83" s="486"/>
      <c r="H83" s="485"/>
      <c r="I83" s="485"/>
      <c r="J83" s="472"/>
      <c r="K83" s="472"/>
      <c r="L83" s="472"/>
    </row>
    <row r="84" spans="1:12" s="474" customFormat="1" ht="14.4" thickBot="1" x14ac:dyDescent="0.3">
      <c r="A84" s="472"/>
      <c r="B84" s="472"/>
      <c r="C84" s="1145" t="s">
        <v>13</v>
      </c>
      <c r="D84" s="1103"/>
      <c r="E84" s="1103"/>
      <c r="F84" s="1103"/>
      <c r="G84" s="1103"/>
      <c r="H84" s="1146"/>
      <c r="I84" s="476"/>
      <c r="J84" s="472"/>
      <c r="K84" s="472"/>
      <c r="L84" s="472"/>
    </row>
    <row r="85" spans="1:12" s="474" customFormat="1" ht="28.2" thickBot="1" x14ac:dyDescent="0.3">
      <c r="A85" s="472"/>
      <c r="B85" s="472"/>
      <c r="C85" s="570" t="s">
        <v>14</v>
      </c>
      <c r="D85" s="571" t="s">
        <v>15</v>
      </c>
      <c r="E85" s="570" t="s">
        <v>16</v>
      </c>
      <c r="F85" s="571" t="s">
        <v>17</v>
      </c>
      <c r="G85" s="572" t="s">
        <v>760</v>
      </c>
      <c r="H85" s="573" t="s">
        <v>66</v>
      </c>
      <c r="I85" s="492"/>
      <c r="J85" s="472"/>
      <c r="K85" s="472"/>
      <c r="L85" s="472"/>
    </row>
    <row r="86" spans="1:12" s="474" customFormat="1" x14ac:dyDescent="0.25">
      <c r="A86" s="472"/>
      <c r="B86" s="472"/>
      <c r="C86" s="574" t="e">
        <f>+#REF!</f>
        <v>#REF!</v>
      </c>
      <c r="D86" s="575" t="e">
        <f>+#REF!</f>
        <v>#REF!</v>
      </c>
      <c r="E86" s="576" t="e">
        <f>+#REF!</f>
        <v>#REF!</v>
      </c>
      <c r="F86" s="577" t="e">
        <f>+#REF!</f>
        <v>#REF!</v>
      </c>
      <c r="G86" s="577" t="e">
        <f>+#REF!</f>
        <v>#REF!</v>
      </c>
      <c r="H86" s="578" t="e">
        <f t="shared" ref="H86:H106" si="5">G86*F86</f>
        <v>#REF!</v>
      </c>
      <c r="I86" s="498"/>
      <c r="J86" s="472"/>
      <c r="K86" s="472"/>
      <c r="L86" s="472"/>
    </row>
    <row r="87" spans="1:12" s="474" customFormat="1" x14ac:dyDescent="0.25">
      <c r="A87" s="472"/>
      <c r="B87" s="472"/>
      <c r="C87" s="579" t="e">
        <f>+#REF!</f>
        <v>#REF!</v>
      </c>
      <c r="D87" s="580" t="e">
        <f>+#REF!</f>
        <v>#REF!</v>
      </c>
      <c r="E87" s="581" t="e">
        <f>+#REF!</f>
        <v>#REF!</v>
      </c>
      <c r="F87" s="550" t="e">
        <f>+#REF!</f>
        <v>#REF!</v>
      </c>
      <c r="G87" s="550" t="e">
        <f>+#REF!</f>
        <v>#REF!</v>
      </c>
      <c r="H87" s="578" t="e">
        <f t="shared" si="5"/>
        <v>#REF!</v>
      </c>
      <c r="I87" s="498"/>
      <c r="J87" s="472"/>
      <c r="K87" s="472"/>
      <c r="L87" s="472"/>
    </row>
    <row r="88" spans="1:12" s="474" customFormat="1" x14ac:dyDescent="0.25">
      <c r="A88" s="472"/>
      <c r="B88" s="472"/>
      <c r="C88" s="579" t="e">
        <f>+#REF!</f>
        <v>#REF!</v>
      </c>
      <c r="D88" s="580" t="e">
        <f>+#REF!</f>
        <v>#REF!</v>
      </c>
      <c r="E88" s="581" t="e">
        <f>+#REF!</f>
        <v>#REF!</v>
      </c>
      <c r="F88" s="550" t="e">
        <f>+#REF!</f>
        <v>#REF!</v>
      </c>
      <c r="G88" s="550" t="e">
        <f>+#REF!</f>
        <v>#REF!</v>
      </c>
      <c r="H88" s="578" t="e">
        <f t="shared" si="5"/>
        <v>#REF!</v>
      </c>
      <c r="I88" s="498"/>
      <c r="J88" s="472"/>
      <c r="K88" s="472"/>
      <c r="L88" s="472"/>
    </row>
    <row r="89" spans="1:12" s="474" customFormat="1" x14ac:dyDescent="0.25">
      <c r="A89" s="472"/>
      <c r="B89" s="472"/>
      <c r="C89" s="579" t="e">
        <f>+#REF!</f>
        <v>#REF!</v>
      </c>
      <c r="D89" s="580" t="e">
        <f>+#REF!</f>
        <v>#REF!</v>
      </c>
      <c r="E89" s="581" t="e">
        <f>+#REF!</f>
        <v>#REF!</v>
      </c>
      <c r="F89" s="550" t="e">
        <f>+#REF!</f>
        <v>#REF!</v>
      </c>
      <c r="G89" s="550" t="e">
        <f>+#REF!</f>
        <v>#REF!</v>
      </c>
      <c r="H89" s="578" t="e">
        <f t="shared" si="5"/>
        <v>#REF!</v>
      </c>
      <c r="I89" s="498"/>
      <c r="J89" s="472"/>
      <c r="K89" s="472"/>
      <c r="L89" s="472"/>
    </row>
    <row r="90" spans="1:12" s="474" customFormat="1" x14ac:dyDescent="0.25">
      <c r="A90" s="472"/>
      <c r="B90" s="472"/>
      <c r="C90" s="579" t="e">
        <f>+#REF!</f>
        <v>#REF!</v>
      </c>
      <c r="D90" s="580" t="e">
        <f>+#REF!</f>
        <v>#REF!</v>
      </c>
      <c r="E90" s="581" t="e">
        <f>+#REF!</f>
        <v>#REF!</v>
      </c>
      <c r="F90" s="550" t="e">
        <f>+#REF!</f>
        <v>#REF!</v>
      </c>
      <c r="G90" s="550" t="e">
        <f>+#REF!</f>
        <v>#REF!</v>
      </c>
      <c r="H90" s="578" t="e">
        <f t="shared" si="5"/>
        <v>#REF!</v>
      </c>
      <c r="I90" s="498"/>
      <c r="J90" s="472"/>
      <c r="K90" s="472"/>
      <c r="L90" s="472"/>
    </row>
    <row r="91" spans="1:12" s="474" customFormat="1" x14ac:dyDescent="0.25">
      <c r="A91" s="472"/>
      <c r="B91" s="472"/>
      <c r="C91" s="579" t="e">
        <f>+#REF!</f>
        <v>#REF!</v>
      </c>
      <c r="D91" s="580" t="e">
        <f>+#REF!</f>
        <v>#REF!</v>
      </c>
      <c r="E91" s="581" t="e">
        <f>+#REF!</f>
        <v>#REF!</v>
      </c>
      <c r="F91" s="550" t="e">
        <f>+#REF!</f>
        <v>#REF!</v>
      </c>
      <c r="G91" s="550" t="e">
        <f>+#REF!</f>
        <v>#REF!</v>
      </c>
      <c r="H91" s="578" t="e">
        <f t="shared" si="5"/>
        <v>#REF!</v>
      </c>
      <c r="I91" s="498"/>
      <c r="J91" s="472"/>
      <c r="K91" s="472"/>
      <c r="L91" s="472"/>
    </row>
    <row r="92" spans="1:12" s="474" customFormat="1" x14ac:dyDescent="0.25">
      <c r="A92" s="472"/>
      <c r="B92" s="472"/>
      <c r="C92" s="579" t="e">
        <f>+#REF!</f>
        <v>#REF!</v>
      </c>
      <c r="D92" s="580" t="e">
        <f>+#REF!</f>
        <v>#REF!</v>
      </c>
      <c r="E92" s="581" t="e">
        <f>+#REF!</f>
        <v>#REF!</v>
      </c>
      <c r="F92" s="550" t="e">
        <f>+#REF!</f>
        <v>#REF!</v>
      </c>
      <c r="G92" s="550" t="e">
        <f>+#REF!</f>
        <v>#REF!</v>
      </c>
      <c r="H92" s="582" t="e">
        <f t="shared" si="5"/>
        <v>#REF!</v>
      </c>
      <c r="I92" s="498"/>
      <c r="J92" s="472"/>
      <c r="K92" s="472"/>
      <c r="L92" s="472"/>
    </row>
    <row r="93" spans="1:12" s="474" customFormat="1" x14ac:dyDescent="0.25">
      <c r="A93" s="472"/>
      <c r="B93" s="472"/>
      <c r="C93" s="579" t="e">
        <f>+#REF!</f>
        <v>#REF!</v>
      </c>
      <c r="D93" s="580" t="e">
        <f>+#REF!</f>
        <v>#REF!</v>
      </c>
      <c r="E93" s="581" t="e">
        <f>+#REF!</f>
        <v>#REF!</v>
      </c>
      <c r="F93" s="550" t="e">
        <f>+#REF!</f>
        <v>#REF!</v>
      </c>
      <c r="G93" s="550" t="e">
        <f>+#REF!</f>
        <v>#REF!</v>
      </c>
      <c r="H93" s="582" t="e">
        <f t="shared" si="5"/>
        <v>#REF!</v>
      </c>
      <c r="I93" s="498"/>
      <c r="J93" s="472"/>
      <c r="K93" s="472"/>
      <c r="L93" s="472"/>
    </row>
    <row r="94" spans="1:12" s="474" customFormat="1" x14ac:dyDescent="0.25">
      <c r="A94" s="472"/>
      <c r="B94" s="472"/>
      <c r="C94" s="579" t="e">
        <f>+#REF!</f>
        <v>#REF!</v>
      </c>
      <c r="D94" s="580" t="e">
        <f>+#REF!</f>
        <v>#REF!</v>
      </c>
      <c r="E94" s="581" t="e">
        <f>+#REF!</f>
        <v>#REF!</v>
      </c>
      <c r="F94" s="550" t="e">
        <f>+#REF!</f>
        <v>#REF!</v>
      </c>
      <c r="G94" s="550" t="e">
        <f>+#REF!</f>
        <v>#REF!</v>
      </c>
      <c r="H94" s="578" t="e">
        <f t="shared" si="5"/>
        <v>#REF!</v>
      </c>
      <c r="I94" s="498"/>
      <c r="J94" s="472"/>
      <c r="K94" s="472"/>
      <c r="L94" s="472"/>
    </row>
    <row r="95" spans="1:12" s="474" customFormat="1" x14ac:dyDescent="0.25">
      <c r="A95" s="472"/>
      <c r="B95" s="472"/>
      <c r="C95" s="579" t="e">
        <f>+#REF!</f>
        <v>#REF!</v>
      </c>
      <c r="D95" s="580" t="e">
        <f>+#REF!</f>
        <v>#REF!</v>
      </c>
      <c r="E95" s="581" t="e">
        <f>+#REF!</f>
        <v>#REF!</v>
      </c>
      <c r="F95" s="550" t="e">
        <f>+#REF!</f>
        <v>#REF!</v>
      </c>
      <c r="G95" s="550" t="e">
        <f>+#REF!</f>
        <v>#REF!</v>
      </c>
      <c r="H95" s="578" t="e">
        <f t="shared" si="5"/>
        <v>#REF!</v>
      </c>
      <c r="I95" s="498"/>
      <c r="J95" s="472"/>
      <c r="K95" s="472"/>
      <c r="L95" s="472"/>
    </row>
    <row r="96" spans="1:12" s="474" customFormat="1" x14ac:dyDescent="0.25">
      <c r="A96" s="472"/>
      <c r="B96" s="472"/>
      <c r="C96" s="579" t="e">
        <f>+#REF!</f>
        <v>#REF!</v>
      </c>
      <c r="D96" s="580" t="e">
        <f>+#REF!</f>
        <v>#REF!</v>
      </c>
      <c r="E96" s="581" t="e">
        <f>+#REF!</f>
        <v>#REF!</v>
      </c>
      <c r="F96" s="550" t="e">
        <f>+#REF!</f>
        <v>#REF!</v>
      </c>
      <c r="G96" s="550" t="e">
        <f>+#REF!</f>
        <v>#REF!</v>
      </c>
      <c r="H96" s="582" t="e">
        <f t="shared" si="5"/>
        <v>#REF!</v>
      </c>
      <c r="I96" s="498"/>
      <c r="J96" s="472"/>
      <c r="K96" s="472"/>
      <c r="L96" s="472"/>
    </row>
    <row r="97" spans="1:12" s="474" customFormat="1" x14ac:dyDescent="0.25">
      <c r="A97" s="472"/>
      <c r="B97" s="472"/>
      <c r="C97" s="579" t="e">
        <f>+#REF!</f>
        <v>#REF!</v>
      </c>
      <c r="D97" s="580" t="e">
        <f>+#REF!</f>
        <v>#REF!</v>
      </c>
      <c r="E97" s="581" t="e">
        <f>+#REF!</f>
        <v>#REF!</v>
      </c>
      <c r="F97" s="550" t="e">
        <f>+#REF!</f>
        <v>#REF!</v>
      </c>
      <c r="G97" s="550" t="e">
        <f>+#REF!</f>
        <v>#REF!</v>
      </c>
      <c r="H97" s="578" t="e">
        <f t="shared" si="5"/>
        <v>#REF!</v>
      </c>
      <c r="I97" s="498"/>
      <c r="J97" s="472"/>
      <c r="K97" s="472"/>
      <c r="L97" s="472"/>
    </row>
    <row r="98" spans="1:12" s="474" customFormat="1" x14ac:dyDescent="0.25">
      <c r="A98" s="472"/>
      <c r="B98" s="472"/>
      <c r="C98" s="579" t="e">
        <f>+#REF!</f>
        <v>#REF!</v>
      </c>
      <c r="D98" s="580" t="e">
        <f>+#REF!</f>
        <v>#REF!</v>
      </c>
      <c r="E98" s="581" t="e">
        <f>+#REF!</f>
        <v>#REF!</v>
      </c>
      <c r="F98" s="550" t="e">
        <f>+#REF!</f>
        <v>#REF!</v>
      </c>
      <c r="G98" s="550" t="e">
        <f>+#REF!</f>
        <v>#REF!</v>
      </c>
      <c r="H98" s="578" t="e">
        <f t="shared" si="5"/>
        <v>#REF!</v>
      </c>
      <c r="I98" s="498"/>
      <c r="J98" s="472"/>
      <c r="K98" s="472"/>
      <c r="L98" s="472"/>
    </row>
    <row r="99" spans="1:12" s="474" customFormat="1" x14ac:dyDescent="0.25">
      <c r="A99" s="472"/>
      <c r="B99" s="472"/>
      <c r="C99" s="579" t="e">
        <f>+#REF!</f>
        <v>#REF!</v>
      </c>
      <c r="D99" s="580" t="e">
        <f>+#REF!</f>
        <v>#REF!</v>
      </c>
      <c r="E99" s="581" t="e">
        <f>+#REF!</f>
        <v>#REF!</v>
      </c>
      <c r="F99" s="550" t="e">
        <f>+#REF!</f>
        <v>#REF!</v>
      </c>
      <c r="G99" s="550" t="e">
        <f>+#REF!</f>
        <v>#REF!</v>
      </c>
      <c r="H99" s="578" t="e">
        <f t="shared" si="5"/>
        <v>#REF!</v>
      </c>
      <c r="I99" s="498"/>
      <c r="J99" s="472"/>
      <c r="K99" s="472"/>
      <c r="L99" s="472"/>
    </row>
    <row r="100" spans="1:12" s="474" customFormat="1" x14ac:dyDescent="0.25">
      <c r="A100" s="472"/>
      <c r="B100" s="472"/>
      <c r="C100" s="579" t="e">
        <f>+#REF!</f>
        <v>#REF!</v>
      </c>
      <c r="D100" s="580" t="e">
        <f>+#REF!</f>
        <v>#REF!</v>
      </c>
      <c r="E100" s="581" t="e">
        <f>+#REF!</f>
        <v>#REF!</v>
      </c>
      <c r="F100" s="550" t="e">
        <f>+#REF!</f>
        <v>#REF!</v>
      </c>
      <c r="G100" s="550" t="e">
        <f>+#REF!</f>
        <v>#REF!</v>
      </c>
      <c r="H100" s="578" t="e">
        <f t="shared" si="5"/>
        <v>#REF!</v>
      </c>
      <c r="I100" s="498"/>
      <c r="J100" s="472"/>
      <c r="K100" s="472"/>
      <c r="L100" s="472"/>
    </row>
    <row r="101" spans="1:12" s="474" customFormat="1" x14ac:dyDescent="0.25">
      <c r="A101" s="472"/>
      <c r="B101" s="472"/>
      <c r="C101" s="579" t="e">
        <f>+#REF!</f>
        <v>#REF!</v>
      </c>
      <c r="D101" s="580" t="e">
        <f>+#REF!</f>
        <v>#REF!</v>
      </c>
      <c r="E101" s="581" t="e">
        <f>+#REF!</f>
        <v>#REF!</v>
      </c>
      <c r="F101" s="550" t="e">
        <f>+#REF!</f>
        <v>#REF!</v>
      </c>
      <c r="G101" s="550" t="e">
        <f>+#REF!</f>
        <v>#REF!</v>
      </c>
      <c r="H101" s="578" t="e">
        <f t="shared" si="5"/>
        <v>#REF!</v>
      </c>
      <c r="I101" s="498"/>
      <c r="J101" s="472"/>
      <c r="K101" s="472"/>
      <c r="L101" s="472"/>
    </row>
    <row r="102" spans="1:12" s="474" customFormat="1" x14ac:dyDescent="0.25">
      <c r="A102" s="472"/>
      <c r="B102" s="472"/>
      <c r="C102" s="579" t="e">
        <f>+#REF!</f>
        <v>#REF!</v>
      </c>
      <c r="D102" s="580" t="e">
        <f>+#REF!</f>
        <v>#REF!</v>
      </c>
      <c r="E102" s="581" t="e">
        <f>+#REF!</f>
        <v>#REF!</v>
      </c>
      <c r="F102" s="550" t="e">
        <f>+#REF!</f>
        <v>#REF!</v>
      </c>
      <c r="G102" s="550" t="e">
        <f>+#REF!</f>
        <v>#REF!</v>
      </c>
      <c r="H102" s="578" t="e">
        <f t="shared" si="5"/>
        <v>#REF!</v>
      </c>
      <c r="I102" s="498"/>
      <c r="J102" s="472"/>
      <c r="K102" s="472"/>
      <c r="L102" s="472"/>
    </row>
    <row r="103" spans="1:12" s="474" customFormat="1" x14ac:dyDescent="0.25">
      <c r="A103" s="472"/>
      <c r="B103" s="472"/>
      <c r="C103" s="579" t="e">
        <f>+#REF!</f>
        <v>#REF!</v>
      </c>
      <c r="D103" s="580" t="e">
        <f>+#REF!</f>
        <v>#REF!</v>
      </c>
      <c r="E103" s="581" t="e">
        <f>+#REF!</f>
        <v>#REF!</v>
      </c>
      <c r="F103" s="550" t="e">
        <f>+#REF!</f>
        <v>#REF!</v>
      </c>
      <c r="G103" s="550" t="e">
        <f>+#REF!</f>
        <v>#REF!</v>
      </c>
      <c r="H103" s="578" t="e">
        <f t="shared" si="5"/>
        <v>#REF!</v>
      </c>
      <c r="I103" s="498"/>
      <c r="J103" s="472"/>
      <c r="K103" s="472"/>
      <c r="L103" s="472"/>
    </row>
    <row r="104" spans="1:12" s="474" customFormat="1" x14ac:dyDescent="0.25">
      <c r="A104" s="472"/>
      <c r="B104" s="472"/>
      <c r="C104" s="579" t="e">
        <f>+#REF!</f>
        <v>#REF!</v>
      </c>
      <c r="D104" s="580" t="e">
        <f>+#REF!</f>
        <v>#REF!</v>
      </c>
      <c r="E104" s="581" t="e">
        <f>+#REF!</f>
        <v>#REF!</v>
      </c>
      <c r="F104" s="550" t="e">
        <f>+#REF!</f>
        <v>#REF!</v>
      </c>
      <c r="G104" s="550" t="e">
        <f>+#REF!</f>
        <v>#REF!</v>
      </c>
      <c r="H104" s="578" t="e">
        <f t="shared" si="5"/>
        <v>#REF!</v>
      </c>
      <c r="I104" s="498"/>
      <c r="J104" s="472"/>
      <c r="K104" s="472"/>
      <c r="L104" s="472"/>
    </row>
    <row r="105" spans="1:12" s="474" customFormat="1" x14ac:dyDescent="0.25">
      <c r="A105" s="472"/>
      <c r="B105" s="472"/>
      <c r="C105" s="579" t="e">
        <f>+#REF!</f>
        <v>#REF!</v>
      </c>
      <c r="D105" s="580" t="e">
        <f>+#REF!</f>
        <v>#REF!</v>
      </c>
      <c r="E105" s="581" t="e">
        <f>+#REF!</f>
        <v>#REF!</v>
      </c>
      <c r="F105" s="550" t="e">
        <f>+#REF!</f>
        <v>#REF!</v>
      </c>
      <c r="G105" s="550" t="e">
        <f>+#REF!</f>
        <v>#REF!</v>
      </c>
      <c r="H105" s="578" t="e">
        <f t="shared" si="5"/>
        <v>#REF!</v>
      </c>
      <c r="I105" s="498"/>
      <c r="J105" s="472"/>
      <c r="K105" s="472"/>
      <c r="L105" s="472"/>
    </row>
    <row r="106" spans="1:12" s="474" customFormat="1" ht="14.4" thickBot="1" x14ac:dyDescent="0.3">
      <c r="A106" s="472"/>
      <c r="B106" s="472"/>
      <c r="C106" s="583" t="e">
        <f>+#REF!</f>
        <v>#REF!</v>
      </c>
      <c r="D106" s="584" t="e">
        <f>+#REF!</f>
        <v>#REF!</v>
      </c>
      <c r="E106" s="585" t="e">
        <f>+#REF!</f>
        <v>#REF!</v>
      </c>
      <c r="F106" s="586" t="e">
        <f>+#REF!</f>
        <v>#REF!</v>
      </c>
      <c r="G106" s="586" t="e">
        <f>+#REF!</f>
        <v>#REF!</v>
      </c>
      <c r="H106" s="587" t="e">
        <f t="shared" si="5"/>
        <v>#REF!</v>
      </c>
      <c r="I106" s="498"/>
      <c r="J106" s="472"/>
      <c r="K106" s="472"/>
      <c r="L106" s="472"/>
    </row>
    <row r="107" spans="1:12" s="474" customFormat="1" ht="14.4" thickBot="1" x14ac:dyDescent="0.3">
      <c r="A107" s="472"/>
      <c r="B107" s="472"/>
      <c r="C107" s="554"/>
      <c r="D107" s="555"/>
      <c r="E107" s="554"/>
      <c r="F107" s="1125" t="s">
        <v>20</v>
      </c>
      <c r="G107" s="1126"/>
      <c r="H107" s="588" t="e">
        <f>SUM(H86:H106)</f>
        <v>#REF!</v>
      </c>
      <c r="I107" s="589"/>
      <c r="J107" s="472"/>
      <c r="K107" s="472"/>
      <c r="L107" s="472"/>
    </row>
    <row r="108" spans="1:12" ht="14.4" thickBot="1" x14ac:dyDescent="0.3">
      <c r="A108" s="472"/>
      <c r="B108" s="514"/>
      <c r="C108" s="1127" t="s">
        <v>21</v>
      </c>
      <c r="D108" s="1128"/>
      <c r="E108" s="1128"/>
      <c r="F108" s="1128"/>
      <c r="G108" s="1128"/>
      <c r="H108" s="1129"/>
      <c r="I108" s="515"/>
      <c r="J108" s="472"/>
    </row>
    <row r="109" spans="1:12" ht="28.2" thickBot="1" x14ac:dyDescent="0.3">
      <c r="A109" s="472"/>
      <c r="B109" s="514"/>
      <c r="C109" s="517" t="s">
        <v>22</v>
      </c>
      <c r="D109" s="518" t="s">
        <v>23</v>
      </c>
      <c r="E109" s="519" t="s">
        <v>16</v>
      </c>
      <c r="F109" s="518" t="s">
        <v>17</v>
      </c>
      <c r="G109" s="519" t="s">
        <v>760</v>
      </c>
      <c r="H109" s="520" t="s">
        <v>25</v>
      </c>
      <c r="I109" s="521"/>
      <c r="J109" s="472"/>
    </row>
    <row r="110" spans="1:12" x14ac:dyDescent="0.25">
      <c r="A110" s="472"/>
      <c r="B110" s="514"/>
      <c r="C110" s="522" t="e">
        <f>+#REF!</f>
        <v>#REF!</v>
      </c>
      <c r="D110" s="523" t="e">
        <f>+#REF!</f>
        <v>#REF!</v>
      </c>
      <c r="E110" s="524" t="e">
        <f>+#REF!</f>
        <v>#REF!</v>
      </c>
      <c r="F110" s="525">
        <v>1</v>
      </c>
      <c r="G110" s="525" t="e">
        <f>+#REF!</f>
        <v>#REF!</v>
      </c>
      <c r="H110" s="526">
        <v>3184838.6367860292</v>
      </c>
      <c r="I110" s="477"/>
      <c r="J110" s="472"/>
    </row>
    <row r="111" spans="1:12" x14ac:dyDescent="0.25">
      <c r="A111" s="472"/>
      <c r="B111" s="514"/>
      <c r="C111" s="527" t="e">
        <f>+#REF!</f>
        <v>#REF!</v>
      </c>
      <c r="D111" s="528" t="e">
        <f>+#REF!</f>
        <v>#REF!</v>
      </c>
      <c r="E111" s="529" t="e">
        <f>+#REF!</f>
        <v>#REF!</v>
      </c>
      <c r="F111" s="530">
        <v>1</v>
      </c>
      <c r="G111" s="530" t="e">
        <f>+#REF!</f>
        <v>#REF!</v>
      </c>
      <c r="H111" s="564">
        <v>3312236.7889062678</v>
      </c>
      <c r="I111" s="477"/>
      <c r="J111" s="472"/>
    </row>
    <row r="112" spans="1:12" x14ac:dyDescent="0.25">
      <c r="A112" s="472"/>
      <c r="B112" s="514"/>
      <c r="C112" s="527" t="e">
        <f>+#REF!</f>
        <v>#REF!</v>
      </c>
      <c r="D112" s="528" t="e">
        <f>+#REF!</f>
        <v>#REF!</v>
      </c>
      <c r="E112" s="529" t="e">
        <f>+#REF!</f>
        <v>#REF!</v>
      </c>
      <c r="F112" s="530">
        <v>1</v>
      </c>
      <c r="G112" s="530" t="e">
        <f>+#REF!</f>
        <v>#REF!</v>
      </c>
      <c r="H112" s="564">
        <v>3313797.9309987626</v>
      </c>
      <c r="I112" s="477"/>
      <c r="J112" s="472"/>
    </row>
    <row r="113" spans="1:12" x14ac:dyDescent="0.25">
      <c r="A113" s="472"/>
      <c r="B113" s="514"/>
      <c r="C113" s="527" t="e">
        <f>+#REF!</f>
        <v>#REF!</v>
      </c>
      <c r="D113" s="528" t="e">
        <f>+#REF!</f>
        <v>#REF!</v>
      </c>
      <c r="E113" s="529" t="e">
        <f>+#REF!</f>
        <v>#REF!</v>
      </c>
      <c r="F113" s="530">
        <v>1</v>
      </c>
      <c r="G113" s="530" t="e">
        <f>+#REF!</f>
        <v>#REF!</v>
      </c>
      <c r="H113" s="564">
        <v>2031088.0899497306</v>
      </c>
      <c r="I113" s="477"/>
      <c r="J113" s="472"/>
    </row>
    <row r="114" spans="1:12" ht="14.4" thickBot="1" x14ac:dyDescent="0.3">
      <c r="A114" s="472"/>
      <c r="B114" s="514"/>
      <c r="C114" s="532" t="e">
        <f>+#REF!</f>
        <v>#REF!</v>
      </c>
      <c r="D114" s="533" t="e">
        <f>+#REF!</f>
        <v>#REF!</v>
      </c>
      <c r="E114" s="534" t="e">
        <f>+#REF!</f>
        <v>#REF!</v>
      </c>
      <c r="F114" s="535">
        <v>1</v>
      </c>
      <c r="G114" s="535" t="e">
        <f>+#REF!</f>
        <v>#REF!</v>
      </c>
      <c r="H114" s="590">
        <v>1797925.5</v>
      </c>
      <c r="I114" s="477"/>
      <c r="J114" s="472"/>
    </row>
    <row r="115" spans="1:12" ht="14.4" thickBot="1" x14ac:dyDescent="0.3">
      <c r="A115" s="472"/>
      <c r="B115" s="514"/>
      <c r="C115" s="1130">
        <v>1</v>
      </c>
      <c r="D115" s="1131"/>
      <c r="E115" s="1131"/>
      <c r="F115" s="1131"/>
      <c r="G115" s="1131"/>
      <c r="H115" s="537">
        <f>SUM(H110:H114)</f>
        <v>13639886.946640791</v>
      </c>
      <c r="I115" s="538"/>
      <c r="J115" s="473"/>
    </row>
    <row r="116" spans="1:12" ht="14.4" thickBot="1" x14ac:dyDescent="0.3">
      <c r="A116" s="472"/>
      <c r="B116" s="514"/>
      <c r="C116" s="1071" t="s">
        <v>59</v>
      </c>
      <c r="D116" s="1072"/>
      <c r="E116" s="1072"/>
      <c r="F116" s="1072"/>
      <c r="G116" s="1073"/>
      <c r="H116" s="539" t="e">
        <f>+H115+H107</f>
        <v>#REF!</v>
      </c>
      <c r="I116" s="540"/>
      <c r="J116" s="472"/>
    </row>
    <row r="117" spans="1:12" x14ac:dyDescent="0.25">
      <c r="B117" s="469"/>
      <c r="C117" s="469"/>
      <c r="D117" s="470"/>
      <c r="E117" s="471"/>
      <c r="F117" s="469"/>
      <c r="G117" s="469"/>
      <c r="H117" s="469"/>
      <c r="I117" s="469"/>
    </row>
    <row r="118" spans="1:12" s="472" customFormat="1" x14ac:dyDescent="0.25">
      <c r="B118" s="591"/>
      <c r="C118" s="591"/>
      <c r="D118" s="591"/>
      <c r="E118" s="591"/>
      <c r="F118" s="591"/>
      <c r="G118" s="591"/>
      <c r="H118" s="591"/>
      <c r="I118" s="591"/>
    </row>
    <row r="119" spans="1:12" s="472" customFormat="1" x14ac:dyDescent="0.25">
      <c r="C119" s="1135" t="s">
        <v>0</v>
      </c>
      <c r="D119" s="1103"/>
      <c r="E119" s="1103"/>
      <c r="F119" s="1103"/>
      <c r="G119" s="1103"/>
      <c r="H119" s="1103"/>
      <c r="I119" s="476"/>
    </row>
    <row r="120" spans="1:12" s="474" customFormat="1" ht="14.4" thickBot="1" x14ac:dyDescent="0.3">
      <c r="A120" s="472"/>
      <c r="B120" s="472"/>
      <c r="C120" s="478"/>
      <c r="D120" s="478"/>
      <c r="E120" s="478"/>
      <c r="F120" s="478"/>
      <c r="G120" s="479"/>
      <c r="H120" s="478"/>
      <c r="I120" s="478"/>
      <c r="J120" s="472"/>
      <c r="K120" s="472"/>
      <c r="L120" s="472"/>
    </row>
    <row r="121" spans="1:12" s="474" customFormat="1" ht="14.4" thickBot="1" x14ac:dyDescent="0.3">
      <c r="A121" s="472"/>
      <c r="B121" s="472"/>
      <c r="C121" s="480" t="s">
        <v>1</v>
      </c>
      <c r="D121" s="481" t="s">
        <v>60</v>
      </c>
      <c r="E121" s="1135"/>
      <c r="F121" s="1137"/>
      <c r="G121" s="1138"/>
      <c r="H121" s="1139"/>
      <c r="I121" s="476"/>
      <c r="J121" s="472"/>
      <c r="K121" s="472"/>
      <c r="L121" s="472"/>
    </row>
    <row r="122" spans="1:12" s="474" customFormat="1" ht="14.4" thickBot="1" x14ac:dyDescent="0.3">
      <c r="A122" s="472"/>
      <c r="B122" s="472"/>
      <c r="C122" s="480" t="s">
        <v>3</v>
      </c>
      <c r="D122" s="482" t="s">
        <v>4</v>
      </c>
      <c r="E122" s="1136"/>
      <c r="F122" s="1140"/>
      <c r="G122" s="1126"/>
      <c r="H122" s="1141"/>
      <c r="I122" s="476"/>
      <c r="J122" s="472"/>
      <c r="K122" s="472"/>
      <c r="L122" s="472"/>
    </row>
    <row r="123" spans="1:12" s="474" customFormat="1" ht="14.4" thickBot="1" x14ac:dyDescent="0.3">
      <c r="A123" s="472"/>
      <c r="B123" s="472"/>
      <c r="C123" s="480" t="s">
        <v>5</v>
      </c>
      <c r="D123" s="482" t="s">
        <v>6</v>
      </c>
      <c r="E123" s="1136"/>
      <c r="F123" s="1140"/>
      <c r="G123" s="1126"/>
      <c r="H123" s="1141"/>
      <c r="I123" s="476"/>
      <c r="J123" s="472"/>
      <c r="K123" s="472"/>
      <c r="L123" s="472"/>
    </row>
    <row r="124" spans="1:12" s="474" customFormat="1" ht="14.4" thickBot="1" x14ac:dyDescent="0.3">
      <c r="A124" s="472"/>
      <c r="B124" s="472"/>
      <c r="C124" s="480" t="s">
        <v>7</v>
      </c>
      <c r="D124" s="482" t="s">
        <v>8</v>
      </c>
      <c r="E124" s="1136"/>
      <c r="F124" s="1140"/>
      <c r="G124" s="1126"/>
      <c r="H124" s="1141"/>
      <c r="I124" s="476"/>
      <c r="J124" s="472"/>
      <c r="K124" s="472"/>
      <c r="L124" s="472"/>
    </row>
    <row r="125" spans="1:12" s="474" customFormat="1" ht="14.4" thickBot="1" x14ac:dyDescent="0.3">
      <c r="A125" s="472"/>
      <c r="B125" s="472"/>
      <c r="C125" s="483" t="s">
        <v>9</v>
      </c>
      <c r="D125" s="482" t="s">
        <v>10</v>
      </c>
      <c r="E125" s="1136"/>
      <c r="F125" s="1140"/>
      <c r="G125" s="1126"/>
      <c r="H125" s="1141"/>
      <c r="I125" s="476"/>
      <c r="J125" s="472"/>
      <c r="K125" s="472"/>
      <c r="L125" s="472"/>
    </row>
    <row r="126" spans="1:12" s="474" customFormat="1" ht="14.4" thickBot="1" x14ac:dyDescent="0.3">
      <c r="A126" s="472"/>
      <c r="B126" s="472"/>
      <c r="C126" s="483" t="s">
        <v>11</v>
      </c>
      <c r="D126" s="482" t="s">
        <v>12</v>
      </c>
      <c r="E126" s="1136"/>
      <c r="F126" s="1142"/>
      <c r="G126" s="1143"/>
      <c r="H126" s="1144"/>
      <c r="I126" s="476"/>
      <c r="J126" s="472"/>
      <c r="K126" s="472"/>
      <c r="L126" s="472"/>
    </row>
    <row r="127" spans="1:12" s="474" customFormat="1" x14ac:dyDescent="0.25">
      <c r="A127" s="472"/>
      <c r="B127" s="472"/>
      <c r="C127" s="484"/>
      <c r="D127" s="485"/>
      <c r="E127" s="478"/>
      <c r="F127" s="485"/>
      <c r="G127" s="486"/>
      <c r="H127" s="485"/>
      <c r="I127" s="485"/>
      <c r="J127" s="472"/>
      <c r="K127" s="472"/>
      <c r="L127" s="472"/>
    </row>
    <row r="128" spans="1:12" s="474" customFormat="1" x14ac:dyDescent="0.25">
      <c r="A128" s="472"/>
      <c r="B128" s="472"/>
      <c r="C128" s="1160" t="s">
        <v>13</v>
      </c>
      <c r="D128" s="1161"/>
      <c r="E128" s="1161"/>
      <c r="F128" s="1161"/>
      <c r="G128" s="1161"/>
      <c r="H128" s="1162"/>
      <c r="I128" s="476"/>
      <c r="J128" s="472"/>
      <c r="K128" s="472"/>
      <c r="L128" s="472"/>
    </row>
    <row r="129" spans="1:12" s="474" customFormat="1" ht="27.6" x14ac:dyDescent="0.25">
      <c r="A129" s="472"/>
      <c r="B129" s="472"/>
      <c r="C129" s="544" t="s">
        <v>14</v>
      </c>
      <c r="D129" s="544" t="s">
        <v>15</v>
      </c>
      <c r="E129" s="545" t="s">
        <v>16</v>
      </c>
      <c r="F129" s="544" t="s">
        <v>17</v>
      </c>
      <c r="G129" s="546" t="s">
        <v>760</v>
      </c>
      <c r="H129" s="544" t="s">
        <v>66</v>
      </c>
      <c r="I129" s="492"/>
      <c r="J129" s="472"/>
      <c r="K129" s="472"/>
      <c r="L129" s="472"/>
    </row>
    <row r="130" spans="1:12" s="474" customFormat="1" x14ac:dyDescent="0.25">
      <c r="A130" s="472"/>
      <c r="B130" s="472"/>
      <c r="C130" s="550" t="e">
        <f>+#REF!</f>
        <v>#REF!</v>
      </c>
      <c r="D130" s="580" t="e">
        <f>+#REF!</f>
        <v>#REF!</v>
      </c>
      <c r="E130" s="581" t="e">
        <f>+#REF!</f>
        <v>#REF!</v>
      </c>
      <c r="F130" s="550" t="e">
        <f>+#REF!</f>
        <v>#REF!</v>
      </c>
      <c r="G130" s="550" t="e">
        <f>+#REF!</f>
        <v>#REF!</v>
      </c>
      <c r="H130" s="551" t="e">
        <f t="shared" ref="H130:H150" si="6">G130*F130</f>
        <v>#REF!</v>
      </c>
      <c r="I130" s="498"/>
      <c r="J130" s="472"/>
      <c r="K130" s="472"/>
      <c r="L130" s="472"/>
    </row>
    <row r="131" spans="1:12" s="474" customFormat="1" x14ac:dyDescent="0.25">
      <c r="A131" s="472"/>
      <c r="B131" s="472"/>
      <c r="C131" s="550" t="e">
        <f>+#REF!</f>
        <v>#REF!</v>
      </c>
      <c r="D131" s="580" t="e">
        <f>+#REF!</f>
        <v>#REF!</v>
      </c>
      <c r="E131" s="581" t="e">
        <f>+#REF!</f>
        <v>#REF!</v>
      </c>
      <c r="F131" s="550" t="e">
        <f>+#REF!</f>
        <v>#REF!</v>
      </c>
      <c r="G131" s="550" t="e">
        <f>+#REF!</f>
        <v>#REF!</v>
      </c>
      <c r="H131" s="551" t="e">
        <f t="shared" si="6"/>
        <v>#REF!</v>
      </c>
      <c r="I131" s="498"/>
      <c r="J131" s="472"/>
      <c r="K131" s="472"/>
      <c r="L131" s="472"/>
    </row>
    <row r="132" spans="1:12" s="474" customFormat="1" x14ac:dyDescent="0.25">
      <c r="A132" s="472"/>
      <c r="B132" s="472"/>
      <c r="C132" s="550" t="e">
        <f>+#REF!</f>
        <v>#REF!</v>
      </c>
      <c r="D132" s="580" t="e">
        <f>+#REF!</f>
        <v>#REF!</v>
      </c>
      <c r="E132" s="581" t="e">
        <f>+#REF!</f>
        <v>#REF!</v>
      </c>
      <c r="F132" s="550" t="e">
        <f>+#REF!</f>
        <v>#REF!</v>
      </c>
      <c r="G132" s="550" t="e">
        <f>+#REF!</f>
        <v>#REF!</v>
      </c>
      <c r="H132" s="551" t="e">
        <f t="shared" si="6"/>
        <v>#REF!</v>
      </c>
      <c r="I132" s="498"/>
      <c r="J132" s="472"/>
      <c r="K132" s="472"/>
      <c r="L132" s="472"/>
    </row>
    <row r="133" spans="1:12" s="474" customFormat="1" x14ac:dyDescent="0.25">
      <c r="A133" s="472"/>
      <c r="B133" s="472"/>
      <c r="C133" s="550" t="e">
        <f>+#REF!</f>
        <v>#REF!</v>
      </c>
      <c r="D133" s="580" t="e">
        <f>+#REF!</f>
        <v>#REF!</v>
      </c>
      <c r="E133" s="581" t="e">
        <f>+#REF!</f>
        <v>#REF!</v>
      </c>
      <c r="F133" s="550" t="e">
        <f>+#REF!</f>
        <v>#REF!</v>
      </c>
      <c r="G133" s="550" t="e">
        <f>+#REF!</f>
        <v>#REF!</v>
      </c>
      <c r="H133" s="551" t="e">
        <f t="shared" si="6"/>
        <v>#REF!</v>
      </c>
      <c r="I133" s="498"/>
      <c r="J133" s="472"/>
      <c r="K133" s="472"/>
      <c r="L133" s="472"/>
    </row>
    <row r="134" spans="1:12" s="474" customFormat="1" x14ac:dyDescent="0.25">
      <c r="A134" s="472"/>
      <c r="B134" s="472"/>
      <c r="C134" s="550" t="e">
        <f>+#REF!</f>
        <v>#REF!</v>
      </c>
      <c r="D134" s="580" t="e">
        <f>+#REF!</f>
        <v>#REF!</v>
      </c>
      <c r="E134" s="581" t="e">
        <f>+#REF!</f>
        <v>#REF!</v>
      </c>
      <c r="F134" s="550" t="e">
        <f>+#REF!</f>
        <v>#REF!</v>
      </c>
      <c r="G134" s="550" t="e">
        <f>+#REF!</f>
        <v>#REF!</v>
      </c>
      <c r="H134" s="551" t="e">
        <f t="shared" si="6"/>
        <v>#REF!</v>
      </c>
      <c r="I134" s="498"/>
      <c r="J134" s="472"/>
      <c r="K134" s="472"/>
      <c r="L134" s="472"/>
    </row>
    <row r="135" spans="1:12" s="474" customFormat="1" x14ac:dyDescent="0.25">
      <c r="A135" s="472"/>
      <c r="B135" s="472"/>
      <c r="C135" s="550" t="e">
        <f>+#REF!</f>
        <v>#REF!</v>
      </c>
      <c r="D135" s="580" t="e">
        <f>+#REF!</f>
        <v>#REF!</v>
      </c>
      <c r="E135" s="581" t="e">
        <f>+#REF!</f>
        <v>#REF!</v>
      </c>
      <c r="F135" s="550" t="e">
        <f>+#REF!</f>
        <v>#REF!</v>
      </c>
      <c r="G135" s="550" t="e">
        <f>+#REF!</f>
        <v>#REF!</v>
      </c>
      <c r="H135" s="551" t="e">
        <f t="shared" si="6"/>
        <v>#REF!</v>
      </c>
      <c r="I135" s="498"/>
      <c r="J135" s="472"/>
      <c r="K135" s="472"/>
      <c r="L135" s="472"/>
    </row>
    <row r="136" spans="1:12" s="474" customFormat="1" x14ac:dyDescent="0.25">
      <c r="A136" s="472"/>
      <c r="B136" s="472"/>
      <c r="C136" s="550" t="e">
        <f>+#REF!</f>
        <v>#REF!</v>
      </c>
      <c r="D136" s="580" t="e">
        <f>+#REF!</f>
        <v>#REF!</v>
      </c>
      <c r="E136" s="581" t="e">
        <f>+#REF!</f>
        <v>#REF!</v>
      </c>
      <c r="F136" s="550" t="e">
        <f>+#REF!</f>
        <v>#REF!</v>
      </c>
      <c r="G136" s="550" t="e">
        <f>+#REF!</f>
        <v>#REF!</v>
      </c>
      <c r="H136" s="592" t="e">
        <f t="shared" si="6"/>
        <v>#REF!</v>
      </c>
      <c r="I136" s="498"/>
      <c r="J136" s="472"/>
      <c r="K136" s="472"/>
      <c r="L136" s="472"/>
    </row>
    <row r="137" spans="1:12" s="474" customFormat="1" x14ac:dyDescent="0.25">
      <c r="A137" s="472"/>
      <c r="B137" s="472"/>
      <c r="C137" s="550" t="e">
        <f>+#REF!</f>
        <v>#REF!</v>
      </c>
      <c r="D137" s="580" t="e">
        <f>+#REF!</f>
        <v>#REF!</v>
      </c>
      <c r="E137" s="581" t="e">
        <f>+#REF!</f>
        <v>#REF!</v>
      </c>
      <c r="F137" s="550" t="e">
        <f>+#REF!</f>
        <v>#REF!</v>
      </c>
      <c r="G137" s="550" t="e">
        <f>+#REF!</f>
        <v>#REF!</v>
      </c>
      <c r="H137" s="592" t="e">
        <f t="shared" si="6"/>
        <v>#REF!</v>
      </c>
      <c r="I137" s="498"/>
      <c r="J137" s="472"/>
      <c r="K137" s="472"/>
      <c r="L137" s="472"/>
    </row>
    <row r="138" spans="1:12" s="474" customFormat="1" x14ac:dyDescent="0.25">
      <c r="A138" s="472"/>
      <c r="B138" s="472"/>
      <c r="C138" s="550" t="e">
        <f>+#REF!</f>
        <v>#REF!</v>
      </c>
      <c r="D138" s="580" t="e">
        <f>+#REF!</f>
        <v>#REF!</v>
      </c>
      <c r="E138" s="581" t="e">
        <f>+#REF!</f>
        <v>#REF!</v>
      </c>
      <c r="F138" s="550" t="e">
        <f>+#REF!</f>
        <v>#REF!</v>
      </c>
      <c r="G138" s="550" t="e">
        <f>+#REF!</f>
        <v>#REF!</v>
      </c>
      <c r="H138" s="551" t="e">
        <f t="shared" si="6"/>
        <v>#REF!</v>
      </c>
      <c r="I138" s="498"/>
      <c r="J138" s="472"/>
      <c r="K138" s="472"/>
      <c r="L138" s="472"/>
    </row>
    <row r="139" spans="1:12" s="474" customFormat="1" x14ac:dyDescent="0.25">
      <c r="A139" s="472"/>
      <c r="B139" s="472"/>
      <c r="C139" s="550" t="e">
        <f>+#REF!</f>
        <v>#REF!</v>
      </c>
      <c r="D139" s="580" t="e">
        <f>+#REF!</f>
        <v>#REF!</v>
      </c>
      <c r="E139" s="581" t="e">
        <f>+#REF!</f>
        <v>#REF!</v>
      </c>
      <c r="F139" s="550" t="e">
        <f>+#REF!</f>
        <v>#REF!</v>
      </c>
      <c r="G139" s="550" t="e">
        <f>+#REF!</f>
        <v>#REF!</v>
      </c>
      <c r="H139" s="551" t="e">
        <f t="shared" si="6"/>
        <v>#REF!</v>
      </c>
      <c r="I139" s="498"/>
      <c r="J139" s="472"/>
      <c r="K139" s="472"/>
      <c r="L139" s="472"/>
    </row>
    <row r="140" spans="1:12" s="474" customFormat="1" x14ac:dyDescent="0.25">
      <c r="A140" s="472"/>
      <c r="B140" s="472"/>
      <c r="C140" s="550" t="e">
        <f>+#REF!</f>
        <v>#REF!</v>
      </c>
      <c r="D140" s="580" t="e">
        <f>+#REF!</f>
        <v>#REF!</v>
      </c>
      <c r="E140" s="581" t="e">
        <f>+#REF!</f>
        <v>#REF!</v>
      </c>
      <c r="F140" s="550" t="e">
        <f>+#REF!</f>
        <v>#REF!</v>
      </c>
      <c r="G140" s="550" t="e">
        <f>+#REF!</f>
        <v>#REF!</v>
      </c>
      <c r="H140" s="592" t="e">
        <f t="shared" si="6"/>
        <v>#REF!</v>
      </c>
      <c r="I140" s="498"/>
      <c r="J140" s="472"/>
      <c r="K140" s="472"/>
      <c r="L140" s="472"/>
    </row>
    <row r="141" spans="1:12" s="474" customFormat="1" x14ac:dyDescent="0.25">
      <c r="A141" s="472"/>
      <c r="B141" s="472"/>
      <c r="C141" s="550" t="e">
        <f>+#REF!</f>
        <v>#REF!</v>
      </c>
      <c r="D141" s="580" t="e">
        <f>+#REF!</f>
        <v>#REF!</v>
      </c>
      <c r="E141" s="581" t="e">
        <f>+#REF!</f>
        <v>#REF!</v>
      </c>
      <c r="F141" s="550" t="e">
        <f>+#REF!</f>
        <v>#REF!</v>
      </c>
      <c r="G141" s="550" t="e">
        <f>+#REF!</f>
        <v>#REF!</v>
      </c>
      <c r="H141" s="551" t="e">
        <f t="shared" si="6"/>
        <v>#REF!</v>
      </c>
      <c r="I141" s="498"/>
      <c r="J141" s="472"/>
      <c r="K141" s="472"/>
      <c r="L141" s="472"/>
    </row>
    <row r="142" spans="1:12" s="474" customFormat="1" x14ac:dyDescent="0.25">
      <c r="A142" s="472"/>
      <c r="B142" s="472"/>
      <c r="C142" s="550" t="e">
        <f>+#REF!</f>
        <v>#REF!</v>
      </c>
      <c r="D142" s="580" t="e">
        <f>+#REF!</f>
        <v>#REF!</v>
      </c>
      <c r="E142" s="581" t="e">
        <f>+#REF!</f>
        <v>#REF!</v>
      </c>
      <c r="F142" s="550" t="e">
        <f>+#REF!</f>
        <v>#REF!</v>
      </c>
      <c r="G142" s="550" t="e">
        <f>+#REF!</f>
        <v>#REF!</v>
      </c>
      <c r="H142" s="551" t="e">
        <f t="shared" si="6"/>
        <v>#REF!</v>
      </c>
      <c r="I142" s="498"/>
      <c r="J142" s="472"/>
      <c r="K142" s="472"/>
      <c r="L142" s="472"/>
    </row>
    <row r="143" spans="1:12" s="474" customFormat="1" x14ac:dyDescent="0.25">
      <c r="A143" s="472"/>
      <c r="B143" s="472"/>
      <c r="C143" s="550" t="e">
        <f>+#REF!</f>
        <v>#REF!</v>
      </c>
      <c r="D143" s="580" t="e">
        <f>+#REF!</f>
        <v>#REF!</v>
      </c>
      <c r="E143" s="581" t="e">
        <f>+#REF!</f>
        <v>#REF!</v>
      </c>
      <c r="F143" s="550" t="e">
        <f>+#REF!</f>
        <v>#REF!</v>
      </c>
      <c r="G143" s="550" t="e">
        <f>+#REF!</f>
        <v>#REF!</v>
      </c>
      <c r="H143" s="551" t="e">
        <f t="shared" si="6"/>
        <v>#REF!</v>
      </c>
      <c r="I143" s="498"/>
      <c r="J143" s="472"/>
      <c r="K143" s="472"/>
      <c r="L143" s="472"/>
    </row>
    <row r="144" spans="1:12" s="474" customFormat="1" x14ac:dyDescent="0.25">
      <c r="A144" s="472"/>
      <c r="B144" s="472"/>
      <c r="C144" s="550" t="e">
        <f>+#REF!</f>
        <v>#REF!</v>
      </c>
      <c r="D144" s="580" t="e">
        <f>+#REF!</f>
        <v>#REF!</v>
      </c>
      <c r="E144" s="581" t="e">
        <f>+#REF!</f>
        <v>#REF!</v>
      </c>
      <c r="F144" s="550" t="e">
        <f>+#REF!</f>
        <v>#REF!</v>
      </c>
      <c r="G144" s="550" t="e">
        <f>+#REF!</f>
        <v>#REF!</v>
      </c>
      <c r="H144" s="551" t="e">
        <f t="shared" si="6"/>
        <v>#REF!</v>
      </c>
      <c r="I144" s="498"/>
      <c r="J144" s="472"/>
      <c r="K144" s="472"/>
      <c r="L144" s="472"/>
    </row>
    <row r="145" spans="1:12" s="474" customFormat="1" x14ac:dyDescent="0.25">
      <c r="A145" s="472"/>
      <c r="B145" s="472"/>
      <c r="C145" s="550" t="e">
        <f>+#REF!</f>
        <v>#REF!</v>
      </c>
      <c r="D145" s="580" t="e">
        <f>+#REF!</f>
        <v>#REF!</v>
      </c>
      <c r="E145" s="581" t="e">
        <f>+#REF!</f>
        <v>#REF!</v>
      </c>
      <c r="F145" s="550" t="e">
        <f>+#REF!</f>
        <v>#REF!</v>
      </c>
      <c r="G145" s="550" t="e">
        <f>+#REF!</f>
        <v>#REF!</v>
      </c>
      <c r="H145" s="551" t="e">
        <f t="shared" si="6"/>
        <v>#REF!</v>
      </c>
      <c r="I145" s="498"/>
      <c r="J145" s="472"/>
      <c r="K145" s="472"/>
      <c r="L145" s="472"/>
    </row>
    <row r="146" spans="1:12" s="474" customFormat="1" x14ac:dyDescent="0.25">
      <c r="A146" s="472"/>
      <c r="B146" s="472"/>
      <c r="C146" s="550" t="e">
        <f>+#REF!</f>
        <v>#REF!</v>
      </c>
      <c r="D146" s="580" t="e">
        <f>+#REF!</f>
        <v>#REF!</v>
      </c>
      <c r="E146" s="581" t="e">
        <f>+#REF!</f>
        <v>#REF!</v>
      </c>
      <c r="F146" s="550" t="e">
        <f>+#REF!</f>
        <v>#REF!</v>
      </c>
      <c r="G146" s="550" t="e">
        <f>+#REF!</f>
        <v>#REF!</v>
      </c>
      <c r="H146" s="551" t="e">
        <f t="shared" si="6"/>
        <v>#REF!</v>
      </c>
      <c r="I146" s="498"/>
      <c r="J146" s="472"/>
      <c r="K146" s="472"/>
      <c r="L146" s="472"/>
    </row>
    <row r="147" spans="1:12" s="474" customFormat="1" x14ac:dyDescent="0.25">
      <c r="A147" s="472"/>
      <c r="B147" s="472"/>
      <c r="C147" s="550" t="e">
        <f>+#REF!</f>
        <v>#REF!</v>
      </c>
      <c r="D147" s="580" t="e">
        <f>+#REF!</f>
        <v>#REF!</v>
      </c>
      <c r="E147" s="581" t="e">
        <f>+#REF!</f>
        <v>#REF!</v>
      </c>
      <c r="F147" s="550" t="e">
        <f>+#REF!</f>
        <v>#REF!</v>
      </c>
      <c r="G147" s="550" t="e">
        <f>+#REF!</f>
        <v>#REF!</v>
      </c>
      <c r="H147" s="551" t="e">
        <f t="shared" si="6"/>
        <v>#REF!</v>
      </c>
      <c r="I147" s="498"/>
      <c r="J147" s="472"/>
      <c r="K147" s="472"/>
      <c r="L147" s="472"/>
    </row>
    <row r="148" spans="1:12" s="474" customFormat="1" x14ac:dyDescent="0.25">
      <c r="A148" s="472"/>
      <c r="B148" s="472"/>
      <c r="C148" s="550" t="e">
        <f>+#REF!</f>
        <v>#REF!</v>
      </c>
      <c r="D148" s="580" t="e">
        <f>+#REF!</f>
        <v>#REF!</v>
      </c>
      <c r="E148" s="581" t="e">
        <f>+#REF!</f>
        <v>#REF!</v>
      </c>
      <c r="F148" s="550" t="e">
        <f>+#REF!</f>
        <v>#REF!</v>
      </c>
      <c r="G148" s="550" t="e">
        <f>+#REF!</f>
        <v>#REF!</v>
      </c>
      <c r="H148" s="551" t="e">
        <f t="shared" si="6"/>
        <v>#REF!</v>
      </c>
      <c r="I148" s="498"/>
      <c r="J148" s="472"/>
      <c r="K148" s="472"/>
      <c r="L148" s="472"/>
    </row>
    <row r="149" spans="1:12" s="474" customFormat="1" x14ac:dyDescent="0.25">
      <c r="A149" s="472"/>
      <c r="B149" s="472"/>
      <c r="C149" s="550" t="e">
        <f>+#REF!</f>
        <v>#REF!</v>
      </c>
      <c r="D149" s="580" t="e">
        <f>+#REF!</f>
        <v>#REF!</v>
      </c>
      <c r="E149" s="581" t="e">
        <f>+#REF!</f>
        <v>#REF!</v>
      </c>
      <c r="F149" s="550" t="e">
        <f>+#REF!</f>
        <v>#REF!</v>
      </c>
      <c r="G149" s="550" t="e">
        <f>+#REF!</f>
        <v>#REF!</v>
      </c>
      <c r="H149" s="551" t="e">
        <f t="shared" si="6"/>
        <v>#REF!</v>
      </c>
      <c r="I149" s="498"/>
      <c r="J149" s="472"/>
      <c r="K149" s="472"/>
      <c r="L149" s="472"/>
    </row>
    <row r="150" spans="1:12" s="474" customFormat="1" x14ac:dyDescent="0.25">
      <c r="A150" s="472"/>
      <c r="B150" s="472"/>
      <c r="C150" s="550" t="e">
        <f>+#REF!</f>
        <v>#REF!</v>
      </c>
      <c r="D150" s="580" t="e">
        <f>+#REF!</f>
        <v>#REF!</v>
      </c>
      <c r="E150" s="581" t="e">
        <f>+#REF!</f>
        <v>#REF!</v>
      </c>
      <c r="F150" s="550" t="e">
        <f>+#REF!</f>
        <v>#REF!</v>
      </c>
      <c r="G150" s="550" t="e">
        <f>+#REF!</f>
        <v>#REF!</v>
      </c>
      <c r="H150" s="592" t="e">
        <f t="shared" si="6"/>
        <v>#REF!</v>
      </c>
      <c r="I150" s="498"/>
      <c r="J150" s="472"/>
      <c r="K150" s="472"/>
      <c r="L150" s="472"/>
    </row>
    <row r="151" spans="1:12" s="474" customFormat="1" ht="14.4" thickBot="1" x14ac:dyDescent="0.3">
      <c r="A151" s="472"/>
      <c r="B151" s="472"/>
      <c r="C151" s="554"/>
      <c r="D151" s="555"/>
      <c r="E151" s="554"/>
      <c r="F151" s="1125" t="s">
        <v>20</v>
      </c>
      <c r="G151" s="1126"/>
      <c r="H151" s="593" t="e">
        <f>SUM(H130:H150)</f>
        <v>#REF!</v>
      </c>
      <c r="I151" s="589"/>
      <c r="J151" s="472"/>
      <c r="K151" s="472"/>
      <c r="L151" s="472"/>
    </row>
    <row r="152" spans="1:12" ht="14.4" thickBot="1" x14ac:dyDescent="0.3">
      <c r="A152" s="472"/>
      <c r="B152" s="514"/>
      <c r="C152" s="1127" t="s">
        <v>21</v>
      </c>
      <c r="D152" s="1128"/>
      <c r="E152" s="1128"/>
      <c r="F152" s="1128"/>
      <c r="G152" s="1128"/>
      <c r="H152" s="1129"/>
      <c r="I152" s="515"/>
      <c r="J152" s="472"/>
    </row>
    <row r="153" spans="1:12" ht="28.2" thickBot="1" x14ac:dyDescent="0.3">
      <c r="A153" s="472"/>
      <c r="B153" s="514"/>
      <c r="C153" s="517" t="s">
        <v>22</v>
      </c>
      <c r="D153" s="518" t="s">
        <v>23</v>
      </c>
      <c r="E153" s="519" t="s">
        <v>16</v>
      </c>
      <c r="F153" s="518" t="s">
        <v>17</v>
      </c>
      <c r="G153" s="519" t="s">
        <v>760</v>
      </c>
      <c r="H153" s="520" t="s">
        <v>25</v>
      </c>
      <c r="I153" s="521"/>
      <c r="J153" s="472"/>
    </row>
    <row r="154" spans="1:12" x14ac:dyDescent="0.25">
      <c r="A154" s="472"/>
      <c r="B154" s="514"/>
      <c r="C154" s="530" t="e">
        <f>+#REF!</f>
        <v>#REF!</v>
      </c>
      <c r="D154" s="528" t="e">
        <f>+#REF!</f>
        <v>#REF!</v>
      </c>
      <c r="E154" s="529" t="e">
        <f>+#REF!</f>
        <v>#REF!</v>
      </c>
      <c r="F154" s="530">
        <v>1</v>
      </c>
      <c r="G154" s="530" t="e">
        <f>+#REF!</f>
        <v>#REF!</v>
      </c>
      <c r="H154" s="531">
        <v>3184838.6367860292</v>
      </c>
      <c r="I154" s="477"/>
      <c r="J154" s="472"/>
    </row>
    <row r="155" spans="1:12" x14ac:dyDescent="0.25">
      <c r="A155" s="472"/>
      <c r="B155" s="514"/>
      <c r="C155" s="530" t="e">
        <f>+#REF!</f>
        <v>#REF!</v>
      </c>
      <c r="D155" s="528" t="e">
        <f>+#REF!</f>
        <v>#REF!</v>
      </c>
      <c r="E155" s="529" t="e">
        <f>+#REF!</f>
        <v>#REF!</v>
      </c>
      <c r="F155" s="530">
        <v>1</v>
      </c>
      <c r="G155" s="530" t="e">
        <f>+#REF!</f>
        <v>#REF!</v>
      </c>
      <c r="H155" s="564">
        <v>3312236.7889062678</v>
      </c>
      <c r="I155" s="477"/>
      <c r="J155" s="472"/>
    </row>
    <row r="156" spans="1:12" x14ac:dyDescent="0.25">
      <c r="A156" s="472"/>
      <c r="B156" s="514"/>
      <c r="C156" s="530" t="e">
        <f>+#REF!</f>
        <v>#REF!</v>
      </c>
      <c r="D156" s="528" t="e">
        <f>+#REF!</f>
        <v>#REF!</v>
      </c>
      <c r="E156" s="529" t="e">
        <f>+#REF!</f>
        <v>#REF!</v>
      </c>
      <c r="F156" s="530">
        <v>1</v>
      </c>
      <c r="G156" s="530" t="e">
        <f>+#REF!</f>
        <v>#REF!</v>
      </c>
      <c r="H156" s="564">
        <v>3313797.9309987626</v>
      </c>
      <c r="I156" s="477"/>
      <c r="J156" s="472"/>
    </row>
    <row r="157" spans="1:12" x14ac:dyDescent="0.25">
      <c r="A157" s="472"/>
      <c r="B157" s="514"/>
      <c r="C157" s="530" t="e">
        <f>+#REF!</f>
        <v>#REF!</v>
      </c>
      <c r="D157" s="528" t="e">
        <f>+#REF!</f>
        <v>#REF!</v>
      </c>
      <c r="E157" s="529" t="e">
        <f>+#REF!</f>
        <v>#REF!</v>
      </c>
      <c r="F157" s="530">
        <v>1</v>
      </c>
      <c r="G157" s="530" t="e">
        <f>+#REF!</f>
        <v>#REF!</v>
      </c>
      <c r="H157" s="564">
        <v>2031088.0899497306</v>
      </c>
      <c r="I157" s="477"/>
      <c r="J157" s="472"/>
    </row>
    <row r="158" spans="1:12" ht="14.4" thickBot="1" x14ac:dyDescent="0.3">
      <c r="A158" s="472"/>
      <c r="B158" s="514"/>
      <c r="C158" s="530" t="e">
        <f>+#REF!</f>
        <v>#REF!</v>
      </c>
      <c r="D158" s="528" t="e">
        <f>+#REF!</f>
        <v>#REF!</v>
      </c>
      <c r="E158" s="529" t="e">
        <f>+#REF!</f>
        <v>#REF!</v>
      </c>
      <c r="F158" s="530">
        <v>1</v>
      </c>
      <c r="G158" s="530" t="e">
        <f>+#REF!</f>
        <v>#REF!</v>
      </c>
      <c r="H158" s="569">
        <v>1797925.5</v>
      </c>
      <c r="I158" s="477"/>
      <c r="J158" s="472"/>
    </row>
    <row r="159" spans="1:12" ht="14.4" thickBot="1" x14ac:dyDescent="0.3">
      <c r="A159" s="472"/>
      <c r="B159" s="514"/>
      <c r="C159" s="1130" t="s">
        <v>57</v>
      </c>
      <c r="D159" s="1131"/>
      <c r="E159" s="1131"/>
      <c r="F159" s="1131"/>
      <c r="G159" s="1131"/>
      <c r="H159" s="537">
        <f>SUM(H154:H158)</f>
        <v>13639886.946640791</v>
      </c>
      <c r="I159" s="538"/>
      <c r="J159" s="473"/>
    </row>
    <row r="160" spans="1:12" ht="14.4" thickBot="1" x14ac:dyDescent="0.3">
      <c r="A160" s="472"/>
      <c r="B160" s="514"/>
      <c r="C160" s="1071" t="s">
        <v>59</v>
      </c>
      <c r="D160" s="1072"/>
      <c r="E160" s="1072"/>
      <c r="F160" s="1072"/>
      <c r="G160" s="1073"/>
      <c r="H160" s="539" t="e">
        <f>+H159+H151</f>
        <v>#REF!</v>
      </c>
      <c r="I160" s="540"/>
      <c r="J160" s="472"/>
    </row>
    <row r="161" spans="1:12" x14ac:dyDescent="0.25">
      <c r="B161" s="469"/>
      <c r="C161" s="469"/>
      <c r="D161" s="470"/>
      <c r="E161" s="471"/>
      <c r="F161" s="469"/>
      <c r="G161" s="469"/>
      <c r="H161" s="469"/>
      <c r="I161" s="469"/>
    </row>
    <row r="162" spans="1:12" s="474" customFormat="1" ht="14.4" thickBot="1" x14ac:dyDescent="0.3">
      <c r="A162" s="472"/>
      <c r="B162" s="1078"/>
      <c r="C162" s="1103"/>
      <c r="D162" s="1103"/>
      <c r="E162" s="1103"/>
      <c r="F162" s="1103"/>
      <c r="G162" s="1103"/>
      <c r="H162" s="1103"/>
      <c r="I162" s="1103"/>
      <c r="J162" s="472"/>
      <c r="K162" s="472"/>
      <c r="L162" s="472"/>
    </row>
    <row r="163" spans="1:12" s="474" customFormat="1" ht="14.4" thickBot="1" x14ac:dyDescent="0.3">
      <c r="A163" s="472"/>
      <c r="B163" s="475"/>
      <c r="C163" s="1132" t="s">
        <v>0</v>
      </c>
      <c r="D163" s="1133"/>
      <c r="E163" s="1133"/>
      <c r="F163" s="1133"/>
      <c r="G163" s="1133"/>
      <c r="H163" s="1134"/>
      <c r="I163" s="476"/>
      <c r="J163" s="472"/>
      <c r="K163" s="472"/>
      <c r="L163" s="472"/>
    </row>
    <row r="164" spans="1:12" s="474" customFormat="1" ht="14.4" thickBot="1" x14ac:dyDescent="0.3">
      <c r="A164" s="472"/>
      <c r="B164" s="472"/>
      <c r="C164" s="478"/>
      <c r="D164" s="478"/>
      <c r="E164" s="478"/>
      <c r="F164" s="478"/>
      <c r="G164" s="479"/>
      <c r="H164" s="478"/>
      <c r="I164" s="478"/>
      <c r="J164" s="472"/>
      <c r="K164" s="472"/>
      <c r="L164" s="472"/>
    </row>
    <row r="165" spans="1:12" s="474" customFormat="1" ht="14.4" thickBot="1" x14ac:dyDescent="0.3">
      <c r="A165" s="472"/>
      <c r="B165" s="472"/>
      <c r="C165" s="480" t="s">
        <v>1</v>
      </c>
      <c r="D165" s="481" t="s">
        <v>61</v>
      </c>
      <c r="E165" s="1135"/>
      <c r="F165" s="1137"/>
      <c r="G165" s="1138"/>
      <c r="H165" s="1139"/>
      <c r="I165" s="476"/>
      <c r="J165" s="472"/>
      <c r="K165" s="472"/>
      <c r="L165" s="472"/>
    </row>
    <row r="166" spans="1:12" s="474" customFormat="1" ht="14.4" thickBot="1" x14ac:dyDescent="0.3">
      <c r="A166" s="472"/>
      <c r="B166" s="472"/>
      <c r="C166" s="480" t="s">
        <v>3</v>
      </c>
      <c r="D166" s="482" t="s">
        <v>4</v>
      </c>
      <c r="E166" s="1136"/>
      <c r="F166" s="1140"/>
      <c r="G166" s="1126"/>
      <c r="H166" s="1141"/>
      <c r="I166" s="476"/>
      <c r="J166" s="472"/>
      <c r="K166" s="472"/>
      <c r="L166" s="472"/>
    </row>
    <row r="167" spans="1:12" s="474" customFormat="1" ht="14.4" thickBot="1" x14ac:dyDescent="0.3">
      <c r="A167" s="472"/>
      <c r="B167" s="472"/>
      <c r="C167" s="480" t="s">
        <v>5</v>
      </c>
      <c r="D167" s="482" t="s">
        <v>6</v>
      </c>
      <c r="E167" s="1136"/>
      <c r="F167" s="1140"/>
      <c r="G167" s="1126"/>
      <c r="H167" s="1141"/>
      <c r="I167" s="476"/>
      <c r="J167" s="472"/>
      <c r="K167" s="472"/>
      <c r="L167" s="472"/>
    </row>
    <row r="168" spans="1:12" s="474" customFormat="1" ht="14.4" thickBot="1" x14ac:dyDescent="0.3">
      <c r="A168" s="472"/>
      <c r="B168" s="472"/>
      <c r="C168" s="480" t="s">
        <v>7</v>
      </c>
      <c r="D168" s="482" t="s">
        <v>8</v>
      </c>
      <c r="E168" s="1136"/>
      <c r="F168" s="1140"/>
      <c r="G168" s="1126"/>
      <c r="H168" s="1141"/>
      <c r="I168" s="476"/>
      <c r="J168" s="472"/>
      <c r="K168" s="472"/>
      <c r="L168" s="472"/>
    </row>
    <row r="169" spans="1:12" s="474" customFormat="1" ht="14.4" thickBot="1" x14ac:dyDescent="0.3">
      <c r="A169" s="472"/>
      <c r="B169" s="472"/>
      <c r="C169" s="483" t="s">
        <v>9</v>
      </c>
      <c r="D169" s="482" t="s">
        <v>10</v>
      </c>
      <c r="E169" s="1136"/>
      <c r="F169" s="1140"/>
      <c r="G169" s="1126"/>
      <c r="H169" s="1141"/>
      <c r="I169" s="476"/>
      <c r="J169" s="472"/>
      <c r="K169" s="472"/>
      <c r="L169" s="472"/>
    </row>
    <row r="170" spans="1:12" s="474" customFormat="1" ht="14.4" thickBot="1" x14ac:dyDescent="0.3">
      <c r="A170" s="472"/>
      <c r="B170" s="472"/>
      <c r="C170" s="483" t="s">
        <v>11</v>
      </c>
      <c r="D170" s="482" t="s">
        <v>12</v>
      </c>
      <c r="E170" s="1136"/>
      <c r="F170" s="1142"/>
      <c r="G170" s="1143"/>
      <c r="H170" s="1144"/>
      <c r="I170" s="476"/>
      <c r="J170" s="472"/>
      <c r="K170" s="472"/>
      <c r="L170" s="472"/>
    </row>
    <row r="171" spans="1:12" s="474" customFormat="1" x14ac:dyDescent="0.25">
      <c r="A171" s="472"/>
      <c r="B171" s="472"/>
      <c r="C171" s="484"/>
      <c r="D171" s="485"/>
      <c r="E171" s="478"/>
      <c r="F171" s="485"/>
      <c r="G171" s="486"/>
      <c r="H171" s="485"/>
      <c r="I171" s="485"/>
      <c r="J171" s="472"/>
      <c r="K171" s="472"/>
      <c r="L171" s="472"/>
    </row>
    <row r="172" spans="1:12" s="474" customFormat="1" x14ac:dyDescent="0.25">
      <c r="A172" s="472"/>
      <c r="B172" s="472"/>
      <c r="C172" s="1160" t="s">
        <v>13</v>
      </c>
      <c r="D172" s="1161"/>
      <c r="E172" s="1161"/>
      <c r="F172" s="1161"/>
      <c r="G172" s="1161"/>
      <c r="H172" s="1162"/>
      <c r="I172" s="476"/>
      <c r="J172" s="472"/>
      <c r="K172" s="472"/>
      <c r="L172" s="472"/>
    </row>
    <row r="173" spans="1:12" s="474" customFormat="1" ht="27.6" x14ac:dyDescent="0.25">
      <c r="A173" s="472"/>
      <c r="B173" s="472"/>
      <c r="C173" s="544" t="s">
        <v>14</v>
      </c>
      <c r="D173" s="544" t="s">
        <v>15</v>
      </c>
      <c r="E173" s="545" t="s">
        <v>16</v>
      </c>
      <c r="F173" s="544" t="s">
        <v>17</v>
      </c>
      <c r="G173" s="546" t="s">
        <v>760</v>
      </c>
      <c r="H173" s="544" t="s">
        <v>66</v>
      </c>
      <c r="I173" s="492"/>
      <c r="J173" s="472"/>
      <c r="K173" s="472"/>
      <c r="L173" s="472"/>
    </row>
    <row r="174" spans="1:12" s="474" customFormat="1" x14ac:dyDescent="0.25">
      <c r="A174" s="472"/>
      <c r="B174" s="472"/>
      <c r="C174" s="550" t="e">
        <f>+#REF!</f>
        <v>#REF!</v>
      </c>
      <c r="D174" s="580" t="e">
        <f>+#REF!</f>
        <v>#REF!</v>
      </c>
      <c r="E174" s="581" t="e">
        <f>+#REF!</f>
        <v>#REF!</v>
      </c>
      <c r="F174" s="550" t="e">
        <f>+#REF!</f>
        <v>#REF!</v>
      </c>
      <c r="G174" s="550" t="e">
        <f>+#REF!</f>
        <v>#REF!</v>
      </c>
      <c r="H174" s="551" t="e">
        <f t="shared" ref="H174:H194" si="7">G174*F174</f>
        <v>#REF!</v>
      </c>
      <c r="I174" s="498"/>
      <c r="J174" s="472"/>
      <c r="K174" s="472"/>
      <c r="L174" s="472"/>
    </row>
    <row r="175" spans="1:12" s="474" customFormat="1" x14ac:dyDescent="0.25">
      <c r="A175" s="472"/>
      <c r="B175" s="472"/>
      <c r="C175" s="550" t="e">
        <f>+#REF!</f>
        <v>#REF!</v>
      </c>
      <c r="D175" s="580" t="e">
        <f>+#REF!</f>
        <v>#REF!</v>
      </c>
      <c r="E175" s="581" t="e">
        <f>+#REF!</f>
        <v>#REF!</v>
      </c>
      <c r="F175" s="550" t="e">
        <f>+#REF!</f>
        <v>#REF!</v>
      </c>
      <c r="G175" s="550" t="e">
        <f>+#REF!</f>
        <v>#REF!</v>
      </c>
      <c r="H175" s="551" t="e">
        <f t="shared" si="7"/>
        <v>#REF!</v>
      </c>
      <c r="I175" s="498"/>
      <c r="J175" s="472"/>
      <c r="K175" s="472"/>
      <c r="L175" s="472"/>
    </row>
    <row r="176" spans="1:12" s="474" customFormat="1" x14ac:dyDescent="0.25">
      <c r="A176" s="472"/>
      <c r="B176" s="472"/>
      <c r="C176" s="550" t="e">
        <f>+#REF!</f>
        <v>#REF!</v>
      </c>
      <c r="D176" s="580" t="e">
        <f>+#REF!</f>
        <v>#REF!</v>
      </c>
      <c r="E176" s="581" t="e">
        <f>+#REF!</f>
        <v>#REF!</v>
      </c>
      <c r="F176" s="550" t="e">
        <f>+#REF!</f>
        <v>#REF!</v>
      </c>
      <c r="G176" s="550" t="e">
        <f>+#REF!</f>
        <v>#REF!</v>
      </c>
      <c r="H176" s="551" t="e">
        <f t="shared" si="7"/>
        <v>#REF!</v>
      </c>
      <c r="I176" s="498"/>
      <c r="J176" s="472"/>
      <c r="K176" s="472"/>
      <c r="L176" s="472"/>
    </row>
    <row r="177" spans="1:12" s="474" customFormat="1" x14ac:dyDescent="0.25">
      <c r="A177" s="472"/>
      <c r="B177" s="472"/>
      <c r="C177" s="550" t="e">
        <f>+#REF!</f>
        <v>#REF!</v>
      </c>
      <c r="D177" s="580" t="e">
        <f>+#REF!</f>
        <v>#REF!</v>
      </c>
      <c r="E177" s="581" t="e">
        <f>+#REF!</f>
        <v>#REF!</v>
      </c>
      <c r="F177" s="550" t="e">
        <f>+#REF!</f>
        <v>#REF!</v>
      </c>
      <c r="G177" s="550" t="e">
        <f>+#REF!</f>
        <v>#REF!</v>
      </c>
      <c r="H177" s="551" t="e">
        <f t="shared" si="7"/>
        <v>#REF!</v>
      </c>
      <c r="I177" s="498"/>
      <c r="J177" s="472"/>
      <c r="K177" s="472"/>
      <c r="L177" s="472"/>
    </row>
    <row r="178" spans="1:12" s="474" customFormat="1" x14ac:dyDescent="0.25">
      <c r="A178" s="472"/>
      <c r="B178" s="472"/>
      <c r="C178" s="550" t="e">
        <f>+#REF!</f>
        <v>#REF!</v>
      </c>
      <c r="D178" s="580" t="e">
        <f>+#REF!</f>
        <v>#REF!</v>
      </c>
      <c r="E178" s="581" t="e">
        <f>+#REF!</f>
        <v>#REF!</v>
      </c>
      <c r="F178" s="550" t="e">
        <f>+#REF!</f>
        <v>#REF!</v>
      </c>
      <c r="G178" s="550" t="e">
        <f>+#REF!</f>
        <v>#REF!</v>
      </c>
      <c r="H178" s="551" t="e">
        <f t="shared" si="7"/>
        <v>#REF!</v>
      </c>
      <c r="I178" s="498"/>
      <c r="J178" s="472"/>
      <c r="K178" s="472"/>
      <c r="L178" s="472"/>
    </row>
    <row r="179" spans="1:12" s="474" customFormat="1" x14ac:dyDescent="0.25">
      <c r="A179" s="472"/>
      <c r="B179" s="472"/>
      <c r="C179" s="550" t="e">
        <f>+#REF!</f>
        <v>#REF!</v>
      </c>
      <c r="D179" s="580" t="e">
        <f>+#REF!</f>
        <v>#REF!</v>
      </c>
      <c r="E179" s="581" t="e">
        <f>+#REF!</f>
        <v>#REF!</v>
      </c>
      <c r="F179" s="550" t="e">
        <f>+#REF!</f>
        <v>#REF!</v>
      </c>
      <c r="G179" s="550" t="e">
        <f>+#REF!</f>
        <v>#REF!</v>
      </c>
      <c r="H179" s="551" t="e">
        <f t="shared" si="7"/>
        <v>#REF!</v>
      </c>
      <c r="I179" s="498"/>
      <c r="J179" s="472"/>
      <c r="K179" s="472"/>
      <c r="L179" s="472"/>
    </row>
    <row r="180" spans="1:12" s="474" customFormat="1" x14ac:dyDescent="0.25">
      <c r="A180" s="472"/>
      <c r="B180" s="472"/>
      <c r="C180" s="550" t="e">
        <f>+#REF!</f>
        <v>#REF!</v>
      </c>
      <c r="D180" s="580" t="e">
        <f>+#REF!</f>
        <v>#REF!</v>
      </c>
      <c r="E180" s="581" t="e">
        <f>+#REF!</f>
        <v>#REF!</v>
      </c>
      <c r="F180" s="550" t="e">
        <f>+#REF!</f>
        <v>#REF!</v>
      </c>
      <c r="G180" s="550" t="e">
        <f>+#REF!</f>
        <v>#REF!</v>
      </c>
      <c r="H180" s="592" t="e">
        <f t="shared" si="7"/>
        <v>#REF!</v>
      </c>
      <c r="I180" s="498"/>
      <c r="J180" s="472"/>
      <c r="K180" s="472"/>
      <c r="L180" s="472"/>
    </row>
    <row r="181" spans="1:12" s="474" customFormat="1" x14ac:dyDescent="0.25">
      <c r="A181" s="472"/>
      <c r="B181" s="472"/>
      <c r="C181" s="550" t="e">
        <f>+#REF!</f>
        <v>#REF!</v>
      </c>
      <c r="D181" s="580" t="e">
        <f>+#REF!</f>
        <v>#REF!</v>
      </c>
      <c r="E181" s="581" t="e">
        <f>+#REF!</f>
        <v>#REF!</v>
      </c>
      <c r="F181" s="550" t="e">
        <f>+#REF!</f>
        <v>#REF!</v>
      </c>
      <c r="G181" s="550" t="e">
        <f>+#REF!</f>
        <v>#REF!</v>
      </c>
      <c r="H181" s="592" t="e">
        <f t="shared" si="7"/>
        <v>#REF!</v>
      </c>
      <c r="I181" s="498"/>
      <c r="J181" s="472"/>
      <c r="K181" s="472"/>
      <c r="L181" s="472"/>
    </row>
    <row r="182" spans="1:12" s="474" customFormat="1" x14ac:dyDescent="0.25">
      <c r="A182" s="472"/>
      <c r="B182" s="472"/>
      <c r="C182" s="550" t="e">
        <f>+#REF!</f>
        <v>#REF!</v>
      </c>
      <c r="D182" s="580" t="e">
        <f>+#REF!</f>
        <v>#REF!</v>
      </c>
      <c r="E182" s="581" t="e">
        <f>+#REF!</f>
        <v>#REF!</v>
      </c>
      <c r="F182" s="550" t="e">
        <f>+#REF!</f>
        <v>#REF!</v>
      </c>
      <c r="G182" s="550" t="e">
        <f>+#REF!</f>
        <v>#REF!</v>
      </c>
      <c r="H182" s="551" t="e">
        <f t="shared" si="7"/>
        <v>#REF!</v>
      </c>
      <c r="I182" s="498"/>
      <c r="J182" s="472"/>
      <c r="K182" s="472"/>
      <c r="L182" s="472"/>
    </row>
    <row r="183" spans="1:12" s="474" customFormat="1" x14ac:dyDescent="0.25">
      <c r="A183" s="472"/>
      <c r="B183" s="472"/>
      <c r="C183" s="550" t="e">
        <f>+#REF!</f>
        <v>#REF!</v>
      </c>
      <c r="D183" s="580" t="e">
        <f>+#REF!</f>
        <v>#REF!</v>
      </c>
      <c r="E183" s="581" t="e">
        <f>+#REF!</f>
        <v>#REF!</v>
      </c>
      <c r="F183" s="550" t="e">
        <f>+#REF!</f>
        <v>#REF!</v>
      </c>
      <c r="G183" s="550" t="e">
        <f>+#REF!</f>
        <v>#REF!</v>
      </c>
      <c r="H183" s="551" t="e">
        <f t="shared" si="7"/>
        <v>#REF!</v>
      </c>
      <c r="I183" s="498"/>
      <c r="J183" s="472"/>
      <c r="K183" s="472"/>
      <c r="L183" s="472"/>
    </row>
    <row r="184" spans="1:12" s="474" customFormat="1" x14ac:dyDescent="0.25">
      <c r="A184" s="472"/>
      <c r="B184" s="472"/>
      <c r="C184" s="550" t="e">
        <f>+#REF!</f>
        <v>#REF!</v>
      </c>
      <c r="D184" s="580" t="e">
        <f>+#REF!</f>
        <v>#REF!</v>
      </c>
      <c r="E184" s="581" t="e">
        <f>+#REF!</f>
        <v>#REF!</v>
      </c>
      <c r="F184" s="550" t="e">
        <f>+#REF!</f>
        <v>#REF!</v>
      </c>
      <c r="G184" s="550" t="e">
        <f>+#REF!</f>
        <v>#REF!</v>
      </c>
      <c r="H184" s="592" t="e">
        <f t="shared" si="7"/>
        <v>#REF!</v>
      </c>
      <c r="I184" s="498"/>
      <c r="J184" s="472"/>
      <c r="K184" s="472"/>
      <c r="L184" s="472"/>
    </row>
    <row r="185" spans="1:12" s="474" customFormat="1" x14ac:dyDescent="0.25">
      <c r="A185" s="472"/>
      <c r="B185" s="472"/>
      <c r="C185" s="550" t="e">
        <f>+#REF!</f>
        <v>#REF!</v>
      </c>
      <c r="D185" s="580" t="e">
        <f>+#REF!</f>
        <v>#REF!</v>
      </c>
      <c r="E185" s="581" t="e">
        <f>+#REF!</f>
        <v>#REF!</v>
      </c>
      <c r="F185" s="550" t="e">
        <f>+#REF!</f>
        <v>#REF!</v>
      </c>
      <c r="G185" s="550" t="e">
        <f>+#REF!</f>
        <v>#REF!</v>
      </c>
      <c r="H185" s="551" t="e">
        <f t="shared" si="7"/>
        <v>#REF!</v>
      </c>
      <c r="I185" s="498"/>
      <c r="J185" s="472"/>
      <c r="K185" s="472"/>
      <c r="L185" s="472"/>
    </row>
    <row r="186" spans="1:12" s="474" customFormat="1" x14ac:dyDescent="0.25">
      <c r="A186" s="472"/>
      <c r="B186" s="472"/>
      <c r="C186" s="550" t="e">
        <f>+#REF!</f>
        <v>#REF!</v>
      </c>
      <c r="D186" s="580" t="e">
        <f>+#REF!</f>
        <v>#REF!</v>
      </c>
      <c r="E186" s="581" t="e">
        <f>+#REF!</f>
        <v>#REF!</v>
      </c>
      <c r="F186" s="550" t="e">
        <f>+#REF!</f>
        <v>#REF!</v>
      </c>
      <c r="G186" s="550" t="e">
        <f>+#REF!</f>
        <v>#REF!</v>
      </c>
      <c r="H186" s="551" t="e">
        <f t="shared" si="7"/>
        <v>#REF!</v>
      </c>
      <c r="I186" s="498"/>
      <c r="J186" s="472"/>
      <c r="K186" s="472"/>
      <c r="L186" s="472"/>
    </row>
    <row r="187" spans="1:12" s="474" customFormat="1" x14ac:dyDescent="0.25">
      <c r="A187" s="472"/>
      <c r="B187" s="472"/>
      <c r="C187" s="550" t="e">
        <f>+#REF!</f>
        <v>#REF!</v>
      </c>
      <c r="D187" s="580" t="e">
        <f>+#REF!</f>
        <v>#REF!</v>
      </c>
      <c r="E187" s="581" t="e">
        <f>+#REF!</f>
        <v>#REF!</v>
      </c>
      <c r="F187" s="550" t="e">
        <f>+#REF!</f>
        <v>#REF!</v>
      </c>
      <c r="G187" s="550" t="e">
        <f>+#REF!</f>
        <v>#REF!</v>
      </c>
      <c r="H187" s="551" t="e">
        <f t="shared" si="7"/>
        <v>#REF!</v>
      </c>
      <c r="I187" s="498"/>
      <c r="J187" s="472"/>
      <c r="K187" s="472"/>
      <c r="L187" s="472"/>
    </row>
    <row r="188" spans="1:12" s="474" customFormat="1" x14ac:dyDescent="0.25">
      <c r="A188" s="472"/>
      <c r="B188" s="472"/>
      <c r="C188" s="550" t="e">
        <f>+#REF!</f>
        <v>#REF!</v>
      </c>
      <c r="D188" s="580" t="e">
        <f>+#REF!</f>
        <v>#REF!</v>
      </c>
      <c r="E188" s="581" t="e">
        <f>+#REF!</f>
        <v>#REF!</v>
      </c>
      <c r="F188" s="550" t="e">
        <f>+#REF!</f>
        <v>#REF!</v>
      </c>
      <c r="G188" s="550" t="e">
        <f>+#REF!</f>
        <v>#REF!</v>
      </c>
      <c r="H188" s="551" t="e">
        <f t="shared" si="7"/>
        <v>#REF!</v>
      </c>
      <c r="I188" s="498"/>
      <c r="J188" s="472"/>
      <c r="K188" s="472"/>
      <c r="L188" s="472"/>
    </row>
    <row r="189" spans="1:12" s="474" customFormat="1" x14ac:dyDescent="0.25">
      <c r="A189" s="472"/>
      <c r="B189" s="472"/>
      <c r="C189" s="550" t="e">
        <f>+#REF!</f>
        <v>#REF!</v>
      </c>
      <c r="D189" s="580" t="e">
        <f>+#REF!</f>
        <v>#REF!</v>
      </c>
      <c r="E189" s="581" t="e">
        <f>+#REF!</f>
        <v>#REF!</v>
      </c>
      <c r="F189" s="550" t="e">
        <f>+#REF!</f>
        <v>#REF!</v>
      </c>
      <c r="G189" s="550" t="e">
        <f>+#REF!</f>
        <v>#REF!</v>
      </c>
      <c r="H189" s="551" t="e">
        <f t="shared" si="7"/>
        <v>#REF!</v>
      </c>
      <c r="I189" s="498"/>
      <c r="J189" s="472"/>
      <c r="K189" s="472"/>
      <c r="L189" s="472"/>
    </row>
    <row r="190" spans="1:12" s="474" customFormat="1" x14ac:dyDescent="0.25">
      <c r="A190" s="472"/>
      <c r="B190" s="472"/>
      <c r="C190" s="550" t="e">
        <f>+#REF!</f>
        <v>#REF!</v>
      </c>
      <c r="D190" s="580" t="e">
        <f>+#REF!</f>
        <v>#REF!</v>
      </c>
      <c r="E190" s="581" t="e">
        <f>+#REF!</f>
        <v>#REF!</v>
      </c>
      <c r="F190" s="550" t="e">
        <f>+#REF!</f>
        <v>#REF!</v>
      </c>
      <c r="G190" s="550" t="e">
        <f>+#REF!</f>
        <v>#REF!</v>
      </c>
      <c r="H190" s="551" t="e">
        <f t="shared" si="7"/>
        <v>#REF!</v>
      </c>
      <c r="I190" s="498"/>
      <c r="J190" s="472"/>
      <c r="K190" s="472"/>
      <c r="L190" s="472"/>
    </row>
    <row r="191" spans="1:12" s="474" customFormat="1" x14ac:dyDescent="0.25">
      <c r="A191" s="472"/>
      <c r="B191" s="472"/>
      <c r="C191" s="550" t="e">
        <f>+#REF!</f>
        <v>#REF!</v>
      </c>
      <c r="D191" s="580" t="e">
        <f>+#REF!</f>
        <v>#REF!</v>
      </c>
      <c r="E191" s="581" t="e">
        <f>+#REF!</f>
        <v>#REF!</v>
      </c>
      <c r="F191" s="550" t="e">
        <f>+#REF!</f>
        <v>#REF!</v>
      </c>
      <c r="G191" s="550" t="e">
        <f>+#REF!</f>
        <v>#REF!</v>
      </c>
      <c r="H191" s="551" t="e">
        <f t="shared" si="7"/>
        <v>#REF!</v>
      </c>
      <c r="I191" s="498"/>
      <c r="J191" s="472"/>
      <c r="K191" s="472"/>
      <c r="L191" s="472"/>
    </row>
    <row r="192" spans="1:12" s="474" customFormat="1" x14ac:dyDescent="0.25">
      <c r="A192" s="472"/>
      <c r="B192" s="472"/>
      <c r="C192" s="550" t="e">
        <f>+#REF!</f>
        <v>#REF!</v>
      </c>
      <c r="D192" s="580" t="e">
        <f>+#REF!</f>
        <v>#REF!</v>
      </c>
      <c r="E192" s="581" t="e">
        <f>+#REF!</f>
        <v>#REF!</v>
      </c>
      <c r="F192" s="550" t="e">
        <f>+#REF!</f>
        <v>#REF!</v>
      </c>
      <c r="G192" s="550" t="e">
        <f>+#REF!</f>
        <v>#REF!</v>
      </c>
      <c r="H192" s="551" t="e">
        <f t="shared" si="7"/>
        <v>#REF!</v>
      </c>
      <c r="I192" s="498"/>
      <c r="J192" s="472"/>
      <c r="K192" s="472"/>
      <c r="L192" s="472"/>
    </row>
    <row r="193" spans="1:12" s="474" customFormat="1" x14ac:dyDescent="0.25">
      <c r="A193" s="472"/>
      <c r="B193" s="472"/>
      <c r="C193" s="550" t="e">
        <f>+#REF!</f>
        <v>#REF!</v>
      </c>
      <c r="D193" s="580" t="e">
        <f>+#REF!</f>
        <v>#REF!</v>
      </c>
      <c r="E193" s="581" t="e">
        <f>+#REF!</f>
        <v>#REF!</v>
      </c>
      <c r="F193" s="550" t="e">
        <f>+#REF!</f>
        <v>#REF!</v>
      </c>
      <c r="G193" s="550" t="e">
        <f>+#REF!</f>
        <v>#REF!</v>
      </c>
      <c r="H193" s="551" t="e">
        <f t="shared" si="7"/>
        <v>#REF!</v>
      </c>
      <c r="I193" s="498"/>
      <c r="J193" s="472"/>
      <c r="K193" s="472"/>
      <c r="L193" s="472"/>
    </row>
    <row r="194" spans="1:12" s="474" customFormat="1" x14ac:dyDescent="0.25">
      <c r="A194" s="472"/>
      <c r="B194" s="472"/>
      <c r="C194" s="550" t="e">
        <f>+#REF!</f>
        <v>#REF!</v>
      </c>
      <c r="D194" s="580" t="e">
        <f>+#REF!</f>
        <v>#REF!</v>
      </c>
      <c r="E194" s="581" t="e">
        <f>+#REF!</f>
        <v>#REF!</v>
      </c>
      <c r="F194" s="550" t="e">
        <f>+#REF!</f>
        <v>#REF!</v>
      </c>
      <c r="G194" s="550" t="e">
        <f>+#REF!</f>
        <v>#REF!</v>
      </c>
      <c r="H194" s="592" t="e">
        <f t="shared" si="7"/>
        <v>#REF!</v>
      </c>
      <c r="I194" s="498"/>
      <c r="J194" s="472"/>
      <c r="K194" s="472"/>
      <c r="L194" s="472"/>
    </row>
    <row r="195" spans="1:12" s="474" customFormat="1" ht="14.4" thickBot="1" x14ac:dyDescent="0.3">
      <c r="A195" s="472"/>
      <c r="B195" s="472"/>
      <c r="C195" s="554"/>
      <c r="D195" s="555"/>
      <c r="E195" s="554"/>
      <c r="F195" s="1125" t="s">
        <v>20</v>
      </c>
      <c r="G195" s="1126"/>
      <c r="H195" s="593" t="e">
        <f>SUM(H174:H194)</f>
        <v>#REF!</v>
      </c>
      <c r="I195" s="589"/>
      <c r="J195" s="472"/>
      <c r="K195" s="472"/>
      <c r="L195" s="472"/>
    </row>
    <row r="196" spans="1:12" ht="14.4" thickBot="1" x14ac:dyDescent="0.3">
      <c r="A196" s="472"/>
      <c r="B196" s="514"/>
      <c r="C196" s="1127" t="s">
        <v>21</v>
      </c>
      <c r="D196" s="1128"/>
      <c r="E196" s="1128"/>
      <c r="F196" s="1128"/>
      <c r="G196" s="1128"/>
      <c r="H196" s="1129"/>
      <c r="I196" s="515"/>
      <c r="J196" s="472"/>
    </row>
    <row r="197" spans="1:12" ht="28.2" thickBot="1" x14ac:dyDescent="0.3">
      <c r="A197" s="472"/>
      <c r="B197" s="514"/>
      <c r="C197" s="517" t="s">
        <v>22</v>
      </c>
      <c r="D197" s="518" t="s">
        <v>23</v>
      </c>
      <c r="E197" s="519" t="s">
        <v>16</v>
      </c>
      <c r="F197" s="518" t="s">
        <v>17</v>
      </c>
      <c r="G197" s="519" t="s">
        <v>760</v>
      </c>
      <c r="H197" s="520" t="s">
        <v>25</v>
      </c>
      <c r="I197" s="521"/>
      <c r="J197" s="472"/>
    </row>
    <row r="198" spans="1:12" x14ac:dyDescent="0.25">
      <c r="A198" s="472"/>
      <c r="B198" s="514"/>
      <c r="C198" s="530" t="e">
        <f>+#REF!</f>
        <v>#REF!</v>
      </c>
      <c r="D198" s="528" t="e">
        <f>+#REF!</f>
        <v>#REF!</v>
      </c>
      <c r="E198" s="529" t="e">
        <f>+#REF!</f>
        <v>#REF!</v>
      </c>
      <c r="F198" s="530">
        <v>1</v>
      </c>
      <c r="G198" s="530" t="e">
        <f>+#REF!</f>
        <v>#REF!</v>
      </c>
      <c r="H198" s="531" t="e">
        <f>+G198*F198</f>
        <v>#REF!</v>
      </c>
      <c r="I198" s="477"/>
      <c r="J198" s="472"/>
    </row>
    <row r="199" spans="1:12" x14ac:dyDescent="0.25">
      <c r="A199" s="472"/>
      <c r="B199" s="514"/>
      <c r="C199" s="530" t="e">
        <f>+#REF!</f>
        <v>#REF!</v>
      </c>
      <c r="D199" s="528" t="e">
        <f>+#REF!</f>
        <v>#REF!</v>
      </c>
      <c r="E199" s="529" t="e">
        <f>+#REF!</f>
        <v>#REF!</v>
      </c>
      <c r="F199" s="530">
        <v>1</v>
      </c>
      <c r="G199" s="530" t="e">
        <f>+#REF!</f>
        <v>#REF!</v>
      </c>
      <c r="H199" s="531" t="e">
        <f t="shared" ref="H199:H202" si="8">+G199*F199</f>
        <v>#REF!</v>
      </c>
      <c r="I199" s="477"/>
      <c r="J199" s="472"/>
    </row>
    <row r="200" spans="1:12" x14ac:dyDescent="0.25">
      <c r="A200" s="472"/>
      <c r="B200" s="514"/>
      <c r="C200" s="530" t="e">
        <f>+#REF!</f>
        <v>#REF!</v>
      </c>
      <c r="D200" s="528" t="e">
        <f>+#REF!</f>
        <v>#REF!</v>
      </c>
      <c r="E200" s="529" t="e">
        <f>+#REF!</f>
        <v>#REF!</v>
      </c>
      <c r="F200" s="530">
        <v>1</v>
      </c>
      <c r="G200" s="530" t="e">
        <f>+#REF!</f>
        <v>#REF!</v>
      </c>
      <c r="H200" s="531" t="e">
        <f t="shared" si="8"/>
        <v>#REF!</v>
      </c>
      <c r="I200" s="477"/>
      <c r="J200" s="472"/>
    </row>
    <row r="201" spans="1:12" x14ac:dyDescent="0.25">
      <c r="A201" s="472"/>
      <c r="B201" s="514"/>
      <c r="C201" s="530" t="e">
        <f>+#REF!</f>
        <v>#REF!</v>
      </c>
      <c r="D201" s="528" t="e">
        <f>+#REF!</f>
        <v>#REF!</v>
      </c>
      <c r="E201" s="529" t="e">
        <f>+#REF!</f>
        <v>#REF!</v>
      </c>
      <c r="F201" s="530">
        <v>1</v>
      </c>
      <c r="G201" s="530" t="e">
        <f>+#REF!</f>
        <v>#REF!</v>
      </c>
      <c r="H201" s="531" t="e">
        <f t="shared" si="8"/>
        <v>#REF!</v>
      </c>
      <c r="I201" s="477"/>
      <c r="J201" s="472"/>
    </row>
    <row r="202" spans="1:12" ht="14.4" thickBot="1" x14ac:dyDescent="0.3">
      <c r="A202" s="472"/>
      <c r="B202" s="514"/>
      <c r="C202" s="530" t="e">
        <f>+#REF!</f>
        <v>#REF!</v>
      </c>
      <c r="D202" s="528" t="e">
        <f>+#REF!</f>
        <v>#REF!</v>
      </c>
      <c r="E202" s="529" t="e">
        <f>+#REF!</f>
        <v>#REF!</v>
      </c>
      <c r="F202" s="530">
        <v>1</v>
      </c>
      <c r="G202" s="530" t="e">
        <f>+#REF!</f>
        <v>#REF!</v>
      </c>
      <c r="H202" s="531" t="e">
        <f t="shared" si="8"/>
        <v>#REF!</v>
      </c>
      <c r="I202" s="477"/>
      <c r="J202" s="472"/>
    </row>
    <row r="203" spans="1:12" ht="14.4" thickBot="1" x14ac:dyDescent="0.3">
      <c r="A203" s="472"/>
      <c r="B203" s="514"/>
      <c r="C203" s="1130" t="s">
        <v>57</v>
      </c>
      <c r="D203" s="1131"/>
      <c r="E203" s="1131"/>
      <c r="F203" s="1131"/>
      <c r="G203" s="1131"/>
      <c r="H203" s="537" t="e">
        <f>SUM(H198:H202)</f>
        <v>#REF!</v>
      </c>
      <c r="I203" s="538"/>
      <c r="J203" s="473"/>
    </row>
    <row r="204" spans="1:12" ht="14.4" thickBot="1" x14ac:dyDescent="0.3">
      <c r="A204" s="472"/>
      <c r="B204" s="514"/>
      <c r="C204" s="1071" t="s">
        <v>59</v>
      </c>
      <c r="D204" s="1072"/>
      <c r="E204" s="1072"/>
      <c r="F204" s="1072"/>
      <c r="G204" s="1073"/>
      <c r="H204" s="539" t="e">
        <f>+H203+H195</f>
        <v>#REF!</v>
      </c>
      <c r="I204" s="540"/>
      <c r="J204" s="472"/>
    </row>
    <row r="205" spans="1:12" x14ac:dyDescent="0.25">
      <c r="B205" s="469"/>
      <c r="C205" s="469"/>
      <c r="D205" s="470"/>
      <c r="E205" s="471"/>
      <c r="F205" s="469"/>
      <c r="G205" s="469"/>
      <c r="H205" s="469"/>
      <c r="I205" s="469"/>
    </row>
    <row r="206" spans="1:12" s="474" customFormat="1" ht="14.4" thickBot="1" x14ac:dyDescent="0.3">
      <c r="A206" s="472"/>
      <c r="B206" s="1078"/>
      <c r="C206" s="1103"/>
      <c r="D206" s="1103"/>
      <c r="E206" s="1103"/>
      <c r="F206" s="1103"/>
      <c r="G206" s="1103"/>
      <c r="H206" s="1103"/>
      <c r="I206" s="1103"/>
      <c r="J206" s="472"/>
      <c r="K206" s="472"/>
      <c r="L206" s="472"/>
    </row>
    <row r="207" spans="1:12" s="474" customFormat="1" ht="14.4" thickBot="1" x14ac:dyDescent="0.3">
      <c r="A207" s="472"/>
      <c r="B207" s="475"/>
      <c r="C207" s="1132" t="s">
        <v>0</v>
      </c>
      <c r="D207" s="1133"/>
      <c r="E207" s="1133"/>
      <c r="F207" s="1133"/>
      <c r="G207" s="1133"/>
      <c r="H207" s="1134"/>
      <c r="I207" s="476"/>
      <c r="J207" s="472"/>
      <c r="K207" s="472"/>
      <c r="L207" s="472"/>
    </row>
    <row r="208" spans="1:12" s="474" customFormat="1" ht="14.4" thickBot="1" x14ac:dyDescent="0.3">
      <c r="A208" s="472"/>
      <c r="B208" s="472"/>
      <c r="C208" s="478"/>
      <c r="D208" s="478"/>
      <c r="E208" s="478"/>
      <c r="F208" s="478"/>
      <c r="G208" s="479"/>
      <c r="H208" s="478"/>
      <c r="I208" s="478"/>
      <c r="J208" s="472"/>
      <c r="K208" s="472"/>
      <c r="L208" s="472"/>
    </row>
    <row r="209" spans="1:12" s="474" customFormat="1" ht="14.4" thickBot="1" x14ac:dyDescent="0.3">
      <c r="A209" s="472"/>
      <c r="B209" s="472"/>
      <c r="C209" s="480" t="s">
        <v>1</v>
      </c>
      <c r="D209" s="481" t="s">
        <v>62</v>
      </c>
      <c r="E209" s="1135"/>
      <c r="F209" s="1137"/>
      <c r="G209" s="1138"/>
      <c r="H209" s="1139"/>
      <c r="I209" s="476"/>
      <c r="J209" s="472"/>
      <c r="K209" s="472"/>
      <c r="L209" s="472"/>
    </row>
    <row r="210" spans="1:12" s="474" customFormat="1" ht="14.4" thickBot="1" x14ac:dyDescent="0.3">
      <c r="A210" s="472"/>
      <c r="B210" s="472"/>
      <c r="C210" s="480" t="s">
        <v>3</v>
      </c>
      <c r="D210" s="482" t="s">
        <v>4</v>
      </c>
      <c r="E210" s="1136"/>
      <c r="F210" s="1140"/>
      <c r="G210" s="1126"/>
      <c r="H210" s="1141"/>
      <c r="I210" s="476"/>
      <c r="J210" s="472"/>
      <c r="K210" s="472"/>
      <c r="L210" s="472"/>
    </row>
    <row r="211" spans="1:12" s="474" customFormat="1" ht="14.4" thickBot="1" x14ac:dyDescent="0.3">
      <c r="A211" s="472"/>
      <c r="B211" s="472"/>
      <c r="C211" s="480" t="s">
        <v>5</v>
      </c>
      <c r="D211" s="482" t="s">
        <v>6</v>
      </c>
      <c r="E211" s="1136"/>
      <c r="F211" s="1140"/>
      <c r="G211" s="1126"/>
      <c r="H211" s="1141"/>
      <c r="I211" s="476"/>
      <c r="J211" s="472"/>
      <c r="K211" s="472"/>
      <c r="L211" s="472"/>
    </row>
    <row r="212" spans="1:12" s="474" customFormat="1" ht="14.4" thickBot="1" x14ac:dyDescent="0.3">
      <c r="A212" s="472"/>
      <c r="B212" s="472"/>
      <c r="C212" s="480" t="s">
        <v>7</v>
      </c>
      <c r="D212" s="482" t="s">
        <v>8</v>
      </c>
      <c r="E212" s="1136"/>
      <c r="F212" s="1140"/>
      <c r="G212" s="1126"/>
      <c r="H212" s="1141"/>
      <c r="I212" s="476"/>
      <c r="J212" s="472"/>
      <c r="K212" s="472"/>
      <c r="L212" s="472"/>
    </row>
    <row r="213" spans="1:12" s="474" customFormat="1" ht="14.4" thickBot="1" x14ac:dyDescent="0.3">
      <c r="A213" s="472"/>
      <c r="B213" s="472"/>
      <c r="C213" s="483" t="s">
        <v>9</v>
      </c>
      <c r="D213" s="482" t="s">
        <v>10</v>
      </c>
      <c r="E213" s="1136"/>
      <c r="F213" s="1140"/>
      <c r="G213" s="1126"/>
      <c r="H213" s="1141"/>
      <c r="I213" s="476"/>
      <c r="J213" s="472"/>
      <c r="K213" s="472"/>
      <c r="L213" s="472"/>
    </row>
    <row r="214" spans="1:12" s="474" customFormat="1" ht="14.4" thickBot="1" x14ac:dyDescent="0.3">
      <c r="A214" s="472"/>
      <c r="B214" s="472"/>
      <c r="C214" s="483" t="s">
        <v>11</v>
      </c>
      <c r="D214" s="482" t="s">
        <v>12</v>
      </c>
      <c r="E214" s="1136"/>
      <c r="F214" s="1142"/>
      <c r="G214" s="1143"/>
      <c r="H214" s="1144"/>
      <c r="I214" s="476"/>
      <c r="J214" s="472"/>
      <c r="K214" s="472"/>
      <c r="L214" s="472"/>
    </row>
    <row r="215" spans="1:12" s="474" customFormat="1" x14ac:dyDescent="0.25">
      <c r="A215" s="472"/>
      <c r="B215" s="472"/>
      <c r="C215" s="484"/>
      <c r="D215" s="485"/>
      <c r="E215" s="478"/>
      <c r="F215" s="485"/>
      <c r="G215" s="486"/>
      <c r="H215" s="485"/>
      <c r="I215" s="485"/>
      <c r="J215" s="472"/>
      <c r="K215" s="472"/>
      <c r="L215" s="472"/>
    </row>
    <row r="216" spans="1:12" s="474" customFormat="1" x14ac:dyDescent="0.25">
      <c r="A216" s="472"/>
      <c r="B216" s="472"/>
      <c r="C216" s="1160" t="s">
        <v>13</v>
      </c>
      <c r="D216" s="1161"/>
      <c r="E216" s="1161"/>
      <c r="F216" s="1161"/>
      <c r="G216" s="1161"/>
      <c r="H216" s="1162"/>
      <c r="I216" s="476"/>
      <c r="J216" s="472"/>
      <c r="K216" s="472"/>
      <c r="L216" s="472"/>
    </row>
    <row r="217" spans="1:12" s="474" customFormat="1" ht="27.6" x14ac:dyDescent="0.25">
      <c r="A217" s="472"/>
      <c r="B217" s="472"/>
      <c r="C217" s="544" t="s">
        <v>14</v>
      </c>
      <c r="D217" s="544" t="s">
        <v>15</v>
      </c>
      <c r="E217" s="545" t="s">
        <v>16</v>
      </c>
      <c r="F217" s="544" t="s">
        <v>17</v>
      </c>
      <c r="G217" s="546" t="s">
        <v>760</v>
      </c>
      <c r="H217" s="544" t="s">
        <v>66</v>
      </c>
      <c r="I217" s="492"/>
      <c r="J217" s="472"/>
      <c r="K217" s="472"/>
      <c r="L217" s="472"/>
    </row>
    <row r="218" spans="1:12" s="474" customFormat="1" x14ac:dyDescent="0.25">
      <c r="A218" s="472"/>
      <c r="B218" s="472"/>
      <c r="C218" s="550" t="e">
        <f>+#REF!</f>
        <v>#REF!</v>
      </c>
      <c r="D218" s="580" t="e">
        <f>+#REF!</f>
        <v>#REF!</v>
      </c>
      <c r="E218" s="581" t="e">
        <f>+#REF!</f>
        <v>#REF!</v>
      </c>
      <c r="F218" s="550" t="e">
        <f>+#REF!</f>
        <v>#REF!</v>
      </c>
      <c r="G218" s="550" t="e">
        <f>+#REF!</f>
        <v>#REF!</v>
      </c>
      <c r="H218" s="551" t="e">
        <f t="shared" ref="H218:H238" si="9">G218*F218</f>
        <v>#REF!</v>
      </c>
      <c r="I218" s="498"/>
      <c r="J218" s="472"/>
      <c r="K218" s="472"/>
      <c r="L218" s="472"/>
    </row>
    <row r="219" spans="1:12" s="474" customFormat="1" x14ac:dyDescent="0.25">
      <c r="A219" s="472"/>
      <c r="B219" s="472"/>
      <c r="C219" s="550" t="e">
        <f>+#REF!</f>
        <v>#REF!</v>
      </c>
      <c r="D219" s="580" t="e">
        <f>+#REF!</f>
        <v>#REF!</v>
      </c>
      <c r="E219" s="581" t="e">
        <f>+#REF!</f>
        <v>#REF!</v>
      </c>
      <c r="F219" s="550" t="e">
        <f>+#REF!</f>
        <v>#REF!</v>
      </c>
      <c r="G219" s="550" t="e">
        <f>+#REF!</f>
        <v>#REF!</v>
      </c>
      <c r="H219" s="551" t="e">
        <f t="shared" si="9"/>
        <v>#REF!</v>
      </c>
      <c r="I219" s="498"/>
      <c r="J219" s="472"/>
      <c r="K219" s="472"/>
      <c r="L219" s="472"/>
    </row>
    <row r="220" spans="1:12" s="474" customFormat="1" x14ac:dyDescent="0.25">
      <c r="A220" s="472"/>
      <c r="B220" s="472"/>
      <c r="C220" s="550" t="e">
        <f>+#REF!</f>
        <v>#REF!</v>
      </c>
      <c r="D220" s="580" t="e">
        <f>+#REF!</f>
        <v>#REF!</v>
      </c>
      <c r="E220" s="581" t="e">
        <f>+#REF!</f>
        <v>#REF!</v>
      </c>
      <c r="F220" s="550" t="e">
        <f>+#REF!</f>
        <v>#REF!</v>
      </c>
      <c r="G220" s="550" t="e">
        <f>+#REF!</f>
        <v>#REF!</v>
      </c>
      <c r="H220" s="551" t="e">
        <f t="shared" si="9"/>
        <v>#REF!</v>
      </c>
      <c r="I220" s="498"/>
      <c r="J220" s="472"/>
      <c r="K220" s="472"/>
      <c r="L220" s="472"/>
    </row>
    <row r="221" spans="1:12" s="474" customFormat="1" x14ac:dyDescent="0.25">
      <c r="A221" s="472"/>
      <c r="B221" s="472"/>
      <c r="C221" s="550" t="e">
        <f>+#REF!</f>
        <v>#REF!</v>
      </c>
      <c r="D221" s="580" t="e">
        <f>+#REF!</f>
        <v>#REF!</v>
      </c>
      <c r="E221" s="581" t="e">
        <f>+#REF!</f>
        <v>#REF!</v>
      </c>
      <c r="F221" s="550" t="e">
        <f>+#REF!</f>
        <v>#REF!</v>
      </c>
      <c r="G221" s="550" t="e">
        <f>+#REF!</f>
        <v>#REF!</v>
      </c>
      <c r="H221" s="551" t="e">
        <f t="shared" si="9"/>
        <v>#REF!</v>
      </c>
      <c r="I221" s="498"/>
      <c r="J221" s="472"/>
      <c r="K221" s="472"/>
      <c r="L221" s="472"/>
    </row>
    <row r="222" spans="1:12" s="474" customFormat="1" x14ac:dyDescent="0.25">
      <c r="A222" s="472"/>
      <c r="B222" s="472"/>
      <c r="C222" s="550" t="e">
        <f>+#REF!</f>
        <v>#REF!</v>
      </c>
      <c r="D222" s="580" t="e">
        <f>+#REF!</f>
        <v>#REF!</v>
      </c>
      <c r="E222" s="581" t="e">
        <f>+#REF!</f>
        <v>#REF!</v>
      </c>
      <c r="F222" s="550" t="e">
        <f>+#REF!</f>
        <v>#REF!</v>
      </c>
      <c r="G222" s="550" t="e">
        <f>+#REF!</f>
        <v>#REF!</v>
      </c>
      <c r="H222" s="551" t="e">
        <f t="shared" si="9"/>
        <v>#REF!</v>
      </c>
      <c r="I222" s="498"/>
      <c r="J222" s="472"/>
      <c r="K222" s="472"/>
      <c r="L222" s="472"/>
    </row>
    <row r="223" spans="1:12" s="474" customFormat="1" x14ac:dyDescent="0.25">
      <c r="A223" s="472"/>
      <c r="B223" s="472"/>
      <c r="C223" s="550" t="e">
        <f>+#REF!</f>
        <v>#REF!</v>
      </c>
      <c r="D223" s="580" t="e">
        <f>+#REF!</f>
        <v>#REF!</v>
      </c>
      <c r="E223" s="581" t="e">
        <f>+#REF!</f>
        <v>#REF!</v>
      </c>
      <c r="F223" s="550" t="e">
        <f>+#REF!</f>
        <v>#REF!</v>
      </c>
      <c r="G223" s="550" t="e">
        <f>+#REF!</f>
        <v>#REF!</v>
      </c>
      <c r="H223" s="551" t="e">
        <f t="shared" si="9"/>
        <v>#REF!</v>
      </c>
      <c r="I223" s="498"/>
      <c r="J223" s="472"/>
      <c r="K223" s="472"/>
      <c r="L223" s="472"/>
    </row>
    <row r="224" spans="1:12" s="474" customFormat="1" x14ac:dyDescent="0.25">
      <c r="A224" s="472"/>
      <c r="B224" s="472"/>
      <c r="C224" s="550" t="e">
        <f>+#REF!</f>
        <v>#REF!</v>
      </c>
      <c r="D224" s="580" t="e">
        <f>+#REF!</f>
        <v>#REF!</v>
      </c>
      <c r="E224" s="581" t="e">
        <f>+#REF!</f>
        <v>#REF!</v>
      </c>
      <c r="F224" s="550" t="e">
        <f>+#REF!</f>
        <v>#REF!</v>
      </c>
      <c r="G224" s="550" t="e">
        <f>+#REF!</f>
        <v>#REF!</v>
      </c>
      <c r="H224" s="592" t="e">
        <f t="shared" si="9"/>
        <v>#REF!</v>
      </c>
      <c r="I224" s="498"/>
      <c r="J224" s="472"/>
      <c r="K224" s="472"/>
      <c r="L224" s="472"/>
    </row>
    <row r="225" spans="1:12" s="474" customFormat="1" x14ac:dyDescent="0.25">
      <c r="A225" s="472"/>
      <c r="B225" s="472"/>
      <c r="C225" s="550" t="e">
        <f>+#REF!</f>
        <v>#REF!</v>
      </c>
      <c r="D225" s="580" t="e">
        <f>+#REF!</f>
        <v>#REF!</v>
      </c>
      <c r="E225" s="581" t="e">
        <f>+#REF!</f>
        <v>#REF!</v>
      </c>
      <c r="F225" s="550" t="e">
        <f>+#REF!</f>
        <v>#REF!</v>
      </c>
      <c r="G225" s="550" t="e">
        <f>+#REF!</f>
        <v>#REF!</v>
      </c>
      <c r="H225" s="592" t="e">
        <f t="shared" si="9"/>
        <v>#REF!</v>
      </c>
      <c r="I225" s="498"/>
      <c r="J225" s="472"/>
      <c r="K225" s="472"/>
      <c r="L225" s="472"/>
    </row>
    <row r="226" spans="1:12" s="474" customFormat="1" x14ac:dyDescent="0.25">
      <c r="A226" s="472"/>
      <c r="B226" s="472"/>
      <c r="C226" s="550" t="e">
        <f>+#REF!</f>
        <v>#REF!</v>
      </c>
      <c r="D226" s="580" t="e">
        <f>+#REF!</f>
        <v>#REF!</v>
      </c>
      <c r="E226" s="581" t="e">
        <f>+#REF!</f>
        <v>#REF!</v>
      </c>
      <c r="F226" s="550" t="e">
        <f>+#REF!</f>
        <v>#REF!</v>
      </c>
      <c r="G226" s="550" t="e">
        <f>+#REF!</f>
        <v>#REF!</v>
      </c>
      <c r="H226" s="551" t="e">
        <f t="shared" si="9"/>
        <v>#REF!</v>
      </c>
      <c r="I226" s="498"/>
      <c r="J226" s="472"/>
      <c r="K226" s="472"/>
      <c r="L226" s="472"/>
    </row>
    <row r="227" spans="1:12" s="474" customFormat="1" x14ac:dyDescent="0.25">
      <c r="A227" s="472"/>
      <c r="B227" s="472"/>
      <c r="C227" s="550" t="e">
        <f>+#REF!</f>
        <v>#REF!</v>
      </c>
      <c r="D227" s="580" t="e">
        <f>+#REF!</f>
        <v>#REF!</v>
      </c>
      <c r="E227" s="581" t="e">
        <f>+#REF!</f>
        <v>#REF!</v>
      </c>
      <c r="F227" s="550" t="e">
        <f>+#REF!</f>
        <v>#REF!</v>
      </c>
      <c r="G227" s="550" t="e">
        <f>+#REF!</f>
        <v>#REF!</v>
      </c>
      <c r="H227" s="551" t="e">
        <f t="shared" si="9"/>
        <v>#REF!</v>
      </c>
      <c r="I227" s="498"/>
      <c r="J227" s="472"/>
      <c r="K227" s="472"/>
      <c r="L227" s="472"/>
    </row>
    <row r="228" spans="1:12" s="474" customFormat="1" x14ac:dyDescent="0.25">
      <c r="A228" s="472"/>
      <c r="B228" s="472"/>
      <c r="C228" s="550" t="e">
        <f>+#REF!</f>
        <v>#REF!</v>
      </c>
      <c r="D228" s="580" t="e">
        <f>+#REF!</f>
        <v>#REF!</v>
      </c>
      <c r="E228" s="581" t="e">
        <f>+#REF!</f>
        <v>#REF!</v>
      </c>
      <c r="F228" s="550" t="e">
        <f>+#REF!</f>
        <v>#REF!</v>
      </c>
      <c r="G228" s="550" t="e">
        <f>+#REF!</f>
        <v>#REF!</v>
      </c>
      <c r="H228" s="592" t="e">
        <f t="shared" si="9"/>
        <v>#REF!</v>
      </c>
      <c r="I228" s="498"/>
      <c r="J228" s="472"/>
      <c r="K228" s="472"/>
      <c r="L228" s="472"/>
    </row>
    <row r="229" spans="1:12" s="474" customFormat="1" x14ac:dyDescent="0.25">
      <c r="A229" s="472"/>
      <c r="B229" s="472"/>
      <c r="C229" s="550" t="e">
        <f>+#REF!</f>
        <v>#REF!</v>
      </c>
      <c r="D229" s="580" t="e">
        <f>+#REF!</f>
        <v>#REF!</v>
      </c>
      <c r="E229" s="581" t="e">
        <f>+#REF!</f>
        <v>#REF!</v>
      </c>
      <c r="F229" s="550" t="e">
        <f>+#REF!</f>
        <v>#REF!</v>
      </c>
      <c r="G229" s="550" t="e">
        <f>+#REF!</f>
        <v>#REF!</v>
      </c>
      <c r="H229" s="551" t="e">
        <f t="shared" si="9"/>
        <v>#REF!</v>
      </c>
      <c r="I229" s="498"/>
      <c r="J229" s="472"/>
      <c r="K229" s="472"/>
      <c r="L229" s="472"/>
    </row>
    <row r="230" spans="1:12" s="474" customFormat="1" x14ac:dyDescent="0.25">
      <c r="A230" s="472"/>
      <c r="B230" s="472"/>
      <c r="C230" s="550" t="e">
        <f>+#REF!</f>
        <v>#REF!</v>
      </c>
      <c r="D230" s="580" t="e">
        <f>+#REF!</f>
        <v>#REF!</v>
      </c>
      <c r="E230" s="581" t="e">
        <f>+#REF!</f>
        <v>#REF!</v>
      </c>
      <c r="F230" s="550" t="e">
        <f>+#REF!</f>
        <v>#REF!</v>
      </c>
      <c r="G230" s="550" t="e">
        <f>+#REF!</f>
        <v>#REF!</v>
      </c>
      <c r="H230" s="551" t="e">
        <f t="shared" si="9"/>
        <v>#REF!</v>
      </c>
      <c r="I230" s="498"/>
      <c r="J230" s="472"/>
      <c r="K230" s="472"/>
      <c r="L230" s="472"/>
    </row>
    <row r="231" spans="1:12" s="474" customFormat="1" x14ac:dyDescent="0.25">
      <c r="A231" s="472"/>
      <c r="B231" s="472"/>
      <c r="C231" s="550" t="e">
        <f>+#REF!</f>
        <v>#REF!</v>
      </c>
      <c r="D231" s="580" t="e">
        <f>+#REF!</f>
        <v>#REF!</v>
      </c>
      <c r="E231" s="581" t="e">
        <f>+#REF!</f>
        <v>#REF!</v>
      </c>
      <c r="F231" s="550" t="e">
        <f>+#REF!</f>
        <v>#REF!</v>
      </c>
      <c r="G231" s="550" t="e">
        <f>+#REF!</f>
        <v>#REF!</v>
      </c>
      <c r="H231" s="551" t="e">
        <f t="shared" si="9"/>
        <v>#REF!</v>
      </c>
      <c r="I231" s="498"/>
      <c r="J231" s="472"/>
      <c r="K231" s="472"/>
      <c r="L231" s="472"/>
    </row>
    <row r="232" spans="1:12" s="474" customFormat="1" x14ac:dyDescent="0.25">
      <c r="A232" s="472"/>
      <c r="B232" s="472"/>
      <c r="C232" s="550" t="e">
        <f>+#REF!</f>
        <v>#REF!</v>
      </c>
      <c r="D232" s="580" t="e">
        <f>+#REF!</f>
        <v>#REF!</v>
      </c>
      <c r="E232" s="581" t="e">
        <f>+#REF!</f>
        <v>#REF!</v>
      </c>
      <c r="F232" s="550" t="e">
        <f>+#REF!</f>
        <v>#REF!</v>
      </c>
      <c r="G232" s="550" t="e">
        <f>+#REF!</f>
        <v>#REF!</v>
      </c>
      <c r="H232" s="551" t="e">
        <f t="shared" si="9"/>
        <v>#REF!</v>
      </c>
      <c r="I232" s="498"/>
      <c r="J232" s="472"/>
      <c r="K232" s="472"/>
      <c r="L232" s="472"/>
    </row>
    <row r="233" spans="1:12" s="474" customFormat="1" x14ac:dyDescent="0.25">
      <c r="A233" s="472"/>
      <c r="B233" s="472"/>
      <c r="C233" s="550" t="e">
        <f>+#REF!</f>
        <v>#REF!</v>
      </c>
      <c r="D233" s="580" t="e">
        <f>+#REF!</f>
        <v>#REF!</v>
      </c>
      <c r="E233" s="581" t="e">
        <f>+#REF!</f>
        <v>#REF!</v>
      </c>
      <c r="F233" s="550" t="e">
        <f>+#REF!</f>
        <v>#REF!</v>
      </c>
      <c r="G233" s="550" t="e">
        <f>+#REF!</f>
        <v>#REF!</v>
      </c>
      <c r="H233" s="551" t="e">
        <f t="shared" si="9"/>
        <v>#REF!</v>
      </c>
      <c r="I233" s="498"/>
      <c r="J233" s="472"/>
      <c r="K233" s="472"/>
      <c r="L233" s="472"/>
    </row>
    <row r="234" spans="1:12" s="474" customFormat="1" x14ac:dyDescent="0.25">
      <c r="A234" s="472"/>
      <c r="B234" s="472"/>
      <c r="C234" s="550" t="e">
        <f>+#REF!</f>
        <v>#REF!</v>
      </c>
      <c r="D234" s="580" t="e">
        <f>+#REF!</f>
        <v>#REF!</v>
      </c>
      <c r="E234" s="581" t="e">
        <f>+#REF!</f>
        <v>#REF!</v>
      </c>
      <c r="F234" s="550" t="e">
        <f>+#REF!</f>
        <v>#REF!</v>
      </c>
      <c r="G234" s="550" t="e">
        <f>+#REF!</f>
        <v>#REF!</v>
      </c>
      <c r="H234" s="551" t="e">
        <f t="shared" si="9"/>
        <v>#REF!</v>
      </c>
      <c r="I234" s="498"/>
      <c r="J234" s="472"/>
      <c r="K234" s="472"/>
      <c r="L234" s="472"/>
    </row>
    <row r="235" spans="1:12" s="474" customFormat="1" x14ac:dyDescent="0.25">
      <c r="A235" s="472"/>
      <c r="B235" s="472"/>
      <c r="C235" s="550" t="e">
        <f>+#REF!</f>
        <v>#REF!</v>
      </c>
      <c r="D235" s="580" t="e">
        <f>+#REF!</f>
        <v>#REF!</v>
      </c>
      <c r="E235" s="581" t="e">
        <f>+#REF!</f>
        <v>#REF!</v>
      </c>
      <c r="F235" s="550" t="e">
        <f>+#REF!</f>
        <v>#REF!</v>
      </c>
      <c r="G235" s="550" t="e">
        <f>+#REF!</f>
        <v>#REF!</v>
      </c>
      <c r="H235" s="551" t="e">
        <f t="shared" si="9"/>
        <v>#REF!</v>
      </c>
      <c r="I235" s="498"/>
      <c r="J235" s="472"/>
      <c r="K235" s="472"/>
      <c r="L235" s="472"/>
    </row>
    <row r="236" spans="1:12" s="474" customFormat="1" x14ac:dyDescent="0.25">
      <c r="A236" s="472"/>
      <c r="B236" s="472"/>
      <c r="C236" s="550" t="e">
        <f>+#REF!</f>
        <v>#REF!</v>
      </c>
      <c r="D236" s="580" t="e">
        <f>+#REF!</f>
        <v>#REF!</v>
      </c>
      <c r="E236" s="581" t="e">
        <f>+#REF!</f>
        <v>#REF!</v>
      </c>
      <c r="F236" s="550" t="e">
        <f>+#REF!</f>
        <v>#REF!</v>
      </c>
      <c r="G236" s="550" t="e">
        <f>+#REF!</f>
        <v>#REF!</v>
      </c>
      <c r="H236" s="551" t="e">
        <f t="shared" si="9"/>
        <v>#REF!</v>
      </c>
      <c r="I236" s="498"/>
      <c r="J236" s="472"/>
      <c r="K236" s="472"/>
      <c r="L236" s="472"/>
    </row>
    <row r="237" spans="1:12" s="474" customFormat="1" x14ac:dyDescent="0.25">
      <c r="A237" s="472"/>
      <c r="B237" s="472"/>
      <c r="C237" s="550" t="e">
        <f>+#REF!</f>
        <v>#REF!</v>
      </c>
      <c r="D237" s="580" t="e">
        <f>+#REF!</f>
        <v>#REF!</v>
      </c>
      <c r="E237" s="581" t="e">
        <f>+#REF!</f>
        <v>#REF!</v>
      </c>
      <c r="F237" s="550" t="e">
        <f>+#REF!</f>
        <v>#REF!</v>
      </c>
      <c r="G237" s="550" t="e">
        <f>+#REF!</f>
        <v>#REF!</v>
      </c>
      <c r="H237" s="551" t="e">
        <f t="shared" si="9"/>
        <v>#REF!</v>
      </c>
      <c r="I237" s="498"/>
      <c r="J237" s="472"/>
      <c r="K237" s="472"/>
      <c r="L237" s="472"/>
    </row>
    <row r="238" spans="1:12" s="474" customFormat="1" x14ac:dyDescent="0.25">
      <c r="A238" s="472"/>
      <c r="B238" s="472"/>
      <c r="C238" s="550" t="e">
        <f>+#REF!</f>
        <v>#REF!</v>
      </c>
      <c r="D238" s="580" t="e">
        <f>+#REF!</f>
        <v>#REF!</v>
      </c>
      <c r="E238" s="581" t="e">
        <f>+#REF!</f>
        <v>#REF!</v>
      </c>
      <c r="F238" s="550" t="e">
        <f>+#REF!</f>
        <v>#REF!</v>
      </c>
      <c r="G238" s="550" t="e">
        <f>+#REF!</f>
        <v>#REF!</v>
      </c>
      <c r="H238" s="592" t="e">
        <f t="shared" si="9"/>
        <v>#REF!</v>
      </c>
      <c r="I238" s="498"/>
      <c r="J238" s="472"/>
      <c r="K238" s="472"/>
      <c r="L238" s="472"/>
    </row>
    <row r="239" spans="1:12" s="474" customFormat="1" ht="14.4" thickBot="1" x14ac:dyDescent="0.3">
      <c r="A239" s="472"/>
      <c r="B239" s="472"/>
      <c r="C239" s="554"/>
      <c r="D239" s="555"/>
      <c r="E239" s="554"/>
      <c r="F239" s="1125" t="s">
        <v>20</v>
      </c>
      <c r="G239" s="1126"/>
      <c r="H239" s="593" t="e">
        <f>SUM(H218:H238)</f>
        <v>#REF!</v>
      </c>
      <c r="I239" s="589"/>
      <c r="J239" s="472"/>
      <c r="K239" s="472"/>
      <c r="L239" s="472"/>
    </row>
    <row r="240" spans="1:12" ht="14.4" thickBot="1" x14ac:dyDescent="0.3">
      <c r="A240" s="472"/>
      <c r="B240" s="514"/>
      <c r="C240" s="1127" t="s">
        <v>21</v>
      </c>
      <c r="D240" s="1128"/>
      <c r="E240" s="1128"/>
      <c r="F240" s="1128"/>
      <c r="G240" s="1128"/>
      <c r="H240" s="1129"/>
      <c r="I240" s="515"/>
      <c r="J240" s="472"/>
    </row>
    <row r="241" spans="1:12" ht="28.2" thickBot="1" x14ac:dyDescent="0.3">
      <c r="A241" s="472"/>
      <c r="B241" s="514"/>
      <c r="C241" s="517" t="s">
        <v>22</v>
      </c>
      <c r="D241" s="518" t="s">
        <v>23</v>
      </c>
      <c r="E241" s="519" t="s">
        <v>16</v>
      </c>
      <c r="F241" s="518" t="s">
        <v>17</v>
      </c>
      <c r="G241" s="519" t="s">
        <v>760</v>
      </c>
      <c r="H241" s="520" t="s">
        <v>25</v>
      </c>
      <c r="I241" s="521"/>
      <c r="J241" s="472"/>
    </row>
    <row r="242" spans="1:12" x14ac:dyDescent="0.25">
      <c r="A242" s="472"/>
      <c r="B242" s="514"/>
      <c r="C242" s="594" t="e">
        <f>+#REF!</f>
        <v>#REF!</v>
      </c>
      <c r="D242" s="528" t="e">
        <f>+#REF!</f>
        <v>#REF!</v>
      </c>
      <c r="E242" s="595" t="e">
        <f>+#REF!</f>
        <v>#REF!</v>
      </c>
      <c r="F242" s="596">
        <v>1</v>
      </c>
      <c r="G242" s="530" t="e">
        <f>+#REF!</f>
        <v>#REF!</v>
      </c>
      <c r="H242" s="531" t="e">
        <f>+G242*F242</f>
        <v>#REF!</v>
      </c>
      <c r="I242" s="477"/>
      <c r="J242" s="472"/>
    </row>
    <row r="243" spans="1:12" x14ac:dyDescent="0.25">
      <c r="A243" s="472"/>
      <c r="B243" s="514"/>
      <c r="C243" s="597" t="e">
        <f>+#REF!</f>
        <v>#REF!</v>
      </c>
      <c r="D243" s="561" t="e">
        <f>+#REF!</f>
        <v>#REF!</v>
      </c>
      <c r="E243" s="598" t="e">
        <f>+#REF!</f>
        <v>#REF!</v>
      </c>
      <c r="F243" s="599">
        <v>1</v>
      </c>
      <c r="G243" s="530" t="e">
        <f>+#REF!</f>
        <v>#REF!</v>
      </c>
      <c r="H243" s="531" t="e">
        <f t="shared" ref="H243:H246" si="10">+G243*F243</f>
        <v>#REF!</v>
      </c>
      <c r="I243" s="477"/>
      <c r="J243" s="472"/>
    </row>
    <row r="244" spans="1:12" x14ac:dyDescent="0.25">
      <c r="A244" s="472"/>
      <c r="B244" s="514"/>
      <c r="C244" s="597" t="e">
        <f>+#REF!</f>
        <v>#REF!</v>
      </c>
      <c r="D244" s="561" t="e">
        <f>+#REF!</f>
        <v>#REF!</v>
      </c>
      <c r="E244" s="598" t="e">
        <f>+#REF!</f>
        <v>#REF!</v>
      </c>
      <c r="F244" s="599">
        <v>1</v>
      </c>
      <c r="G244" s="530" t="e">
        <f>+#REF!</f>
        <v>#REF!</v>
      </c>
      <c r="H244" s="531" t="e">
        <f t="shared" si="10"/>
        <v>#REF!</v>
      </c>
      <c r="I244" s="477"/>
      <c r="J244" s="472"/>
    </row>
    <row r="245" spans="1:12" x14ac:dyDescent="0.25">
      <c r="A245" s="472"/>
      <c r="B245" s="514"/>
      <c r="C245" s="597" t="e">
        <f>+#REF!</f>
        <v>#REF!</v>
      </c>
      <c r="D245" s="561" t="e">
        <f>+#REF!</f>
        <v>#REF!</v>
      </c>
      <c r="E245" s="598" t="e">
        <f>+#REF!</f>
        <v>#REF!</v>
      </c>
      <c r="F245" s="599">
        <v>1</v>
      </c>
      <c r="G245" s="530" t="e">
        <f>+#REF!</f>
        <v>#REF!</v>
      </c>
      <c r="H245" s="531" t="e">
        <f t="shared" si="10"/>
        <v>#REF!</v>
      </c>
      <c r="I245" s="477"/>
      <c r="J245" s="472"/>
    </row>
    <row r="246" spans="1:12" ht="14.4" thickBot="1" x14ac:dyDescent="0.3">
      <c r="A246" s="472"/>
      <c r="B246" s="514"/>
      <c r="C246" s="600" t="e">
        <f>+#REF!</f>
        <v>#REF!</v>
      </c>
      <c r="D246" s="601" t="e">
        <f>+#REF!</f>
        <v>#REF!</v>
      </c>
      <c r="E246" s="602" t="e">
        <f>+#REF!</f>
        <v>#REF!</v>
      </c>
      <c r="F246" s="603">
        <v>1</v>
      </c>
      <c r="G246" s="530" t="e">
        <f>+#REF!</f>
        <v>#REF!</v>
      </c>
      <c r="H246" s="531" t="e">
        <f t="shared" si="10"/>
        <v>#REF!</v>
      </c>
      <c r="I246" s="477"/>
      <c r="J246" s="472"/>
    </row>
    <row r="247" spans="1:12" ht="14.4" thickBot="1" x14ac:dyDescent="0.3">
      <c r="A247" s="472"/>
      <c r="B247" s="514"/>
      <c r="C247" s="1130" t="s">
        <v>57</v>
      </c>
      <c r="D247" s="1131"/>
      <c r="E247" s="1131"/>
      <c r="F247" s="1131"/>
      <c r="G247" s="1131"/>
      <c r="H247" s="537" t="e">
        <f>SUM(H242:H246)</f>
        <v>#REF!</v>
      </c>
      <c r="I247" s="538"/>
      <c r="J247" s="473"/>
    </row>
    <row r="248" spans="1:12" ht="14.4" thickBot="1" x14ac:dyDescent="0.3">
      <c r="A248" s="472"/>
      <c r="B248" s="514"/>
      <c r="C248" s="1071" t="s">
        <v>59</v>
      </c>
      <c r="D248" s="1072"/>
      <c r="E248" s="1072"/>
      <c r="F248" s="1072"/>
      <c r="G248" s="1073"/>
      <c r="H248" s="539" t="e">
        <f>+H247+H239</f>
        <v>#REF!</v>
      </c>
      <c r="I248" s="540"/>
      <c r="J248" s="472"/>
    </row>
    <row r="249" spans="1:12" x14ac:dyDescent="0.25">
      <c r="B249" s="469"/>
      <c r="C249" s="469"/>
      <c r="D249" s="470"/>
      <c r="E249" s="471"/>
      <c r="F249" s="469"/>
      <c r="G249" s="469"/>
      <c r="H249" s="469"/>
      <c r="I249" s="469"/>
    </row>
    <row r="250" spans="1:12" s="474" customFormat="1" ht="14.4" thickBot="1" x14ac:dyDescent="0.3">
      <c r="A250" s="472"/>
      <c r="B250" s="1078"/>
      <c r="C250" s="1103"/>
      <c r="D250" s="1103"/>
      <c r="E250" s="1103"/>
      <c r="F250" s="1103"/>
      <c r="G250" s="1103"/>
      <c r="H250" s="1103"/>
      <c r="I250" s="1103"/>
      <c r="J250" s="472"/>
      <c r="K250" s="472"/>
      <c r="L250" s="472"/>
    </row>
    <row r="251" spans="1:12" s="474" customFormat="1" ht="14.4" thickBot="1" x14ac:dyDescent="0.3">
      <c r="A251" s="472"/>
      <c r="B251" s="475"/>
      <c r="C251" s="1132" t="s">
        <v>0</v>
      </c>
      <c r="D251" s="1133"/>
      <c r="E251" s="1133"/>
      <c r="F251" s="1133"/>
      <c r="G251" s="1133"/>
      <c r="H251" s="1134"/>
      <c r="I251" s="476"/>
      <c r="J251" s="472"/>
      <c r="K251" s="472"/>
      <c r="L251" s="472"/>
    </row>
    <row r="252" spans="1:12" s="474" customFormat="1" ht="14.4" thickBot="1" x14ac:dyDescent="0.3">
      <c r="A252" s="472"/>
      <c r="B252" s="472"/>
      <c r="C252" s="478"/>
      <c r="D252" s="478"/>
      <c r="E252" s="478"/>
      <c r="F252" s="478"/>
      <c r="G252" s="479"/>
      <c r="H252" s="478"/>
      <c r="I252" s="478"/>
      <c r="J252" s="472"/>
      <c r="K252" s="472"/>
      <c r="L252" s="472"/>
    </row>
    <row r="253" spans="1:12" s="474" customFormat="1" ht="14.4" thickBot="1" x14ac:dyDescent="0.3">
      <c r="A253" s="472"/>
      <c r="B253" s="472"/>
      <c r="C253" s="480" t="s">
        <v>1</v>
      </c>
      <c r="D253" s="481" t="s">
        <v>766</v>
      </c>
      <c r="E253" s="1135"/>
      <c r="F253" s="1137"/>
      <c r="G253" s="1138"/>
      <c r="H253" s="1139"/>
      <c r="I253" s="476"/>
      <c r="J253" s="472"/>
      <c r="K253" s="472"/>
      <c r="L253" s="472"/>
    </row>
    <row r="254" spans="1:12" s="474" customFormat="1" ht="14.4" thickBot="1" x14ac:dyDescent="0.3">
      <c r="A254" s="472"/>
      <c r="B254" s="472"/>
      <c r="C254" s="480" t="s">
        <v>3</v>
      </c>
      <c r="D254" s="482" t="s">
        <v>4</v>
      </c>
      <c r="E254" s="1136"/>
      <c r="F254" s="1140"/>
      <c r="G254" s="1126"/>
      <c r="H254" s="1141"/>
      <c r="I254" s="476"/>
      <c r="J254" s="472"/>
      <c r="K254" s="472"/>
      <c r="L254" s="472"/>
    </row>
    <row r="255" spans="1:12" s="474" customFormat="1" ht="14.4" thickBot="1" x14ac:dyDescent="0.3">
      <c r="A255" s="472"/>
      <c r="B255" s="472"/>
      <c r="C255" s="480" t="s">
        <v>5</v>
      </c>
      <c r="D255" s="482" t="s">
        <v>6</v>
      </c>
      <c r="E255" s="1136"/>
      <c r="F255" s="1140"/>
      <c r="G255" s="1126"/>
      <c r="H255" s="1141"/>
      <c r="I255" s="476"/>
      <c r="J255" s="472"/>
      <c r="K255" s="472"/>
      <c r="L255" s="472"/>
    </row>
    <row r="256" spans="1:12" s="474" customFormat="1" ht="14.4" thickBot="1" x14ac:dyDescent="0.3">
      <c r="A256" s="472"/>
      <c r="B256" s="472"/>
      <c r="C256" s="480" t="s">
        <v>7</v>
      </c>
      <c r="D256" s="482" t="s">
        <v>8</v>
      </c>
      <c r="E256" s="1136"/>
      <c r="F256" s="1140"/>
      <c r="G256" s="1126"/>
      <c r="H256" s="1141"/>
      <c r="I256" s="476"/>
      <c r="J256" s="472"/>
      <c r="K256" s="472"/>
      <c r="L256" s="472"/>
    </row>
    <row r="257" spans="1:12" s="474" customFormat="1" ht="14.4" thickBot="1" x14ac:dyDescent="0.3">
      <c r="A257" s="472"/>
      <c r="B257" s="472"/>
      <c r="C257" s="483" t="s">
        <v>9</v>
      </c>
      <c r="D257" s="482" t="s">
        <v>10</v>
      </c>
      <c r="E257" s="1136"/>
      <c r="F257" s="1140"/>
      <c r="G257" s="1126"/>
      <c r="H257" s="1141"/>
      <c r="I257" s="476"/>
      <c r="J257" s="472"/>
      <c r="K257" s="472"/>
      <c r="L257" s="472"/>
    </row>
    <row r="258" spans="1:12" s="474" customFormat="1" ht="14.4" thickBot="1" x14ac:dyDescent="0.3">
      <c r="A258" s="472"/>
      <c r="B258" s="472"/>
      <c r="C258" s="483" t="s">
        <v>11</v>
      </c>
      <c r="D258" s="482" t="s">
        <v>12</v>
      </c>
      <c r="E258" s="1136"/>
      <c r="F258" s="1142"/>
      <c r="G258" s="1143"/>
      <c r="H258" s="1144"/>
      <c r="I258" s="476"/>
      <c r="J258" s="472"/>
      <c r="K258" s="472"/>
      <c r="L258" s="472"/>
    </row>
    <row r="259" spans="1:12" s="474" customFormat="1" x14ac:dyDescent="0.25">
      <c r="A259" s="472"/>
      <c r="B259" s="472"/>
      <c r="C259" s="484"/>
      <c r="D259" s="485"/>
      <c r="E259" s="478"/>
      <c r="F259" s="485"/>
      <c r="G259" s="486"/>
      <c r="H259" s="485"/>
      <c r="I259" s="485"/>
      <c r="J259" s="472"/>
      <c r="K259" s="472"/>
      <c r="L259" s="472"/>
    </row>
    <row r="260" spans="1:12" s="474" customFormat="1" ht="14.4" thickBot="1" x14ac:dyDescent="0.3">
      <c r="A260" s="472"/>
      <c r="B260" s="472"/>
      <c r="C260" s="1145" t="s">
        <v>13</v>
      </c>
      <c r="D260" s="1103"/>
      <c r="E260" s="1103"/>
      <c r="F260" s="1103"/>
      <c r="G260" s="1103"/>
      <c r="H260" s="1146"/>
      <c r="I260" s="476"/>
      <c r="J260" s="472"/>
      <c r="K260" s="472"/>
      <c r="L260" s="472"/>
    </row>
    <row r="261" spans="1:12" s="474" customFormat="1" ht="27.6" x14ac:dyDescent="0.25">
      <c r="A261" s="472"/>
      <c r="B261" s="472"/>
      <c r="C261" s="604" t="s">
        <v>14</v>
      </c>
      <c r="D261" s="605" t="s">
        <v>15</v>
      </c>
      <c r="E261" s="606" t="s">
        <v>16</v>
      </c>
      <c r="F261" s="605" t="s">
        <v>17</v>
      </c>
      <c r="G261" s="607" t="s">
        <v>760</v>
      </c>
      <c r="H261" s="608" t="s">
        <v>66</v>
      </c>
      <c r="I261" s="492"/>
      <c r="J261" s="472"/>
      <c r="K261" s="472"/>
      <c r="L261" s="472"/>
    </row>
    <row r="262" spans="1:12" s="474" customFormat="1" x14ac:dyDescent="0.25">
      <c r="A262" s="472"/>
      <c r="B262" s="472"/>
      <c r="C262" s="609" t="e">
        <f>+#REF!</f>
        <v>#REF!</v>
      </c>
      <c r="D262" s="610" t="e">
        <f>+#REF!</f>
        <v>#REF!</v>
      </c>
      <c r="E262" s="549" t="e">
        <f>+#REF!</f>
        <v>#REF!</v>
      </c>
      <c r="F262" s="549" t="e">
        <f>+#REF!</f>
        <v>#REF!</v>
      </c>
      <c r="G262" s="550" t="e">
        <f>+#REF!</f>
        <v>#REF!</v>
      </c>
      <c r="H262" s="578" t="e">
        <f t="shared" ref="H262:H282" si="11">G262*F262</f>
        <v>#REF!</v>
      </c>
      <c r="I262" s="498"/>
      <c r="J262" s="472"/>
      <c r="K262" s="472"/>
      <c r="L262" s="472"/>
    </row>
    <row r="263" spans="1:12" s="474" customFormat="1" x14ac:dyDescent="0.25">
      <c r="A263" s="472"/>
      <c r="B263" s="472"/>
      <c r="C263" s="611" t="e">
        <f>+#REF!</f>
        <v>#REF!</v>
      </c>
      <c r="D263" s="612" t="e">
        <f>+#REF!</f>
        <v>#REF!</v>
      </c>
      <c r="E263" s="552" t="e">
        <f>+#REF!</f>
        <v>#REF!</v>
      </c>
      <c r="F263" s="552" t="e">
        <f>+#REF!</f>
        <v>#REF!</v>
      </c>
      <c r="G263" s="550" t="e">
        <f>+#REF!</f>
        <v>#REF!</v>
      </c>
      <c r="H263" s="578" t="e">
        <f t="shared" si="11"/>
        <v>#REF!</v>
      </c>
      <c r="I263" s="498"/>
      <c r="J263" s="472"/>
      <c r="K263" s="472"/>
      <c r="L263" s="472"/>
    </row>
    <row r="264" spans="1:12" s="474" customFormat="1" x14ac:dyDescent="0.25">
      <c r="A264" s="472"/>
      <c r="B264" s="472"/>
      <c r="C264" s="611" t="e">
        <f>+#REF!</f>
        <v>#REF!</v>
      </c>
      <c r="D264" s="613" t="e">
        <f>+#REF!</f>
        <v>#REF!</v>
      </c>
      <c r="E264" s="614" t="e">
        <f>+#REF!</f>
        <v>#REF!</v>
      </c>
      <c r="F264" s="614" t="e">
        <f>+#REF!</f>
        <v>#REF!</v>
      </c>
      <c r="G264" s="550" t="e">
        <f>+#REF!</f>
        <v>#REF!</v>
      </c>
      <c r="H264" s="578" t="e">
        <f t="shared" si="11"/>
        <v>#REF!</v>
      </c>
      <c r="I264" s="498"/>
      <c r="J264" s="472"/>
      <c r="K264" s="472"/>
      <c r="L264" s="472"/>
    </row>
    <row r="265" spans="1:12" s="474" customFormat="1" x14ac:dyDescent="0.25">
      <c r="A265" s="472"/>
      <c r="B265" s="472"/>
      <c r="C265" s="611" t="e">
        <f>+#REF!</f>
        <v>#REF!</v>
      </c>
      <c r="D265" s="615" t="e">
        <f>+#REF!</f>
        <v>#REF!</v>
      </c>
      <c r="E265" s="552" t="e">
        <f>+#REF!</f>
        <v>#REF!</v>
      </c>
      <c r="F265" s="552" t="e">
        <f>+#REF!</f>
        <v>#REF!</v>
      </c>
      <c r="G265" s="550" t="e">
        <f>+#REF!</f>
        <v>#REF!</v>
      </c>
      <c r="H265" s="578" t="e">
        <f t="shared" si="11"/>
        <v>#REF!</v>
      </c>
      <c r="I265" s="498"/>
      <c r="J265" s="472"/>
      <c r="K265" s="472"/>
      <c r="L265" s="472"/>
    </row>
    <row r="266" spans="1:12" s="474" customFormat="1" x14ac:dyDescent="0.25">
      <c r="A266" s="472"/>
      <c r="B266" s="472"/>
      <c r="C266" s="611" t="e">
        <f>+#REF!</f>
        <v>#REF!</v>
      </c>
      <c r="D266" s="612" t="e">
        <f>+#REF!</f>
        <v>#REF!</v>
      </c>
      <c r="E266" s="552" t="e">
        <f>+#REF!</f>
        <v>#REF!</v>
      </c>
      <c r="F266" s="552" t="e">
        <f>+#REF!</f>
        <v>#REF!</v>
      </c>
      <c r="G266" s="550" t="e">
        <f>+#REF!</f>
        <v>#REF!</v>
      </c>
      <c r="H266" s="578" t="e">
        <f t="shared" si="11"/>
        <v>#REF!</v>
      </c>
      <c r="I266" s="498"/>
      <c r="J266" s="472"/>
      <c r="K266" s="472"/>
      <c r="L266" s="472"/>
    </row>
    <row r="267" spans="1:12" s="474" customFormat="1" x14ac:dyDescent="0.25">
      <c r="A267" s="472"/>
      <c r="B267" s="472"/>
      <c r="C267" s="611" t="e">
        <f>+#REF!</f>
        <v>#REF!</v>
      </c>
      <c r="D267" s="612" t="e">
        <f>+#REF!</f>
        <v>#REF!</v>
      </c>
      <c r="E267" s="552" t="e">
        <f>+#REF!</f>
        <v>#REF!</v>
      </c>
      <c r="F267" s="552" t="e">
        <f>+#REF!</f>
        <v>#REF!</v>
      </c>
      <c r="G267" s="550" t="e">
        <f>+#REF!</f>
        <v>#REF!</v>
      </c>
      <c r="H267" s="578" t="e">
        <f t="shared" si="11"/>
        <v>#REF!</v>
      </c>
      <c r="I267" s="498"/>
      <c r="J267" s="472"/>
      <c r="K267" s="472"/>
      <c r="L267" s="472"/>
    </row>
    <row r="268" spans="1:12" s="474" customFormat="1" x14ac:dyDescent="0.25">
      <c r="A268" s="472"/>
      <c r="B268" s="472"/>
      <c r="C268" s="611" t="e">
        <f>+#REF!</f>
        <v>#REF!</v>
      </c>
      <c r="D268" s="615" t="e">
        <f>+#REF!</f>
        <v>#REF!</v>
      </c>
      <c r="E268" s="552" t="e">
        <f>+#REF!</f>
        <v>#REF!</v>
      </c>
      <c r="F268" s="552" t="e">
        <f>+#REF!</f>
        <v>#REF!</v>
      </c>
      <c r="G268" s="550" t="e">
        <f>+#REF!</f>
        <v>#REF!</v>
      </c>
      <c r="H268" s="582" t="e">
        <f t="shared" si="11"/>
        <v>#REF!</v>
      </c>
      <c r="I268" s="498"/>
      <c r="J268" s="472"/>
      <c r="K268" s="472"/>
      <c r="L268" s="472"/>
    </row>
    <row r="269" spans="1:12" s="474" customFormat="1" x14ac:dyDescent="0.25">
      <c r="A269" s="472"/>
      <c r="B269" s="472"/>
      <c r="C269" s="611" t="e">
        <f>+#REF!</f>
        <v>#REF!</v>
      </c>
      <c r="D269" s="612" t="e">
        <f>+#REF!</f>
        <v>#REF!</v>
      </c>
      <c r="E269" s="552" t="e">
        <f>+#REF!</f>
        <v>#REF!</v>
      </c>
      <c r="F269" s="552" t="e">
        <f>+#REF!</f>
        <v>#REF!</v>
      </c>
      <c r="G269" s="550" t="e">
        <f>+#REF!</f>
        <v>#REF!</v>
      </c>
      <c r="H269" s="582" t="e">
        <f t="shared" si="11"/>
        <v>#REF!</v>
      </c>
      <c r="I269" s="498"/>
      <c r="J269" s="472"/>
      <c r="K269" s="472"/>
      <c r="L269" s="472"/>
    </row>
    <row r="270" spans="1:12" s="474" customFormat="1" x14ac:dyDescent="0.25">
      <c r="A270" s="472"/>
      <c r="B270" s="472"/>
      <c r="C270" s="611" t="e">
        <f>+#REF!</f>
        <v>#REF!</v>
      </c>
      <c r="D270" s="616" t="e">
        <f>+#REF!</f>
        <v>#REF!</v>
      </c>
      <c r="E270" s="617" t="e">
        <f>+#REF!</f>
        <v>#REF!</v>
      </c>
      <c r="F270" s="549" t="e">
        <f>+#REF!</f>
        <v>#REF!</v>
      </c>
      <c r="G270" s="550" t="e">
        <f>+#REF!</f>
        <v>#REF!</v>
      </c>
      <c r="H270" s="578" t="e">
        <f t="shared" si="11"/>
        <v>#REF!</v>
      </c>
      <c r="I270" s="498"/>
      <c r="J270" s="472"/>
      <c r="K270" s="472"/>
      <c r="L270" s="472"/>
    </row>
    <row r="271" spans="1:12" s="474" customFormat="1" x14ac:dyDescent="0.25">
      <c r="A271" s="472"/>
      <c r="B271" s="472"/>
      <c r="C271" s="618" t="e">
        <f>+#REF!</f>
        <v>#REF!</v>
      </c>
      <c r="D271" s="613" t="e">
        <f>+#REF!</f>
        <v>#REF!</v>
      </c>
      <c r="E271" s="614" t="e">
        <f>+#REF!</f>
        <v>#REF!</v>
      </c>
      <c r="F271" s="614" t="e">
        <f>+#REF!</f>
        <v>#REF!</v>
      </c>
      <c r="G271" s="550" t="e">
        <f>+#REF!</f>
        <v>#REF!</v>
      </c>
      <c r="H271" s="578" t="e">
        <f t="shared" si="11"/>
        <v>#REF!</v>
      </c>
      <c r="I271" s="498"/>
      <c r="J271" s="472"/>
      <c r="K271" s="472"/>
      <c r="L271" s="472"/>
    </row>
    <row r="272" spans="1:12" s="474" customFormat="1" x14ac:dyDescent="0.25">
      <c r="A272" s="472"/>
      <c r="B272" s="472"/>
      <c r="C272" s="611" t="e">
        <f>+#REF!</f>
        <v>#REF!</v>
      </c>
      <c r="D272" s="612" t="e">
        <f>+#REF!</f>
        <v>#REF!</v>
      </c>
      <c r="E272" s="552" t="e">
        <f>+#REF!</f>
        <v>#REF!</v>
      </c>
      <c r="F272" s="552" t="e">
        <f>+#REF!</f>
        <v>#REF!</v>
      </c>
      <c r="G272" s="550" t="e">
        <f>+#REF!</f>
        <v>#REF!</v>
      </c>
      <c r="H272" s="582" t="e">
        <f t="shared" si="11"/>
        <v>#REF!</v>
      </c>
      <c r="I272" s="498"/>
      <c r="J272" s="472"/>
      <c r="K272" s="472"/>
      <c r="L272" s="472"/>
    </row>
    <row r="273" spans="1:12" s="474" customFormat="1" x14ac:dyDescent="0.25">
      <c r="A273" s="472"/>
      <c r="B273" s="472"/>
      <c r="C273" s="611" t="e">
        <f>+#REF!</f>
        <v>#REF!</v>
      </c>
      <c r="D273" s="615" t="e">
        <f>+#REF!</f>
        <v>#REF!</v>
      </c>
      <c r="E273" s="552" t="e">
        <f>+#REF!</f>
        <v>#REF!</v>
      </c>
      <c r="F273" s="552" t="e">
        <f>+#REF!</f>
        <v>#REF!</v>
      </c>
      <c r="G273" s="550" t="e">
        <f>+#REF!</f>
        <v>#REF!</v>
      </c>
      <c r="H273" s="578" t="e">
        <f t="shared" si="11"/>
        <v>#REF!</v>
      </c>
      <c r="I273" s="498"/>
      <c r="J273" s="472"/>
      <c r="K273" s="472"/>
      <c r="L273" s="472"/>
    </row>
    <row r="274" spans="1:12" s="474" customFormat="1" x14ac:dyDescent="0.25">
      <c r="A274" s="472"/>
      <c r="B274" s="472"/>
      <c r="C274" s="619" t="e">
        <f>+#REF!</f>
        <v>#REF!</v>
      </c>
      <c r="D274" s="612" t="e">
        <f>+#REF!</f>
        <v>#REF!</v>
      </c>
      <c r="E274" s="552" t="e">
        <f>+#REF!</f>
        <v>#REF!</v>
      </c>
      <c r="F274" s="552" t="e">
        <f>+#REF!</f>
        <v>#REF!</v>
      </c>
      <c r="G274" s="550" t="e">
        <f>+#REF!</f>
        <v>#REF!</v>
      </c>
      <c r="H274" s="578" t="e">
        <f t="shared" si="11"/>
        <v>#REF!</v>
      </c>
      <c r="I274" s="498"/>
      <c r="J274" s="472"/>
      <c r="K274" s="472"/>
      <c r="L274" s="472"/>
    </row>
    <row r="275" spans="1:12" s="474" customFormat="1" x14ac:dyDescent="0.25">
      <c r="A275" s="472"/>
      <c r="B275" s="472"/>
      <c r="C275" s="611" t="e">
        <f>+#REF!</f>
        <v>#REF!</v>
      </c>
      <c r="D275" s="615" t="e">
        <f>+#REF!</f>
        <v>#REF!</v>
      </c>
      <c r="E275" s="552" t="e">
        <f>+#REF!</f>
        <v>#REF!</v>
      </c>
      <c r="F275" s="552" t="e">
        <f>+#REF!</f>
        <v>#REF!</v>
      </c>
      <c r="G275" s="550" t="e">
        <f>+#REF!</f>
        <v>#REF!</v>
      </c>
      <c r="H275" s="578" t="e">
        <f t="shared" si="11"/>
        <v>#REF!</v>
      </c>
      <c r="I275" s="498"/>
      <c r="J275" s="472"/>
      <c r="K275" s="472"/>
      <c r="L275" s="472"/>
    </row>
    <row r="276" spans="1:12" s="474" customFormat="1" x14ac:dyDescent="0.25">
      <c r="A276" s="472"/>
      <c r="B276" s="472"/>
      <c r="C276" s="611" t="e">
        <f>+#REF!</f>
        <v>#REF!</v>
      </c>
      <c r="D276" s="612" t="e">
        <f>+#REF!</f>
        <v>#REF!</v>
      </c>
      <c r="E276" s="552" t="e">
        <f>+#REF!</f>
        <v>#REF!</v>
      </c>
      <c r="F276" s="614" t="e">
        <f>+#REF!</f>
        <v>#REF!</v>
      </c>
      <c r="G276" s="550" t="e">
        <f>+#REF!</f>
        <v>#REF!</v>
      </c>
      <c r="H276" s="578" t="e">
        <f t="shared" si="11"/>
        <v>#REF!</v>
      </c>
      <c r="I276" s="498"/>
      <c r="J276" s="472"/>
      <c r="K276" s="472"/>
      <c r="L276" s="472"/>
    </row>
    <row r="277" spans="1:12" s="474" customFormat="1" x14ac:dyDescent="0.25">
      <c r="A277" s="472"/>
      <c r="B277" s="472"/>
      <c r="C277" s="611" t="e">
        <f>+#REF!</f>
        <v>#REF!</v>
      </c>
      <c r="D277" s="615" t="e">
        <f>+#REF!</f>
        <v>#REF!</v>
      </c>
      <c r="E277" s="552" t="e">
        <f>+#REF!</f>
        <v>#REF!</v>
      </c>
      <c r="F277" s="552" t="e">
        <f>+#REF!</f>
        <v>#REF!</v>
      </c>
      <c r="G277" s="550" t="e">
        <f>+#REF!</f>
        <v>#REF!</v>
      </c>
      <c r="H277" s="578" t="e">
        <f t="shared" si="11"/>
        <v>#REF!</v>
      </c>
      <c r="I277" s="498"/>
      <c r="J277" s="472"/>
      <c r="K277" s="472"/>
      <c r="L277" s="472"/>
    </row>
    <row r="278" spans="1:12" s="474" customFormat="1" x14ac:dyDescent="0.25">
      <c r="A278" s="472"/>
      <c r="B278" s="472"/>
      <c r="C278" s="611" t="e">
        <f>+#REF!</f>
        <v>#REF!</v>
      </c>
      <c r="D278" s="615" t="e">
        <f>+#REF!</f>
        <v>#REF!</v>
      </c>
      <c r="E278" s="552" t="e">
        <f>+#REF!</f>
        <v>#REF!</v>
      </c>
      <c r="F278" s="552" t="e">
        <f>+#REF!</f>
        <v>#REF!</v>
      </c>
      <c r="G278" s="550" t="e">
        <f>+#REF!</f>
        <v>#REF!</v>
      </c>
      <c r="H278" s="578" t="e">
        <f t="shared" si="11"/>
        <v>#REF!</v>
      </c>
      <c r="I278" s="498"/>
      <c r="J278" s="472"/>
      <c r="K278" s="472"/>
      <c r="L278" s="472"/>
    </row>
    <row r="279" spans="1:12" s="474" customFormat="1" x14ac:dyDescent="0.25">
      <c r="A279" s="472"/>
      <c r="B279" s="472"/>
      <c r="C279" s="611" t="e">
        <f>+#REF!</f>
        <v>#REF!</v>
      </c>
      <c r="D279" s="615" t="e">
        <f>+#REF!</f>
        <v>#REF!</v>
      </c>
      <c r="E279" s="552" t="e">
        <f>+#REF!</f>
        <v>#REF!</v>
      </c>
      <c r="F279" s="552" t="e">
        <f>+#REF!</f>
        <v>#REF!</v>
      </c>
      <c r="G279" s="550" t="e">
        <f>+#REF!</f>
        <v>#REF!</v>
      </c>
      <c r="H279" s="578" t="e">
        <f t="shared" si="11"/>
        <v>#REF!</v>
      </c>
      <c r="I279" s="498"/>
      <c r="J279" s="472"/>
      <c r="K279" s="472"/>
      <c r="L279" s="472"/>
    </row>
    <row r="280" spans="1:12" s="474" customFormat="1" x14ac:dyDescent="0.25">
      <c r="A280" s="472"/>
      <c r="B280" s="472"/>
      <c r="C280" s="620" t="e">
        <f>+#REF!</f>
        <v>#REF!</v>
      </c>
      <c r="D280" s="612" t="e">
        <f>+#REF!</f>
        <v>#REF!</v>
      </c>
      <c r="E280" s="549" t="e">
        <f>+#REF!</f>
        <v>#REF!</v>
      </c>
      <c r="F280" s="549" t="e">
        <f>+#REF!</f>
        <v>#REF!</v>
      </c>
      <c r="G280" s="550" t="e">
        <f>+#REF!</f>
        <v>#REF!</v>
      </c>
      <c r="H280" s="578" t="e">
        <f t="shared" si="11"/>
        <v>#REF!</v>
      </c>
      <c r="I280" s="498"/>
      <c r="J280" s="472"/>
      <c r="K280" s="472"/>
      <c r="L280" s="472"/>
    </row>
    <row r="281" spans="1:12" s="474" customFormat="1" x14ac:dyDescent="0.25">
      <c r="A281" s="472"/>
      <c r="B281" s="472"/>
      <c r="C281" s="611" t="e">
        <f>+#REF!</f>
        <v>#REF!</v>
      </c>
      <c r="D281" s="612" t="e">
        <f>+#REF!</f>
        <v>#REF!</v>
      </c>
      <c r="E281" s="552" t="e">
        <f>+#REF!</f>
        <v>#REF!</v>
      </c>
      <c r="F281" s="614" t="e">
        <f>+#REF!</f>
        <v>#REF!</v>
      </c>
      <c r="G281" s="550" t="e">
        <f>+#REF!</f>
        <v>#REF!</v>
      </c>
      <c r="H281" s="578" t="e">
        <f t="shared" si="11"/>
        <v>#REF!</v>
      </c>
      <c r="I281" s="498"/>
      <c r="J281" s="472"/>
      <c r="K281" s="472"/>
      <c r="L281" s="472"/>
    </row>
    <row r="282" spans="1:12" s="474" customFormat="1" ht="14.4" thickBot="1" x14ac:dyDescent="0.3">
      <c r="A282" s="472"/>
      <c r="B282" s="472"/>
      <c r="C282" s="621" t="e">
        <f>+#REF!</f>
        <v>#REF!</v>
      </c>
      <c r="D282" s="622" t="e">
        <f>+#REF!</f>
        <v>#REF!</v>
      </c>
      <c r="E282" s="623" t="e">
        <f>+#REF!</f>
        <v>#REF!</v>
      </c>
      <c r="F282" s="624" t="e">
        <f>+#REF!</f>
        <v>#REF!</v>
      </c>
      <c r="G282" s="586" t="e">
        <f>+#REF!</f>
        <v>#REF!</v>
      </c>
      <c r="H282" s="587" t="e">
        <f t="shared" si="11"/>
        <v>#REF!</v>
      </c>
      <c r="I282" s="498"/>
      <c r="J282" s="472"/>
      <c r="K282" s="472"/>
      <c r="L282" s="472"/>
    </row>
    <row r="283" spans="1:12" s="474" customFormat="1" ht="14.4" thickBot="1" x14ac:dyDescent="0.3">
      <c r="A283" s="472"/>
      <c r="B283" s="472"/>
      <c r="C283" s="554"/>
      <c r="D283" s="555"/>
      <c r="E283" s="554"/>
      <c r="F283" s="1125" t="s">
        <v>20</v>
      </c>
      <c r="G283" s="1126"/>
      <c r="H283" s="625" t="e">
        <f>SUM(H262:H282)</f>
        <v>#REF!</v>
      </c>
      <c r="I283" s="513"/>
      <c r="J283" s="472"/>
      <c r="K283" s="472"/>
      <c r="L283" s="472"/>
    </row>
    <row r="284" spans="1:12" ht="14.4" thickBot="1" x14ac:dyDescent="0.3">
      <c r="A284" s="472"/>
      <c r="B284" s="514"/>
      <c r="C284" s="1127" t="s">
        <v>21</v>
      </c>
      <c r="D284" s="1128"/>
      <c r="E284" s="1128"/>
      <c r="F284" s="1128"/>
      <c r="G284" s="1128"/>
      <c r="H284" s="1129"/>
      <c r="I284" s="515"/>
      <c r="J284" s="472"/>
    </row>
    <row r="285" spans="1:12" ht="28.2" thickBot="1" x14ac:dyDescent="0.3">
      <c r="A285" s="472"/>
      <c r="B285" s="514"/>
      <c r="C285" s="517" t="s">
        <v>22</v>
      </c>
      <c r="D285" s="518" t="s">
        <v>23</v>
      </c>
      <c r="E285" s="519" t="s">
        <v>16</v>
      </c>
      <c r="F285" s="518" t="s">
        <v>17</v>
      </c>
      <c r="G285" s="519" t="s">
        <v>760</v>
      </c>
      <c r="H285" s="626" t="s">
        <v>25</v>
      </c>
      <c r="I285" s="627"/>
      <c r="J285" s="472"/>
    </row>
    <row r="286" spans="1:12" x14ac:dyDescent="0.25">
      <c r="A286" s="472"/>
      <c r="B286" s="514"/>
      <c r="C286" s="594" t="e">
        <f>+#REF!</f>
        <v>#REF!</v>
      </c>
      <c r="D286" s="628" t="e">
        <f>+#REF!</f>
        <v>#REF!</v>
      </c>
      <c r="E286" s="595" t="e">
        <f>+#REF!</f>
        <v>#REF!</v>
      </c>
      <c r="F286" s="596">
        <v>1</v>
      </c>
      <c r="G286" s="629" t="e">
        <f>+#REF!</f>
        <v>#REF!</v>
      </c>
      <c r="H286" s="630" t="e">
        <f>+G286*F286</f>
        <v>#REF!</v>
      </c>
      <c r="I286" s="631"/>
      <c r="J286" s="472"/>
    </row>
    <row r="287" spans="1:12" x14ac:dyDescent="0.25">
      <c r="A287" s="472"/>
      <c r="B287" s="514"/>
      <c r="C287" s="597" t="e">
        <f>+#REF!</f>
        <v>#REF!</v>
      </c>
      <c r="D287" s="628" t="e">
        <f>+#REF!</f>
        <v>#REF!</v>
      </c>
      <c r="E287" s="598" t="e">
        <f>+#REF!</f>
        <v>#REF!</v>
      </c>
      <c r="F287" s="599">
        <v>1</v>
      </c>
      <c r="G287" s="629" t="e">
        <f>+#REF!</f>
        <v>#REF!</v>
      </c>
      <c r="H287" s="632" t="e">
        <f t="shared" ref="H287:H290" si="12">+G287*F287</f>
        <v>#REF!</v>
      </c>
      <c r="I287" s="631"/>
      <c r="J287" s="472"/>
    </row>
    <row r="288" spans="1:12" x14ac:dyDescent="0.25">
      <c r="A288" s="472"/>
      <c r="B288" s="514"/>
      <c r="C288" s="597" t="e">
        <f>+#REF!</f>
        <v>#REF!</v>
      </c>
      <c r="D288" s="628" t="e">
        <f>+#REF!</f>
        <v>#REF!</v>
      </c>
      <c r="E288" s="598" t="e">
        <f>+#REF!</f>
        <v>#REF!</v>
      </c>
      <c r="F288" s="599">
        <v>1</v>
      </c>
      <c r="G288" s="629" t="e">
        <f>+#REF!</f>
        <v>#REF!</v>
      </c>
      <c r="H288" s="632" t="e">
        <f t="shared" si="12"/>
        <v>#REF!</v>
      </c>
      <c r="I288" s="631"/>
      <c r="J288" s="472"/>
    </row>
    <row r="289" spans="1:12" x14ac:dyDescent="0.25">
      <c r="A289" s="472"/>
      <c r="B289" s="514"/>
      <c r="C289" s="597" t="e">
        <f>+#REF!</f>
        <v>#REF!</v>
      </c>
      <c r="D289" s="628" t="e">
        <f>+#REF!</f>
        <v>#REF!</v>
      </c>
      <c r="E289" s="598" t="e">
        <f>+#REF!</f>
        <v>#REF!</v>
      </c>
      <c r="F289" s="599">
        <v>1</v>
      </c>
      <c r="G289" s="629" t="e">
        <f>+#REF!</f>
        <v>#REF!</v>
      </c>
      <c r="H289" s="632" t="e">
        <f t="shared" si="12"/>
        <v>#REF!</v>
      </c>
      <c r="I289" s="631"/>
      <c r="J289" s="472"/>
    </row>
    <row r="290" spans="1:12" ht="14.4" thickBot="1" x14ac:dyDescent="0.3">
      <c r="A290" s="472"/>
      <c r="B290" s="514"/>
      <c r="C290" s="600" t="e">
        <f>+#REF!</f>
        <v>#REF!</v>
      </c>
      <c r="D290" s="628" t="e">
        <f>+#REF!</f>
        <v>#REF!</v>
      </c>
      <c r="E290" s="602" t="e">
        <f>+#REF!</f>
        <v>#REF!</v>
      </c>
      <c r="F290" s="603">
        <v>1</v>
      </c>
      <c r="G290" s="629" t="e">
        <f>+#REF!</f>
        <v>#REF!</v>
      </c>
      <c r="H290" s="633" t="e">
        <f t="shared" si="12"/>
        <v>#REF!</v>
      </c>
      <c r="I290" s="631"/>
      <c r="J290" s="472"/>
    </row>
    <row r="291" spans="1:12" ht="14.4" thickBot="1" x14ac:dyDescent="0.3">
      <c r="A291" s="472"/>
      <c r="B291" s="514"/>
      <c r="C291" s="1130" t="s">
        <v>57</v>
      </c>
      <c r="D291" s="1131"/>
      <c r="E291" s="1131"/>
      <c r="F291" s="1131"/>
      <c r="G291" s="1131"/>
      <c r="H291" s="537" t="e">
        <f>SUM(H286:H290)</f>
        <v>#REF!</v>
      </c>
      <c r="I291" s="538"/>
      <c r="J291" s="473"/>
    </row>
    <row r="292" spans="1:12" ht="14.4" thickBot="1" x14ac:dyDescent="0.3">
      <c r="A292" s="472"/>
      <c r="B292" s="514"/>
      <c r="C292" s="1071" t="s">
        <v>59</v>
      </c>
      <c r="D292" s="1072"/>
      <c r="E292" s="1072"/>
      <c r="F292" s="1072"/>
      <c r="G292" s="1073"/>
      <c r="H292" s="634" t="e">
        <f>+H291+H283</f>
        <v>#REF!</v>
      </c>
      <c r="I292" s="635"/>
      <c r="J292" s="472"/>
    </row>
    <row r="293" spans="1:12" x14ac:dyDescent="0.25">
      <c r="B293" s="469"/>
      <c r="C293" s="469"/>
      <c r="D293" s="470"/>
      <c r="E293" s="471"/>
      <c r="F293" s="469"/>
      <c r="G293" s="469"/>
      <c r="H293" s="469"/>
      <c r="I293" s="469"/>
    </row>
    <row r="294" spans="1:12" s="474" customFormat="1" ht="14.4" thickBot="1" x14ac:dyDescent="0.3">
      <c r="A294" s="472"/>
      <c r="B294" s="1078"/>
      <c r="C294" s="1103"/>
      <c r="D294" s="1103"/>
      <c r="E294" s="1103"/>
      <c r="F294" s="1103"/>
      <c r="G294" s="1103"/>
      <c r="H294" s="1103"/>
      <c r="I294" s="1103"/>
      <c r="J294" s="472"/>
      <c r="K294" s="472"/>
      <c r="L294" s="472"/>
    </row>
    <row r="295" spans="1:12" s="474" customFormat="1" ht="14.4" thickBot="1" x14ac:dyDescent="0.3">
      <c r="A295" s="472"/>
      <c r="B295" s="475"/>
      <c r="C295" s="1132" t="s">
        <v>0</v>
      </c>
      <c r="D295" s="1133"/>
      <c r="E295" s="1133"/>
      <c r="F295" s="1133"/>
      <c r="G295" s="1133"/>
      <c r="H295" s="1134"/>
      <c r="I295" s="476"/>
      <c r="J295" s="472"/>
      <c r="K295" s="472"/>
      <c r="L295" s="472"/>
    </row>
    <row r="296" spans="1:12" s="474" customFormat="1" ht="14.4" thickBot="1" x14ac:dyDescent="0.3">
      <c r="A296" s="472"/>
      <c r="B296" s="472"/>
      <c r="C296" s="478"/>
      <c r="D296" s="478"/>
      <c r="E296" s="478"/>
      <c r="F296" s="478"/>
      <c r="G296" s="479"/>
      <c r="H296" s="478"/>
      <c r="I296" s="478"/>
      <c r="J296" s="472"/>
      <c r="K296" s="472"/>
      <c r="L296" s="472"/>
    </row>
    <row r="297" spans="1:12" s="474" customFormat="1" ht="14.4" thickBot="1" x14ac:dyDescent="0.3">
      <c r="A297" s="472"/>
      <c r="B297" s="472"/>
      <c r="C297" s="480" t="s">
        <v>1</v>
      </c>
      <c r="D297" s="481" t="s">
        <v>767</v>
      </c>
      <c r="E297" s="1135"/>
      <c r="F297" s="1137"/>
      <c r="G297" s="1138"/>
      <c r="H297" s="1139"/>
      <c r="I297" s="476"/>
      <c r="J297" s="472"/>
      <c r="K297" s="472"/>
      <c r="L297" s="472"/>
    </row>
    <row r="298" spans="1:12" s="474" customFormat="1" ht="14.4" thickBot="1" x14ac:dyDescent="0.3">
      <c r="A298" s="472"/>
      <c r="B298" s="472"/>
      <c r="C298" s="480" t="s">
        <v>3</v>
      </c>
      <c r="D298" s="482" t="s">
        <v>4</v>
      </c>
      <c r="E298" s="1136"/>
      <c r="F298" s="1140"/>
      <c r="G298" s="1126"/>
      <c r="H298" s="1141"/>
      <c r="I298" s="476"/>
      <c r="J298" s="472"/>
      <c r="K298" s="472"/>
      <c r="L298" s="472"/>
    </row>
    <row r="299" spans="1:12" s="474" customFormat="1" ht="14.4" thickBot="1" x14ac:dyDescent="0.3">
      <c r="A299" s="472"/>
      <c r="B299" s="472"/>
      <c r="C299" s="480" t="s">
        <v>5</v>
      </c>
      <c r="D299" s="482" t="s">
        <v>6</v>
      </c>
      <c r="E299" s="1136"/>
      <c r="F299" s="1140"/>
      <c r="G299" s="1126"/>
      <c r="H299" s="1141"/>
      <c r="I299" s="476"/>
      <c r="J299" s="472"/>
      <c r="K299" s="472"/>
      <c r="L299" s="472"/>
    </row>
    <row r="300" spans="1:12" s="474" customFormat="1" ht="14.4" thickBot="1" x14ac:dyDescent="0.3">
      <c r="A300" s="472"/>
      <c r="B300" s="472"/>
      <c r="C300" s="480" t="s">
        <v>7</v>
      </c>
      <c r="D300" s="482" t="s">
        <v>8</v>
      </c>
      <c r="E300" s="1136"/>
      <c r="F300" s="1140"/>
      <c r="G300" s="1126"/>
      <c r="H300" s="1141"/>
      <c r="I300" s="476"/>
      <c r="J300" s="472"/>
      <c r="K300" s="472"/>
      <c r="L300" s="472"/>
    </row>
    <row r="301" spans="1:12" s="474" customFormat="1" ht="14.4" thickBot="1" x14ac:dyDescent="0.3">
      <c r="A301" s="472"/>
      <c r="B301" s="472"/>
      <c r="C301" s="483" t="s">
        <v>9</v>
      </c>
      <c r="D301" s="482" t="s">
        <v>10</v>
      </c>
      <c r="E301" s="1136"/>
      <c r="F301" s="1140"/>
      <c r="G301" s="1126"/>
      <c r="H301" s="1141"/>
      <c r="I301" s="476"/>
      <c r="J301" s="472"/>
      <c r="K301" s="472"/>
      <c r="L301" s="472"/>
    </row>
    <row r="302" spans="1:12" s="474" customFormat="1" ht="14.4" thickBot="1" x14ac:dyDescent="0.3">
      <c r="A302" s="472"/>
      <c r="B302" s="472"/>
      <c r="C302" s="483" t="s">
        <v>11</v>
      </c>
      <c r="D302" s="482" t="s">
        <v>12</v>
      </c>
      <c r="E302" s="1136"/>
      <c r="F302" s="1142"/>
      <c r="G302" s="1143"/>
      <c r="H302" s="1144"/>
      <c r="I302" s="476"/>
      <c r="J302" s="472"/>
      <c r="K302" s="472"/>
      <c r="L302" s="472"/>
    </row>
    <row r="303" spans="1:12" s="474" customFormat="1" x14ac:dyDescent="0.25">
      <c r="A303" s="472"/>
      <c r="B303" s="472"/>
      <c r="C303" s="484"/>
      <c r="D303" s="485"/>
      <c r="E303" s="478"/>
      <c r="F303" s="485"/>
      <c r="G303" s="486"/>
      <c r="H303" s="485"/>
      <c r="I303" s="485"/>
      <c r="J303" s="472"/>
      <c r="K303" s="472"/>
      <c r="L303" s="472"/>
    </row>
    <row r="304" spans="1:12" s="474" customFormat="1" ht="14.4" thickBot="1" x14ac:dyDescent="0.3">
      <c r="A304" s="472"/>
      <c r="B304" s="472"/>
      <c r="C304" s="1145" t="s">
        <v>13</v>
      </c>
      <c r="D304" s="1103"/>
      <c r="E304" s="1103"/>
      <c r="F304" s="1103"/>
      <c r="G304" s="1103"/>
      <c r="H304" s="1146"/>
      <c r="I304" s="476"/>
      <c r="J304" s="472"/>
      <c r="K304" s="472"/>
      <c r="L304" s="472"/>
    </row>
    <row r="305" spans="1:12" s="474" customFormat="1" ht="27.6" x14ac:dyDescent="0.25">
      <c r="A305" s="472"/>
      <c r="B305" s="472"/>
      <c r="C305" s="604" t="s">
        <v>14</v>
      </c>
      <c r="D305" s="605" t="s">
        <v>15</v>
      </c>
      <c r="E305" s="606" t="s">
        <v>16</v>
      </c>
      <c r="F305" s="605" t="s">
        <v>17</v>
      </c>
      <c r="G305" s="607" t="s">
        <v>760</v>
      </c>
      <c r="H305" s="608" t="s">
        <v>66</v>
      </c>
      <c r="I305" s="492"/>
      <c r="J305" s="472"/>
      <c r="K305" s="472"/>
      <c r="L305" s="472"/>
    </row>
    <row r="306" spans="1:12" s="474" customFormat="1" x14ac:dyDescent="0.25">
      <c r="A306" s="472"/>
      <c r="B306" s="472"/>
      <c r="C306" s="609" t="e">
        <f>+#REF!</f>
        <v>#REF!</v>
      </c>
      <c r="D306" s="610" t="e">
        <f>+#REF!</f>
        <v>#REF!</v>
      </c>
      <c r="E306" s="549" t="e">
        <f>+#REF!</f>
        <v>#REF!</v>
      </c>
      <c r="F306" s="549" t="e">
        <f>+#REF!</f>
        <v>#REF!</v>
      </c>
      <c r="G306" s="550" t="e">
        <f>+#REF!</f>
        <v>#REF!</v>
      </c>
      <c r="H306" s="578" t="e">
        <f t="shared" ref="H306:H326" si="13">G306*F306</f>
        <v>#REF!</v>
      </c>
      <c r="I306" s="498"/>
      <c r="J306" s="472"/>
      <c r="K306" s="472"/>
      <c r="L306" s="472"/>
    </row>
    <row r="307" spans="1:12" s="474" customFormat="1" x14ac:dyDescent="0.25">
      <c r="A307" s="472"/>
      <c r="B307" s="472"/>
      <c r="C307" s="611" t="e">
        <f>+#REF!</f>
        <v>#REF!</v>
      </c>
      <c r="D307" s="612" t="e">
        <f>+#REF!</f>
        <v>#REF!</v>
      </c>
      <c r="E307" s="552" t="e">
        <f>+#REF!</f>
        <v>#REF!</v>
      </c>
      <c r="F307" s="552" t="e">
        <f>+#REF!</f>
        <v>#REF!</v>
      </c>
      <c r="G307" s="550" t="e">
        <f>+#REF!</f>
        <v>#REF!</v>
      </c>
      <c r="H307" s="578" t="e">
        <f t="shared" si="13"/>
        <v>#REF!</v>
      </c>
      <c r="I307" s="498"/>
      <c r="J307" s="472"/>
      <c r="K307" s="472"/>
      <c r="L307" s="472"/>
    </row>
    <row r="308" spans="1:12" s="474" customFormat="1" x14ac:dyDescent="0.25">
      <c r="A308" s="472"/>
      <c r="B308" s="472"/>
      <c r="C308" s="611" t="e">
        <f>+#REF!</f>
        <v>#REF!</v>
      </c>
      <c r="D308" s="613" t="e">
        <f>+#REF!</f>
        <v>#REF!</v>
      </c>
      <c r="E308" s="614" t="e">
        <f>+#REF!</f>
        <v>#REF!</v>
      </c>
      <c r="F308" s="614" t="e">
        <f>+#REF!</f>
        <v>#REF!</v>
      </c>
      <c r="G308" s="550" t="e">
        <f>+#REF!</f>
        <v>#REF!</v>
      </c>
      <c r="H308" s="578" t="e">
        <f t="shared" si="13"/>
        <v>#REF!</v>
      </c>
      <c r="I308" s="498"/>
      <c r="J308" s="472"/>
      <c r="K308" s="472"/>
      <c r="L308" s="472"/>
    </row>
    <row r="309" spans="1:12" s="474" customFormat="1" x14ac:dyDescent="0.25">
      <c r="A309" s="472"/>
      <c r="B309" s="472"/>
      <c r="C309" s="611" t="e">
        <f>+#REF!</f>
        <v>#REF!</v>
      </c>
      <c r="D309" s="615" t="e">
        <f>+#REF!</f>
        <v>#REF!</v>
      </c>
      <c r="E309" s="552" t="e">
        <f>+#REF!</f>
        <v>#REF!</v>
      </c>
      <c r="F309" s="552" t="e">
        <f>+#REF!</f>
        <v>#REF!</v>
      </c>
      <c r="G309" s="550" t="e">
        <f>+#REF!</f>
        <v>#REF!</v>
      </c>
      <c r="H309" s="578" t="e">
        <f t="shared" si="13"/>
        <v>#REF!</v>
      </c>
      <c r="I309" s="498"/>
      <c r="J309" s="472"/>
      <c r="K309" s="472"/>
      <c r="L309" s="472"/>
    </row>
    <row r="310" spans="1:12" s="474" customFormat="1" x14ac:dyDescent="0.25">
      <c r="A310" s="472"/>
      <c r="B310" s="472"/>
      <c r="C310" s="611" t="e">
        <f>+#REF!</f>
        <v>#REF!</v>
      </c>
      <c r="D310" s="612" t="e">
        <f>+#REF!</f>
        <v>#REF!</v>
      </c>
      <c r="E310" s="552" t="e">
        <f>+#REF!</f>
        <v>#REF!</v>
      </c>
      <c r="F310" s="552" t="e">
        <f>+#REF!</f>
        <v>#REF!</v>
      </c>
      <c r="G310" s="550" t="e">
        <f>+#REF!</f>
        <v>#REF!</v>
      </c>
      <c r="H310" s="578" t="e">
        <f t="shared" si="13"/>
        <v>#REF!</v>
      </c>
      <c r="I310" s="498"/>
      <c r="J310" s="472"/>
      <c r="K310" s="472"/>
      <c r="L310" s="472"/>
    </row>
    <row r="311" spans="1:12" s="474" customFormat="1" x14ac:dyDescent="0.25">
      <c r="A311" s="472"/>
      <c r="B311" s="472"/>
      <c r="C311" s="611" t="e">
        <f>+#REF!</f>
        <v>#REF!</v>
      </c>
      <c r="D311" s="612" t="e">
        <f>+#REF!</f>
        <v>#REF!</v>
      </c>
      <c r="E311" s="552" t="e">
        <f>+#REF!</f>
        <v>#REF!</v>
      </c>
      <c r="F311" s="552" t="e">
        <f>+#REF!</f>
        <v>#REF!</v>
      </c>
      <c r="G311" s="550" t="e">
        <f>+#REF!</f>
        <v>#REF!</v>
      </c>
      <c r="H311" s="578" t="e">
        <f t="shared" si="13"/>
        <v>#REF!</v>
      </c>
      <c r="I311" s="498"/>
      <c r="J311" s="472"/>
      <c r="K311" s="472"/>
      <c r="L311" s="472"/>
    </row>
    <row r="312" spans="1:12" s="474" customFormat="1" x14ac:dyDescent="0.25">
      <c r="A312" s="472"/>
      <c r="B312" s="472"/>
      <c r="C312" s="611" t="e">
        <f>+#REF!</f>
        <v>#REF!</v>
      </c>
      <c r="D312" s="615" t="e">
        <f>+#REF!</f>
        <v>#REF!</v>
      </c>
      <c r="E312" s="552" t="e">
        <f>+#REF!</f>
        <v>#REF!</v>
      </c>
      <c r="F312" s="552" t="e">
        <f>+#REF!</f>
        <v>#REF!</v>
      </c>
      <c r="G312" s="550" t="e">
        <f>+#REF!</f>
        <v>#REF!</v>
      </c>
      <c r="H312" s="582" t="e">
        <f t="shared" si="13"/>
        <v>#REF!</v>
      </c>
      <c r="I312" s="498"/>
      <c r="J312" s="472"/>
      <c r="K312" s="472"/>
      <c r="L312" s="472"/>
    </row>
    <row r="313" spans="1:12" s="474" customFormat="1" x14ac:dyDescent="0.25">
      <c r="A313" s="472"/>
      <c r="B313" s="472"/>
      <c r="C313" s="611" t="e">
        <f>+#REF!</f>
        <v>#REF!</v>
      </c>
      <c r="D313" s="612" t="e">
        <f>+#REF!</f>
        <v>#REF!</v>
      </c>
      <c r="E313" s="552" t="e">
        <f>+#REF!</f>
        <v>#REF!</v>
      </c>
      <c r="F313" s="552" t="e">
        <f>+#REF!</f>
        <v>#REF!</v>
      </c>
      <c r="G313" s="550" t="e">
        <f>+#REF!</f>
        <v>#REF!</v>
      </c>
      <c r="H313" s="582" t="e">
        <f t="shared" si="13"/>
        <v>#REF!</v>
      </c>
      <c r="I313" s="498"/>
      <c r="J313" s="472"/>
      <c r="K313" s="472"/>
      <c r="L313" s="472"/>
    </row>
    <row r="314" spans="1:12" s="474" customFormat="1" x14ac:dyDescent="0.25">
      <c r="A314" s="472"/>
      <c r="B314" s="472"/>
      <c r="C314" s="611" t="e">
        <f>+#REF!</f>
        <v>#REF!</v>
      </c>
      <c r="D314" s="616" t="e">
        <f>+#REF!</f>
        <v>#REF!</v>
      </c>
      <c r="E314" s="617" t="e">
        <f>+#REF!</f>
        <v>#REF!</v>
      </c>
      <c r="F314" s="549" t="e">
        <f>+#REF!</f>
        <v>#REF!</v>
      </c>
      <c r="G314" s="550" t="e">
        <f>+#REF!</f>
        <v>#REF!</v>
      </c>
      <c r="H314" s="578" t="e">
        <f t="shared" si="13"/>
        <v>#REF!</v>
      </c>
      <c r="I314" s="498"/>
      <c r="J314" s="472"/>
      <c r="K314" s="472"/>
      <c r="L314" s="472"/>
    </row>
    <row r="315" spans="1:12" s="474" customFormat="1" x14ac:dyDescent="0.25">
      <c r="A315" s="472"/>
      <c r="B315" s="472"/>
      <c r="C315" s="618" t="e">
        <f>+#REF!</f>
        <v>#REF!</v>
      </c>
      <c r="D315" s="613" t="e">
        <f>+#REF!</f>
        <v>#REF!</v>
      </c>
      <c r="E315" s="614" t="e">
        <f>+#REF!</f>
        <v>#REF!</v>
      </c>
      <c r="F315" s="614" t="e">
        <f>+#REF!</f>
        <v>#REF!</v>
      </c>
      <c r="G315" s="550" t="e">
        <f>+#REF!</f>
        <v>#REF!</v>
      </c>
      <c r="H315" s="578" t="e">
        <f t="shared" si="13"/>
        <v>#REF!</v>
      </c>
      <c r="I315" s="498"/>
      <c r="J315" s="472"/>
      <c r="K315" s="472"/>
      <c r="L315" s="472"/>
    </row>
    <row r="316" spans="1:12" s="474" customFormat="1" x14ac:dyDescent="0.25">
      <c r="A316" s="472"/>
      <c r="B316" s="472"/>
      <c r="C316" s="611" t="e">
        <f>+#REF!</f>
        <v>#REF!</v>
      </c>
      <c r="D316" s="612" t="e">
        <f>+#REF!</f>
        <v>#REF!</v>
      </c>
      <c r="E316" s="552" t="e">
        <f>+#REF!</f>
        <v>#REF!</v>
      </c>
      <c r="F316" s="552" t="e">
        <f>+#REF!</f>
        <v>#REF!</v>
      </c>
      <c r="G316" s="550" t="e">
        <f>+#REF!</f>
        <v>#REF!</v>
      </c>
      <c r="H316" s="582" t="e">
        <f t="shared" si="13"/>
        <v>#REF!</v>
      </c>
      <c r="I316" s="498"/>
      <c r="J316" s="472"/>
      <c r="K316" s="472"/>
      <c r="L316" s="472"/>
    </row>
    <row r="317" spans="1:12" s="474" customFormat="1" x14ac:dyDescent="0.25">
      <c r="A317" s="472"/>
      <c r="B317" s="472"/>
      <c r="C317" s="611" t="e">
        <f>+#REF!</f>
        <v>#REF!</v>
      </c>
      <c r="D317" s="615" t="e">
        <f>+#REF!</f>
        <v>#REF!</v>
      </c>
      <c r="E317" s="552" t="e">
        <f>+#REF!</f>
        <v>#REF!</v>
      </c>
      <c r="F317" s="552" t="e">
        <f>+#REF!</f>
        <v>#REF!</v>
      </c>
      <c r="G317" s="550" t="e">
        <f>+#REF!</f>
        <v>#REF!</v>
      </c>
      <c r="H317" s="578" t="e">
        <f t="shared" si="13"/>
        <v>#REF!</v>
      </c>
      <c r="I317" s="498"/>
      <c r="J317" s="472"/>
      <c r="K317" s="472"/>
      <c r="L317" s="472"/>
    </row>
    <row r="318" spans="1:12" s="474" customFormat="1" x14ac:dyDescent="0.25">
      <c r="A318" s="472"/>
      <c r="B318" s="472"/>
      <c r="C318" s="619" t="e">
        <f>+#REF!</f>
        <v>#REF!</v>
      </c>
      <c r="D318" s="612" t="e">
        <f>+#REF!</f>
        <v>#REF!</v>
      </c>
      <c r="E318" s="552" t="e">
        <f>+#REF!</f>
        <v>#REF!</v>
      </c>
      <c r="F318" s="552" t="e">
        <f>+#REF!</f>
        <v>#REF!</v>
      </c>
      <c r="G318" s="550" t="e">
        <f>+#REF!</f>
        <v>#REF!</v>
      </c>
      <c r="H318" s="578" t="e">
        <f t="shared" si="13"/>
        <v>#REF!</v>
      </c>
      <c r="I318" s="498"/>
      <c r="J318" s="472"/>
      <c r="K318" s="472"/>
      <c r="L318" s="472"/>
    </row>
    <row r="319" spans="1:12" s="474" customFormat="1" x14ac:dyDescent="0.25">
      <c r="A319" s="472"/>
      <c r="B319" s="472"/>
      <c r="C319" s="611" t="e">
        <f>+#REF!</f>
        <v>#REF!</v>
      </c>
      <c r="D319" s="615" t="e">
        <f>+#REF!</f>
        <v>#REF!</v>
      </c>
      <c r="E319" s="552" t="e">
        <f>+#REF!</f>
        <v>#REF!</v>
      </c>
      <c r="F319" s="552" t="e">
        <f>+#REF!</f>
        <v>#REF!</v>
      </c>
      <c r="G319" s="550" t="e">
        <f>+#REF!</f>
        <v>#REF!</v>
      </c>
      <c r="H319" s="578" t="e">
        <f t="shared" si="13"/>
        <v>#REF!</v>
      </c>
      <c r="I319" s="498"/>
      <c r="J319" s="472"/>
      <c r="K319" s="472"/>
      <c r="L319" s="472"/>
    </row>
    <row r="320" spans="1:12" s="474" customFormat="1" x14ac:dyDescent="0.25">
      <c r="A320" s="472"/>
      <c r="B320" s="472"/>
      <c r="C320" s="611" t="e">
        <f>+#REF!</f>
        <v>#REF!</v>
      </c>
      <c r="D320" s="612" t="e">
        <f>+#REF!</f>
        <v>#REF!</v>
      </c>
      <c r="E320" s="552" t="e">
        <f>+#REF!</f>
        <v>#REF!</v>
      </c>
      <c r="F320" s="614" t="e">
        <f>+#REF!</f>
        <v>#REF!</v>
      </c>
      <c r="G320" s="550" t="e">
        <f>+#REF!</f>
        <v>#REF!</v>
      </c>
      <c r="H320" s="578" t="e">
        <f t="shared" si="13"/>
        <v>#REF!</v>
      </c>
      <c r="I320" s="498"/>
      <c r="J320" s="472"/>
      <c r="K320" s="472"/>
      <c r="L320" s="472"/>
    </row>
    <row r="321" spans="1:12" s="474" customFormat="1" x14ac:dyDescent="0.25">
      <c r="A321" s="472"/>
      <c r="B321" s="472"/>
      <c r="C321" s="611" t="e">
        <f>+#REF!</f>
        <v>#REF!</v>
      </c>
      <c r="D321" s="615" t="e">
        <f>+#REF!</f>
        <v>#REF!</v>
      </c>
      <c r="E321" s="552" t="e">
        <f>+#REF!</f>
        <v>#REF!</v>
      </c>
      <c r="F321" s="552" t="e">
        <f>+#REF!</f>
        <v>#REF!</v>
      </c>
      <c r="G321" s="550" t="e">
        <f>+#REF!</f>
        <v>#REF!</v>
      </c>
      <c r="H321" s="578" t="e">
        <f t="shared" si="13"/>
        <v>#REF!</v>
      </c>
      <c r="I321" s="498"/>
      <c r="J321" s="472"/>
      <c r="K321" s="472"/>
      <c r="L321" s="472"/>
    </row>
    <row r="322" spans="1:12" s="474" customFormat="1" x14ac:dyDescent="0.25">
      <c r="A322" s="472"/>
      <c r="B322" s="472"/>
      <c r="C322" s="611" t="e">
        <f>+#REF!</f>
        <v>#REF!</v>
      </c>
      <c r="D322" s="615" t="e">
        <f>+#REF!</f>
        <v>#REF!</v>
      </c>
      <c r="E322" s="552" t="e">
        <f>+#REF!</f>
        <v>#REF!</v>
      </c>
      <c r="F322" s="552" t="e">
        <f>+#REF!</f>
        <v>#REF!</v>
      </c>
      <c r="G322" s="550" t="e">
        <f>+#REF!</f>
        <v>#REF!</v>
      </c>
      <c r="H322" s="578" t="e">
        <f t="shared" si="13"/>
        <v>#REF!</v>
      </c>
      <c r="I322" s="498"/>
      <c r="J322" s="472"/>
      <c r="K322" s="472"/>
      <c r="L322" s="472"/>
    </row>
    <row r="323" spans="1:12" s="474" customFormat="1" x14ac:dyDescent="0.25">
      <c r="A323" s="472"/>
      <c r="B323" s="472"/>
      <c r="C323" s="611" t="e">
        <f>+#REF!</f>
        <v>#REF!</v>
      </c>
      <c r="D323" s="615" t="e">
        <f>+#REF!</f>
        <v>#REF!</v>
      </c>
      <c r="E323" s="552" t="e">
        <f>+#REF!</f>
        <v>#REF!</v>
      </c>
      <c r="F323" s="552" t="e">
        <f>+#REF!</f>
        <v>#REF!</v>
      </c>
      <c r="G323" s="550" t="e">
        <f>+#REF!</f>
        <v>#REF!</v>
      </c>
      <c r="H323" s="578" t="e">
        <f t="shared" si="13"/>
        <v>#REF!</v>
      </c>
      <c r="I323" s="498"/>
      <c r="J323" s="472"/>
      <c r="K323" s="472"/>
      <c r="L323" s="472"/>
    </row>
    <row r="324" spans="1:12" s="474" customFormat="1" x14ac:dyDescent="0.25">
      <c r="A324" s="472"/>
      <c r="B324" s="472"/>
      <c r="C324" s="620" t="e">
        <f>+#REF!</f>
        <v>#REF!</v>
      </c>
      <c r="D324" s="612" t="e">
        <f>+#REF!</f>
        <v>#REF!</v>
      </c>
      <c r="E324" s="549" t="e">
        <f>+#REF!</f>
        <v>#REF!</v>
      </c>
      <c r="F324" s="549" t="e">
        <f>+#REF!</f>
        <v>#REF!</v>
      </c>
      <c r="G324" s="550" t="e">
        <f>+#REF!</f>
        <v>#REF!</v>
      </c>
      <c r="H324" s="578" t="e">
        <f t="shared" si="13"/>
        <v>#REF!</v>
      </c>
      <c r="I324" s="498"/>
      <c r="J324" s="472"/>
      <c r="K324" s="472"/>
      <c r="L324" s="472"/>
    </row>
    <row r="325" spans="1:12" s="474" customFormat="1" x14ac:dyDescent="0.25">
      <c r="A325" s="472"/>
      <c r="B325" s="472"/>
      <c r="C325" s="611" t="e">
        <f>+#REF!</f>
        <v>#REF!</v>
      </c>
      <c r="D325" s="612" t="e">
        <f>+#REF!</f>
        <v>#REF!</v>
      </c>
      <c r="E325" s="552" t="e">
        <f>+#REF!</f>
        <v>#REF!</v>
      </c>
      <c r="F325" s="614" t="e">
        <f>+#REF!</f>
        <v>#REF!</v>
      </c>
      <c r="G325" s="550" t="e">
        <f>+#REF!</f>
        <v>#REF!</v>
      </c>
      <c r="H325" s="578" t="e">
        <f t="shared" si="13"/>
        <v>#REF!</v>
      </c>
      <c r="I325" s="498"/>
      <c r="J325" s="472"/>
      <c r="K325" s="472"/>
      <c r="L325" s="472"/>
    </row>
    <row r="326" spans="1:12" s="474" customFormat="1" ht="14.4" thickBot="1" x14ac:dyDescent="0.3">
      <c r="A326" s="472"/>
      <c r="B326" s="472"/>
      <c r="C326" s="621" t="e">
        <f>+#REF!</f>
        <v>#REF!</v>
      </c>
      <c r="D326" s="622" t="e">
        <f>+#REF!</f>
        <v>#REF!</v>
      </c>
      <c r="E326" s="623" t="e">
        <f>+#REF!</f>
        <v>#REF!</v>
      </c>
      <c r="F326" s="624" t="e">
        <f>+#REF!</f>
        <v>#REF!</v>
      </c>
      <c r="G326" s="586" t="e">
        <f>+#REF!</f>
        <v>#REF!</v>
      </c>
      <c r="H326" s="587" t="e">
        <f t="shared" si="13"/>
        <v>#REF!</v>
      </c>
      <c r="I326" s="498"/>
      <c r="J326" s="472"/>
      <c r="K326" s="472"/>
      <c r="L326" s="472"/>
    </row>
    <row r="327" spans="1:12" s="474" customFormat="1" ht="14.4" thickBot="1" x14ac:dyDescent="0.3">
      <c r="A327" s="472"/>
      <c r="B327" s="472"/>
      <c r="C327" s="554"/>
      <c r="D327" s="555"/>
      <c r="E327" s="554"/>
      <c r="F327" s="1125" t="s">
        <v>20</v>
      </c>
      <c r="G327" s="1126"/>
      <c r="H327" s="625" t="e">
        <f>SUM(H306:H326)</f>
        <v>#REF!</v>
      </c>
      <c r="I327" s="513"/>
      <c r="J327" s="472"/>
      <c r="K327" s="472"/>
      <c r="L327" s="472"/>
    </row>
    <row r="328" spans="1:12" ht="14.4" thickBot="1" x14ac:dyDescent="0.3">
      <c r="A328" s="472"/>
      <c r="B328" s="514"/>
      <c r="C328" s="1127" t="s">
        <v>21</v>
      </c>
      <c r="D328" s="1128"/>
      <c r="E328" s="1128"/>
      <c r="F328" s="1128"/>
      <c r="G328" s="1128"/>
      <c r="H328" s="1129"/>
      <c r="I328" s="515"/>
      <c r="J328" s="472"/>
    </row>
    <row r="329" spans="1:12" ht="28.2" thickBot="1" x14ac:dyDescent="0.3">
      <c r="A329" s="472"/>
      <c r="B329" s="514"/>
      <c r="C329" s="517" t="s">
        <v>22</v>
      </c>
      <c r="D329" s="518" t="s">
        <v>23</v>
      </c>
      <c r="E329" s="519" t="s">
        <v>16</v>
      </c>
      <c r="F329" s="518" t="s">
        <v>17</v>
      </c>
      <c r="G329" s="519" t="s">
        <v>760</v>
      </c>
      <c r="H329" s="626" t="s">
        <v>25</v>
      </c>
      <c r="I329" s="627"/>
      <c r="J329" s="472"/>
    </row>
    <row r="330" spans="1:12" x14ac:dyDescent="0.25">
      <c r="A330" s="472"/>
      <c r="B330" s="514"/>
      <c r="C330" s="629" t="e">
        <f>+#REF!</f>
        <v>#REF!</v>
      </c>
      <c r="D330" s="628" t="e">
        <f>+#REF!</f>
        <v>#REF!</v>
      </c>
      <c r="E330" s="636" t="e">
        <f>+#REF!</f>
        <v>#REF!</v>
      </c>
      <c r="F330" s="637">
        <v>1</v>
      </c>
      <c r="G330" s="629" t="e">
        <f>+#REF!</f>
        <v>#REF!</v>
      </c>
      <c r="H330" s="630" t="e">
        <f t="shared" ref="H330:H333" si="14">+F330*G330</f>
        <v>#REF!</v>
      </c>
      <c r="I330" s="631"/>
      <c r="J330" s="472"/>
    </row>
    <row r="331" spans="1:12" x14ac:dyDescent="0.25">
      <c r="A331" s="472"/>
      <c r="B331" s="514"/>
      <c r="C331" s="629" t="e">
        <f>+#REF!</f>
        <v>#REF!</v>
      </c>
      <c r="D331" s="628" t="e">
        <f>+#REF!</f>
        <v>#REF!</v>
      </c>
      <c r="E331" s="636" t="e">
        <f>+#REF!</f>
        <v>#REF!</v>
      </c>
      <c r="F331" s="637">
        <v>1</v>
      </c>
      <c r="G331" s="629" t="e">
        <f>+#REF!</f>
        <v>#REF!</v>
      </c>
      <c r="H331" s="632" t="e">
        <f t="shared" si="14"/>
        <v>#REF!</v>
      </c>
      <c r="I331" s="631"/>
      <c r="J331" s="472"/>
    </row>
    <row r="332" spans="1:12" x14ac:dyDescent="0.25">
      <c r="A332" s="472"/>
      <c r="B332" s="514"/>
      <c r="C332" s="629" t="e">
        <f>+#REF!</f>
        <v>#REF!</v>
      </c>
      <c r="D332" s="628" t="e">
        <f>+#REF!</f>
        <v>#REF!</v>
      </c>
      <c r="E332" s="636" t="e">
        <f>+#REF!</f>
        <v>#REF!</v>
      </c>
      <c r="F332" s="637">
        <v>1</v>
      </c>
      <c r="G332" s="629" t="e">
        <f>+#REF!</f>
        <v>#REF!</v>
      </c>
      <c r="H332" s="632" t="e">
        <f t="shared" si="14"/>
        <v>#REF!</v>
      </c>
      <c r="I332" s="631"/>
      <c r="J332" s="472"/>
    </row>
    <row r="333" spans="1:12" x14ac:dyDescent="0.25">
      <c r="A333" s="472"/>
      <c r="B333" s="514"/>
      <c r="C333" s="629" t="e">
        <f>+#REF!</f>
        <v>#REF!</v>
      </c>
      <c r="D333" s="628" t="e">
        <f>+#REF!</f>
        <v>#REF!</v>
      </c>
      <c r="E333" s="636" t="e">
        <f>+#REF!</f>
        <v>#REF!</v>
      </c>
      <c r="F333" s="637">
        <v>1</v>
      </c>
      <c r="G333" s="629" t="e">
        <f>+#REF!</f>
        <v>#REF!</v>
      </c>
      <c r="H333" s="632" t="e">
        <f t="shared" si="14"/>
        <v>#REF!</v>
      </c>
      <c r="I333" s="631"/>
      <c r="J333" s="472"/>
    </row>
    <row r="334" spans="1:12" ht="14.4" thickBot="1" x14ac:dyDescent="0.3">
      <c r="A334" s="472"/>
      <c r="B334" s="514"/>
      <c r="C334" s="629" t="e">
        <f>+#REF!</f>
        <v>#REF!</v>
      </c>
      <c r="D334" s="628" t="e">
        <f>+#REF!</f>
        <v>#REF!</v>
      </c>
      <c r="E334" s="636" t="e">
        <f>+#REF!</f>
        <v>#REF!</v>
      </c>
      <c r="F334" s="637">
        <v>1</v>
      </c>
      <c r="G334" s="629" t="e">
        <f>+#REF!</f>
        <v>#REF!</v>
      </c>
      <c r="H334" s="633" t="e">
        <f>+F334*G334</f>
        <v>#REF!</v>
      </c>
      <c r="I334" s="631"/>
      <c r="J334" s="472"/>
    </row>
    <row r="335" spans="1:12" ht="14.4" thickBot="1" x14ac:dyDescent="0.3">
      <c r="A335" s="472"/>
      <c r="B335" s="514"/>
      <c r="C335" s="1130" t="s">
        <v>57</v>
      </c>
      <c r="D335" s="1131"/>
      <c r="E335" s="1131"/>
      <c r="F335" s="1131"/>
      <c r="G335" s="1131"/>
      <c r="H335" s="537" t="e">
        <f>SUM(H330:H334)</f>
        <v>#REF!</v>
      </c>
      <c r="I335" s="538"/>
      <c r="J335" s="473"/>
    </row>
    <row r="336" spans="1:12" ht="14.4" thickBot="1" x14ac:dyDescent="0.3">
      <c r="A336" s="472"/>
      <c r="B336" s="514"/>
      <c r="C336" s="1071" t="s">
        <v>59</v>
      </c>
      <c r="D336" s="1072"/>
      <c r="E336" s="1072"/>
      <c r="F336" s="1072"/>
      <c r="G336" s="1073"/>
      <c r="H336" s="634" t="e">
        <f>+H335+H327</f>
        <v>#REF!</v>
      </c>
      <c r="I336" s="635"/>
      <c r="J336" s="472"/>
    </row>
    <row r="337" spans="1:12" x14ac:dyDescent="0.25">
      <c r="B337" s="469"/>
      <c r="C337" s="469"/>
      <c r="D337" s="470"/>
      <c r="E337" s="471"/>
      <c r="F337" s="469"/>
      <c r="G337" s="469"/>
      <c r="H337" s="469"/>
      <c r="I337" s="469"/>
    </row>
    <row r="338" spans="1:12" s="474" customFormat="1" ht="14.4" thickBot="1" x14ac:dyDescent="0.3">
      <c r="A338" s="472"/>
      <c r="B338" s="1078"/>
      <c r="C338" s="1078"/>
      <c r="D338" s="1078"/>
      <c r="E338" s="1078"/>
      <c r="F338" s="1078"/>
      <c r="G338" s="1078"/>
      <c r="H338" s="1078"/>
      <c r="I338" s="1078"/>
      <c r="J338" s="472"/>
      <c r="K338" s="472"/>
      <c r="L338" s="472"/>
    </row>
    <row r="339" spans="1:12" s="474" customFormat="1" ht="14.4" thickBot="1" x14ac:dyDescent="0.3">
      <c r="A339" s="472"/>
      <c r="B339" s="475"/>
      <c r="C339" s="1132" t="s">
        <v>0</v>
      </c>
      <c r="D339" s="1172"/>
      <c r="E339" s="1172"/>
      <c r="F339" s="1172"/>
      <c r="G339" s="1172"/>
      <c r="H339" s="1173"/>
      <c r="I339" s="478"/>
      <c r="J339" s="472"/>
      <c r="K339" s="472"/>
      <c r="L339" s="472"/>
    </row>
    <row r="340" spans="1:12" s="474" customFormat="1" ht="14.4" thickBot="1" x14ac:dyDescent="0.3">
      <c r="A340" s="472"/>
      <c r="B340" s="472"/>
      <c r="C340" s="478"/>
      <c r="D340" s="478"/>
      <c r="E340" s="478"/>
      <c r="F340" s="478"/>
      <c r="G340" s="479"/>
      <c r="H340" s="478"/>
      <c r="I340" s="478"/>
      <c r="J340" s="472"/>
      <c r="K340" s="472"/>
      <c r="L340" s="472"/>
    </row>
    <row r="341" spans="1:12" s="474" customFormat="1" ht="14.4" thickBot="1" x14ac:dyDescent="0.3">
      <c r="A341" s="472"/>
      <c r="B341" s="472"/>
      <c r="C341" s="480" t="s">
        <v>1</v>
      </c>
      <c r="D341" s="481" t="s">
        <v>768</v>
      </c>
      <c r="E341" s="1174"/>
      <c r="F341" s="1137"/>
      <c r="G341" s="1175"/>
      <c r="H341" s="1176"/>
      <c r="I341" s="478"/>
      <c r="J341" s="472"/>
      <c r="K341" s="472"/>
      <c r="L341" s="472"/>
    </row>
    <row r="342" spans="1:12" s="474" customFormat="1" ht="14.4" thickBot="1" x14ac:dyDescent="0.3">
      <c r="A342" s="472"/>
      <c r="B342" s="472"/>
      <c r="C342" s="480" t="s">
        <v>3</v>
      </c>
      <c r="D342" s="482" t="s">
        <v>4</v>
      </c>
      <c r="E342" s="1174"/>
      <c r="F342" s="1177"/>
      <c r="G342" s="1135"/>
      <c r="H342" s="1178"/>
      <c r="I342" s="478"/>
      <c r="J342" s="472"/>
      <c r="K342" s="472"/>
      <c r="L342" s="472"/>
    </row>
    <row r="343" spans="1:12" s="474" customFormat="1" ht="14.4" thickBot="1" x14ac:dyDescent="0.3">
      <c r="A343" s="472"/>
      <c r="B343" s="472"/>
      <c r="C343" s="480" t="s">
        <v>5</v>
      </c>
      <c r="D343" s="482" t="s">
        <v>6</v>
      </c>
      <c r="E343" s="1174"/>
      <c r="F343" s="1177"/>
      <c r="G343" s="1135"/>
      <c r="H343" s="1178"/>
      <c r="I343" s="478"/>
      <c r="J343" s="472"/>
      <c r="K343" s="472"/>
      <c r="L343" s="472"/>
    </row>
    <row r="344" spans="1:12" s="474" customFormat="1" ht="14.4" thickBot="1" x14ac:dyDescent="0.3">
      <c r="A344" s="472"/>
      <c r="B344" s="472"/>
      <c r="C344" s="480" t="s">
        <v>7</v>
      </c>
      <c r="D344" s="482" t="s">
        <v>8</v>
      </c>
      <c r="E344" s="1174"/>
      <c r="F344" s="1177"/>
      <c r="G344" s="1135"/>
      <c r="H344" s="1178"/>
      <c r="I344" s="478"/>
      <c r="J344" s="472"/>
      <c r="K344" s="472"/>
      <c r="L344" s="472"/>
    </row>
    <row r="345" spans="1:12" s="474" customFormat="1" ht="14.4" thickBot="1" x14ac:dyDescent="0.3">
      <c r="A345" s="472"/>
      <c r="B345" s="472"/>
      <c r="C345" s="483" t="s">
        <v>9</v>
      </c>
      <c r="D345" s="482" t="s">
        <v>10</v>
      </c>
      <c r="E345" s="1174"/>
      <c r="F345" s="1177"/>
      <c r="G345" s="1135"/>
      <c r="H345" s="1178"/>
      <c r="I345" s="478"/>
      <c r="J345" s="472"/>
      <c r="K345" s="472"/>
      <c r="L345" s="472"/>
    </row>
    <row r="346" spans="1:12" s="474" customFormat="1" ht="14.4" thickBot="1" x14ac:dyDescent="0.3">
      <c r="A346" s="472"/>
      <c r="B346" s="472"/>
      <c r="C346" s="483" t="s">
        <v>11</v>
      </c>
      <c r="D346" s="482" t="s">
        <v>12</v>
      </c>
      <c r="E346" s="1174"/>
      <c r="F346" s="1179"/>
      <c r="G346" s="1180"/>
      <c r="H346" s="1181"/>
      <c r="I346" s="478"/>
      <c r="J346" s="472"/>
      <c r="K346" s="472"/>
      <c r="L346" s="472"/>
    </row>
    <row r="347" spans="1:12" s="474" customFormat="1" x14ac:dyDescent="0.25">
      <c r="A347" s="472"/>
      <c r="B347" s="472"/>
      <c r="C347" s="484"/>
      <c r="D347" s="485"/>
      <c r="E347" s="478"/>
      <c r="F347" s="485"/>
      <c r="G347" s="486"/>
      <c r="H347" s="485"/>
      <c r="I347" s="485"/>
      <c r="J347" s="472"/>
      <c r="K347" s="472"/>
      <c r="L347" s="472"/>
    </row>
    <row r="348" spans="1:12" s="474" customFormat="1" ht="14.4" thickBot="1" x14ac:dyDescent="0.3">
      <c r="A348" s="472"/>
      <c r="B348" s="472"/>
      <c r="C348" s="1145" t="s">
        <v>13</v>
      </c>
      <c r="D348" s="1182"/>
      <c r="E348" s="1182"/>
      <c r="F348" s="1182"/>
      <c r="G348" s="1182"/>
      <c r="H348" s="1183"/>
      <c r="I348" s="542"/>
      <c r="J348" s="472"/>
      <c r="K348" s="472"/>
      <c r="L348" s="472"/>
    </row>
    <row r="349" spans="1:12" s="474" customFormat="1" ht="28.2" thickBot="1" x14ac:dyDescent="0.3">
      <c r="A349" s="472"/>
      <c r="B349" s="472"/>
      <c r="C349" s="487" t="s">
        <v>14</v>
      </c>
      <c r="D349" s="488" t="s">
        <v>15</v>
      </c>
      <c r="E349" s="489" t="s">
        <v>16</v>
      </c>
      <c r="F349" s="488" t="s">
        <v>17</v>
      </c>
      <c r="G349" s="490" t="s">
        <v>760</v>
      </c>
      <c r="H349" s="491" t="s">
        <v>66</v>
      </c>
      <c r="I349" s="492"/>
      <c r="J349" s="472"/>
      <c r="K349" s="472"/>
      <c r="L349" s="472"/>
    </row>
    <row r="350" spans="1:12" s="474" customFormat="1" x14ac:dyDescent="0.25">
      <c r="A350" s="472"/>
      <c r="B350" s="472"/>
      <c r="C350" s="609" t="e">
        <f>+#REF!</f>
        <v>#REF!</v>
      </c>
      <c r="D350" s="610" t="e">
        <f>+#REF!</f>
        <v>#REF!</v>
      </c>
      <c r="E350" s="549" t="e">
        <f>+#REF!</f>
        <v>#REF!</v>
      </c>
      <c r="F350" s="549" t="e">
        <f>+#REF!</f>
        <v>#REF!</v>
      </c>
      <c r="G350" s="577" t="e">
        <f>+#REF!</f>
        <v>#REF!</v>
      </c>
      <c r="H350" s="578" t="e">
        <f t="shared" ref="H350:H371" si="15">G350*F350</f>
        <v>#REF!</v>
      </c>
      <c r="I350" s="498"/>
      <c r="J350" s="472"/>
      <c r="K350" s="472"/>
      <c r="L350" s="472"/>
    </row>
    <row r="351" spans="1:12" s="474" customFormat="1" x14ac:dyDescent="0.25">
      <c r="A351" s="472"/>
      <c r="B351" s="472"/>
      <c r="C351" s="611" t="e">
        <f>+#REF!</f>
        <v>#REF!</v>
      </c>
      <c r="D351" s="612" t="e">
        <f>+#REF!</f>
        <v>#REF!</v>
      </c>
      <c r="E351" s="552" t="e">
        <f>+#REF!</f>
        <v>#REF!</v>
      </c>
      <c r="F351" s="552" t="e">
        <f>+#REF!</f>
        <v>#REF!</v>
      </c>
      <c r="G351" s="550" t="e">
        <f>+#REF!</f>
        <v>#REF!</v>
      </c>
      <c r="H351" s="578" t="e">
        <f t="shared" si="15"/>
        <v>#REF!</v>
      </c>
      <c r="I351" s="498"/>
      <c r="J351" s="472"/>
      <c r="K351" s="472"/>
      <c r="L351" s="472"/>
    </row>
    <row r="352" spans="1:12" s="474" customFormat="1" x14ac:dyDescent="0.25">
      <c r="A352" s="472"/>
      <c r="B352" s="472"/>
      <c r="C352" s="611" t="e">
        <f>+#REF!</f>
        <v>#REF!</v>
      </c>
      <c r="D352" s="613" t="e">
        <f>+#REF!</f>
        <v>#REF!</v>
      </c>
      <c r="E352" s="614" t="e">
        <f>+#REF!</f>
        <v>#REF!</v>
      </c>
      <c r="F352" s="614" t="e">
        <f>+#REF!</f>
        <v>#REF!</v>
      </c>
      <c r="G352" s="550" t="e">
        <f>+#REF!</f>
        <v>#REF!</v>
      </c>
      <c r="H352" s="578" t="e">
        <f t="shared" si="15"/>
        <v>#REF!</v>
      </c>
      <c r="I352" s="498"/>
      <c r="J352" s="472"/>
      <c r="K352" s="472"/>
      <c r="L352" s="472"/>
    </row>
    <row r="353" spans="1:12" s="474" customFormat="1" x14ac:dyDescent="0.25">
      <c r="A353" s="472"/>
      <c r="B353" s="472"/>
      <c r="C353" s="611" t="e">
        <f>+#REF!</f>
        <v>#REF!</v>
      </c>
      <c r="D353" s="615" t="e">
        <f>+#REF!</f>
        <v>#REF!</v>
      </c>
      <c r="E353" s="552" t="e">
        <f>+#REF!</f>
        <v>#REF!</v>
      </c>
      <c r="F353" s="552" t="e">
        <f>+#REF!</f>
        <v>#REF!</v>
      </c>
      <c r="G353" s="550" t="e">
        <f>+#REF!</f>
        <v>#REF!</v>
      </c>
      <c r="H353" s="578" t="e">
        <f t="shared" si="15"/>
        <v>#REF!</v>
      </c>
      <c r="I353" s="498"/>
      <c r="J353" s="472"/>
      <c r="K353" s="472"/>
      <c r="L353" s="472"/>
    </row>
    <row r="354" spans="1:12" s="474" customFormat="1" x14ac:dyDescent="0.25">
      <c r="A354" s="472"/>
      <c r="B354" s="472"/>
      <c r="C354" s="611" t="e">
        <f>+#REF!</f>
        <v>#REF!</v>
      </c>
      <c r="D354" s="612" t="e">
        <f>+#REF!</f>
        <v>#REF!</v>
      </c>
      <c r="E354" s="552" t="e">
        <f>+#REF!</f>
        <v>#REF!</v>
      </c>
      <c r="F354" s="552" t="e">
        <f>+#REF!</f>
        <v>#REF!</v>
      </c>
      <c r="G354" s="550" t="e">
        <f>+#REF!</f>
        <v>#REF!</v>
      </c>
      <c r="H354" s="578" t="e">
        <f t="shared" si="15"/>
        <v>#REF!</v>
      </c>
      <c r="I354" s="498"/>
      <c r="J354" s="472"/>
      <c r="K354" s="472"/>
      <c r="L354" s="472"/>
    </row>
    <row r="355" spans="1:12" s="474" customFormat="1" x14ac:dyDescent="0.25">
      <c r="A355" s="472"/>
      <c r="B355" s="472"/>
      <c r="C355" s="611" t="e">
        <f>+#REF!</f>
        <v>#REF!</v>
      </c>
      <c r="D355" s="610" t="e">
        <f>+#REF!</f>
        <v>#REF!</v>
      </c>
      <c r="E355" s="549" t="e">
        <f>+#REF!</f>
        <v>#REF!</v>
      </c>
      <c r="F355" s="549" t="e">
        <f>+#REF!</f>
        <v>#REF!</v>
      </c>
      <c r="G355" s="550" t="e">
        <f>+#REF!</f>
        <v>#REF!</v>
      </c>
      <c r="H355" s="578" t="e">
        <f t="shared" si="15"/>
        <v>#REF!</v>
      </c>
      <c r="I355" s="498"/>
      <c r="J355" s="472"/>
      <c r="K355" s="472"/>
      <c r="L355" s="472"/>
    </row>
    <row r="356" spans="1:12" s="474" customFormat="1" x14ac:dyDescent="0.25">
      <c r="A356" s="472"/>
      <c r="B356" s="472"/>
      <c r="C356" s="611" t="e">
        <f>+#REF!</f>
        <v>#REF!</v>
      </c>
      <c r="D356" s="612" t="e">
        <f>+#REF!</f>
        <v>#REF!</v>
      </c>
      <c r="E356" s="552" t="e">
        <f>+#REF!</f>
        <v>#REF!</v>
      </c>
      <c r="F356" s="552" t="e">
        <f>+#REF!</f>
        <v>#REF!</v>
      </c>
      <c r="G356" s="550" t="e">
        <f>+#REF!</f>
        <v>#REF!</v>
      </c>
      <c r="H356" s="578" t="e">
        <f t="shared" si="15"/>
        <v>#REF!</v>
      </c>
      <c r="I356" s="498"/>
      <c r="J356" s="472"/>
      <c r="K356" s="472"/>
      <c r="L356" s="472"/>
    </row>
    <row r="357" spans="1:12" s="474" customFormat="1" x14ac:dyDescent="0.25">
      <c r="A357" s="472"/>
      <c r="B357" s="472"/>
      <c r="C357" s="611" t="e">
        <f>+#REF!</f>
        <v>#REF!</v>
      </c>
      <c r="D357" s="615" t="e">
        <f>+#REF!</f>
        <v>#REF!</v>
      </c>
      <c r="E357" s="552" t="e">
        <f>+#REF!</f>
        <v>#REF!</v>
      </c>
      <c r="F357" s="552" t="e">
        <f>+#REF!</f>
        <v>#REF!</v>
      </c>
      <c r="G357" s="550" t="e">
        <f>+#REF!</f>
        <v>#REF!</v>
      </c>
      <c r="H357" s="582" t="e">
        <f t="shared" si="15"/>
        <v>#REF!</v>
      </c>
      <c r="I357" s="498"/>
      <c r="J357" s="472"/>
      <c r="K357" s="472"/>
      <c r="L357" s="472"/>
    </row>
    <row r="358" spans="1:12" s="474" customFormat="1" x14ac:dyDescent="0.25">
      <c r="A358" s="472"/>
      <c r="B358" s="472"/>
      <c r="C358" s="611" t="e">
        <f>+#REF!</f>
        <v>#REF!</v>
      </c>
      <c r="D358" s="612" t="e">
        <f>+#REF!</f>
        <v>#REF!</v>
      </c>
      <c r="E358" s="552" t="e">
        <f>+#REF!</f>
        <v>#REF!</v>
      </c>
      <c r="F358" s="552" t="e">
        <f>+#REF!</f>
        <v>#REF!</v>
      </c>
      <c r="G358" s="550" t="e">
        <f>+#REF!</f>
        <v>#REF!</v>
      </c>
      <c r="H358" s="582" t="e">
        <f t="shared" si="15"/>
        <v>#REF!</v>
      </c>
      <c r="I358" s="498"/>
      <c r="J358" s="472"/>
      <c r="K358" s="472"/>
      <c r="L358" s="472"/>
    </row>
    <row r="359" spans="1:12" s="474" customFormat="1" x14ac:dyDescent="0.25">
      <c r="A359" s="472"/>
      <c r="B359" s="472"/>
      <c r="C359" s="611" t="e">
        <f>+#REF!</f>
        <v>#REF!</v>
      </c>
      <c r="D359" s="616" t="e">
        <f>+#REF!</f>
        <v>#REF!</v>
      </c>
      <c r="E359" s="617" t="e">
        <f>+#REF!</f>
        <v>#REF!</v>
      </c>
      <c r="F359" s="549" t="e">
        <f>+#REF!</f>
        <v>#REF!</v>
      </c>
      <c r="G359" s="550" t="e">
        <f>+#REF!</f>
        <v>#REF!</v>
      </c>
      <c r="H359" s="578" t="e">
        <f t="shared" si="15"/>
        <v>#REF!</v>
      </c>
      <c r="I359" s="498"/>
      <c r="J359" s="472"/>
      <c r="K359" s="472"/>
      <c r="L359" s="472"/>
    </row>
    <row r="360" spans="1:12" s="474" customFormat="1" x14ac:dyDescent="0.25">
      <c r="A360" s="472"/>
      <c r="B360" s="472"/>
      <c r="C360" s="618" t="e">
        <f>+#REF!</f>
        <v>#REF!</v>
      </c>
      <c r="D360" s="613" t="e">
        <f>+#REF!</f>
        <v>#REF!</v>
      </c>
      <c r="E360" s="614" t="e">
        <f>+#REF!</f>
        <v>#REF!</v>
      </c>
      <c r="F360" s="614" t="e">
        <f>+#REF!</f>
        <v>#REF!</v>
      </c>
      <c r="G360" s="550" t="e">
        <f>+#REF!</f>
        <v>#REF!</v>
      </c>
      <c r="H360" s="578" t="e">
        <f t="shared" si="15"/>
        <v>#REF!</v>
      </c>
      <c r="I360" s="498"/>
      <c r="J360" s="472"/>
      <c r="K360" s="472"/>
      <c r="L360" s="472"/>
    </row>
    <row r="361" spans="1:12" s="474" customFormat="1" x14ac:dyDescent="0.25">
      <c r="A361" s="472"/>
      <c r="B361" s="472"/>
      <c r="C361" s="611" t="e">
        <f>+#REF!</f>
        <v>#REF!</v>
      </c>
      <c r="D361" s="612" t="e">
        <f>+#REF!</f>
        <v>#REF!</v>
      </c>
      <c r="E361" s="552" t="e">
        <f>+#REF!</f>
        <v>#REF!</v>
      </c>
      <c r="F361" s="552" t="e">
        <f>+#REF!</f>
        <v>#REF!</v>
      </c>
      <c r="G361" s="550" t="e">
        <f>+#REF!</f>
        <v>#REF!</v>
      </c>
      <c r="H361" s="582" t="e">
        <f t="shared" si="15"/>
        <v>#REF!</v>
      </c>
      <c r="I361" s="498"/>
      <c r="J361" s="472"/>
      <c r="K361" s="472"/>
      <c r="L361" s="472"/>
    </row>
    <row r="362" spans="1:12" s="474" customFormat="1" x14ac:dyDescent="0.25">
      <c r="A362" s="472"/>
      <c r="B362" s="472"/>
      <c r="C362" s="611" t="e">
        <f>+#REF!</f>
        <v>#REF!</v>
      </c>
      <c r="D362" s="615" t="e">
        <f>+#REF!</f>
        <v>#REF!</v>
      </c>
      <c r="E362" s="552" t="e">
        <f>+#REF!</f>
        <v>#REF!</v>
      </c>
      <c r="F362" s="552" t="e">
        <f>+#REF!</f>
        <v>#REF!</v>
      </c>
      <c r="G362" s="550" t="e">
        <f>+#REF!</f>
        <v>#REF!</v>
      </c>
      <c r="H362" s="578" t="e">
        <f t="shared" si="15"/>
        <v>#REF!</v>
      </c>
      <c r="I362" s="498"/>
      <c r="J362" s="472"/>
      <c r="K362" s="472"/>
      <c r="L362" s="472"/>
    </row>
    <row r="363" spans="1:12" s="474" customFormat="1" x14ac:dyDescent="0.25">
      <c r="A363" s="472"/>
      <c r="B363" s="472"/>
      <c r="C363" s="619" t="e">
        <f>+#REF!</f>
        <v>#REF!</v>
      </c>
      <c r="D363" s="612" t="e">
        <f>+#REF!</f>
        <v>#REF!</v>
      </c>
      <c r="E363" s="552" t="e">
        <f>+#REF!</f>
        <v>#REF!</v>
      </c>
      <c r="F363" s="552" t="e">
        <f>+#REF!</f>
        <v>#REF!</v>
      </c>
      <c r="G363" s="550" t="e">
        <f>+#REF!</f>
        <v>#REF!</v>
      </c>
      <c r="H363" s="578" t="e">
        <f t="shared" si="15"/>
        <v>#REF!</v>
      </c>
      <c r="I363" s="498"/>
      <c r="J363" s="472"/>
      <c r="K363" s="472"/>
      <c r="L363" s="472"/>
    </row>
    <row r="364" spans="1:12" s="474" customFormat="1" x14ac:dyDescent="0.25">
      <c r="A364" s="472"/>
      <c r="B364" s="472"/>
      <c r="C364" s="611" t="e">
        <f>+#REF!</f>
        <v>#REF!</v>
      </c>
      <c r="D364" s="615" t="e">
        <f>+#REF!</f>
        <v>#REF!</v>
      </c>
      <c r="E364" s="552" t="e">
        <f>+#REF!</f>
        <v>#REF!</v>
      </c>
      <c r="F364" s="552" t="e">
        <f>+#REF!</f>
        <v>#REF!</v>
      </c>
      <c r="G364" s="550" t="e">
        <f>+#REF!</f>
        <v>#REF!</v>
      </c>
      <c r="H364" s="578" t="e">
        <f t="shared" si="15"/>
        <v>#REF!</v>
      </c>
      <c r="I364" s="498"/>
      <c r="J364" s="472"/>
      <c r="K364" s="472"/>
      <c r="L364" s="472"/>
    </row>
    <row r="365" spans="1:12" s="474" customFormat="1" x14ac:dyDescent="0.25">
      <c r="A365" s="472"/>
      <c r="B365" s="472"/>
      <c r="C365" s="611" t="e">
        <f>+#REF!</f>
        <v>#REF!</v>
      </c>
      <c r="D365" s="612" t="e">
        <f>+#REF!</f>
        <v>#REF!</v>
      </c>
      <c r="E365" s="552" t="e">
        <f>+#REF!</f>
        <v>#REF!</v>
      </c>
      <c r="F365" s="614" t="e">
        <f>+#REF!</f>
        <v>#REF!</v>
      </c>
      <c r="G365" s="550" t="e">
        <f>+#REF!</f>
        <v>#REF!</v>
      </c>
      <c r="H365" s="578" t="e">
        <f t="shared" si="15"/>
        <v>#REF!</v>
      </c>
      <c r="I365" s="498"/>
      <c r="J365" s="472"/>
      <c r="K365" s="472"/>
      <c r="L365" s="472"/>
    </row>
    <row r="366" spans="1:12" s="474" customFormat="1" x14ac:dyDescent="0.25">
      <c r="A366" s="472"/>
      <c r="B366" s="472"/>
      <c r="C366" s="611" t="e">
        <f>+#REF!</f>
        <v>#REF!</v>
      </c>
      <c r="D366" s="615" t="e">
        <f>+#REF!</f>
        <v>#REF!</v>
      </c>
      <c r="E366" s="552" t="e">
        <f>+#REF!</f>
        <v>#REF!</v>
      </c>
      <c r="F366" s="552" t="e">
        <f>+#REF!</f>
        <v>#REF!</v>
      </c>
      <c r="G366" s="550" t="e">
        <f>+#REF!</f>
        <v>#REF!</v>
      </c>
      <c r="H366" s="578" t="e">
        <f t="shared" si="15"/>
        <v>#REF!</v>
      </c>
      <c r="I366" s="498"/>
      <c r="J366" s="472"/>
      <c r="K366" s="472"/>
      <c r="L366" s="472"/>
    </row>
    <row r="367" spans="1:12" s="474" customFormat="1" x14ac:dyDescent="0.25">
      <c r="A367" s="472"/>
      <c r="B367" s="472"/>
      <c r="C367" s="611" t="e">
        <f>+#REF!</f>
        <v>#REF!</v>
      </c>
      <c r="D367" s="615" t="e">
        <f>+#REF!</f>
        <v>#REF!</v>
      </c>
      <c r="E367" s="552" t="e">
        <f>+#REF!</f>
        <v>#REF!</v>
      </c>
      <c r="F367" s="552" t="e">
        <f>+#REF!</f>
        <v>#REF!</v>
      </c>
      <c r="G367" s="550" t="e">
        <f>+#REF!</f>
        <v>#REF!</v>
      </c>
      <c r="H367" s="578" t="e">
        <f t="shared" si="15"/>
        <v>#REF!</v>
      </c>
      <c r="I367" s="498"/>
      <c r="J367" s="472"/>
      <c r="K367" s="472"/>
      <c r="L367" s="472"/>
    </row>
    <row r="368" spans="1:12" s="474" customFormat="1" x14ac:dyDescent="0.25">
      <c r="A368" s="472"/>
      <c r="B368" s="472"/>
      <c r="C368" s="611" t="e">
        <f>+#REF!</f>
        <v>#REF!</v>
      </c>
      <c r="D368" s="615" t="e">
        <f>+#REF!</f>
        <v>#REF!</v>
      </c>
      <c r="E368" s="552" t="e">
        <f>+#REF!</f>
        <v>#REF!</v>
      </c>
      <c r="F368" s="552" t="e">
        <f>+#REF!</f>
        <v>#REF!</v>
      </c>
      <c r="G368" s="550" t="e">
        <f>+#REF!</f>
        <v>#REF!</v>
      </c>
      <c r="H368" s="578" t="e">
        <f t="shared" si="15"/>
        <v>#REF!</v>
      </c>
      <c r="I368" s="498"/>
      <c r="J368" s="472"/>
      <c r="K368" s="472"/>
      <c r="L368" s="472"/>
    </row>
    <row r="369" spans="1:12" s="474" customFormat="1" x14ac:dyDescent="0.25">
      <c r="A369" s="472"/>
      <c r="B369" s="472"/>
      <c r="C369" s="620" t="e">
        <f>+#REF!</f>
        <v>#REF!</v>
      </c>
      <c r="D369" s="612" t="e">
        <f>+#REF!</f>
        <v>#REF!</v>
      </c>
      <c r="E369" s="549" t="e">
        <f>+#REF!</f>
        <v>#REF!</v>
      </c>
      <c r="F369" s="549" t="e">
        <f>+#REF!</f>
        <v>#REF!</v>
      </c>
      <c r="G369" s="550" t="e">
        <f>+#REF!</f>
        <v>#REF!</v>
      </c>
      <c r="H369" s="578" t="e">
        <f t="shared" si="15"/>
        <v>#REF!</v>
      </c>
      <c r="I369" s="498"/>
      <c r="J369" s="472"/>
      <c r="K369" s="472"/>
      <c r="L369" s="472"/>
    </row>
    <row r="370" spans="1:12" s="474" customFormat="1" x14ac:dyDescent="0.25">
      <c r="A370" s="472"/>
      <c r="B370" s="472"/>
      <c r="C370" s="611" t="e">
        <f>+#REF!</f>
        <v>#REF!</v>
      </c>
      <c r="D370" s="612" t="e">
        <f>+#REF!</f>
        <v>#REF!</v>
      </c>
      <c r="E370" s="552" t="e">
        <f>+#REF!</f>
        <v>#REF!</v>
      </c>
      <c r="F370" s="614" t="e">
        <f>+#REF!</f>
        <v>#REF!</v>
      </c>
      <c r="G370" s="550" t="e">
        <f>+#REF!</f>
        <v>#REF!</v>
      </c>
      <c r="H370" s="578" t="e">
        <f t="shared" si="15"/>
        <v>#REF!</v>
      </c>
      <c r="I370" s="498"/>
      <c r="J370" s="472"/>
      <c r="K370" s="472"/>
      <c r="L370" s="472"/>
    </row>
    <row r="371" spans="1:12" s="474" customFormat="1" ht="14.4" thickBot="1" x14ac:dyDescent="0.3">
      <c r="A371" s="472"/>
      <c r="B371" s="472"/>
      <c r="C371" s="621" t="e">
        <f>+#REF!</f>
        <v>#REF!</v>
      </c>
      <c r="D371" s="622" t="e">
        <f>+#REF!</f>
        <v>#REF!</v>
      </c>
      <c r="E371" s="623" t="e">
        <f>+#REF!</f>
        <v>#REF!</v>
      </c>
      <c r="F371" s="624" t="e">
        <f>+#REF!</f>
        <v>#REF!</v>
      </c>
      <c r="G371" s="586" t="e">
        <f>+#REF!</f>
        <v>#REF!</v>
      </c>
      <c r="H371" s="587" t="e">
        <f t="shared" si="15"/>
        <v>#REF!</v>
      </c>
      <c r="I371" s="498"/>
      <c r="J371" s="472"/>
      <c r="K371" s="472"/>
      <c r="L371" s="472"/>
    </row>
    <row r="372" spans="1:12" s="474" customFormat="1" ht="14.4" thickBot="1" x14ac:dyDescent="0.3">
      <c r="A372" s="472"/>
      <c r="B372" s="472"/>
      <c r="C372" s="554"/>
      <c r="D372" s="555"/>
      <c r="E372" s="554"/>
      <c r="F372" s="1152" t="s">
        <v>20</v>
      </c>
      <c r="G372" s="1164"/>
      <c r="H372" s="625" t="e">
        <f>SUM(H350:H371)</f>
        <v>#REF!</v>
      </c>
      <c r="I372" s="513"/>
      <c r="J372" s="472"/>
      <c r="K372" s="472"/>
      <c r="L372" s="472"/>
    </row>
    <row r="373" spans="1:12" ht="14.4" thickBot="1" x14ac:dyDescent="0.3">
      <c r="A373" s="472"/>
      <c r="B373" s="514"/>
      <c r="C373" s="1165" t="s">
        <v>21</v>
      </c>
      <c r="D373" s="1166"/>
      <c r="E373" s="1166"/>
      <c r="F373" s="1166"/>
      <c r="G373" s="1166"/>
      <c r="H373" s="1167"/>
      <c r="I373" s="515"/>
      <c r="J373" s="472"/>
    </row>
    <row r="374" spans="1:12" ht="28.2" thickBot="1" x14ac:dyDescent="0.3">
      <c r="A374" s="472"/>
      <c r="B374" s="514"/>
      <c r="C374" s="517" t="s">
        <v>22</v>
      </c>
      <c r="D374" s="518" t="s">
        <v>23</v>
      </c>
      <c r="E374" s="519" t="s">
        <v>16</v>
      </c>
      <c r="F374" s="518" t="s">
        <v>17</v>
      </c>
      <c r="G374" s="519" t="s">
        <v>760</v>
      </c>
      <c r="H374" s="626" t="s">
        <v>25</v>
      </c>
      <c r="I374" s="627"/>
      <c r="J374" s="472"/>
    </row>
    <row r="375" spans="1:12" x14ac:dyDescent="0.25">
      <c r="A375" s="472"/>
      <c r="B375" s="514"/>
      <c r="C375" s="594" t="e">
        <f>+#REF!</f>
        <v>#REF!</v>
      </c>
      <c r="D375" s="628" t="e">
        <f>+#REF!</f>
        <v>#REF!</v>
      </c>
      <c r="E375" s="595" t="e">
        <f>+#REF!</f>
        <v>#REF!</v>
      </c>
      <c r="F375" s="596">
        <v>1</v>
      </c>
      <c r="G375" s="628" t="e">
        <f>+#REF!</f>
        <v>#REF!</v>
      </c>
      <c r="H375" s="630" t="e">
        <f>+F375*G375</f>
        <v>#REF!</v>
      </c>
      <c r="I375" s="631"/>
      <c r="J375" s="472"/>
    </row>
    <row r="376" spans="1:12" x14ac:dyDescent="0.25">
      <c r="A376" s="472"/>
      <c r="B376" s="514"/>
      <c r="C376" s="597" t="e">
        <f>+#REF!</f>
        <v>#REF!</v>
      </c>
      <c r="D376" s="638" t="e">
        <f>+#REF!</f>
        <v>#REF!</v>
      </c>
      <c r="E376" s="598" t="e">
        <f>+#REF!</f>
        <v>#REF!</v>
      </c>
      <c r="F376" s="599">
        <v>1</v>
      </c>
      <c r="G376" s="628" t="e">
        <f>+#REF!</f>
        <v>#REF!</v>
      </c>
      <c r="H376" s="632" t="e">
        <f t="shared" ref="H376:H379" si="16">+F376*G376</f>
        <v>#REF!</v>
      </c>
      <c r="I376" s="631"/>
      <c r="J376" s="472"/>
    </row>
    <row r="377" spans="1:12" x14ac:dyDescent="0.25">
      <c r="A377" s="472"/>
      <c r="B377" s="514"/>
      <c r="C377" s="597" t="e">
        <f>+#REF!</f>
        <v>#REF!</v>
      </c>
      <c r="D377" s="638" t="e">
        <f>+#REF!</f>
        <v>#REF!</v>
      </c>
      <c r="E377" s="598" t="e">
        <f>+#REF!</f>
        <v>#REF!</v>
      </c>
      <c r="F377" s="599">
        <v>1</v>
      </c>
      <c r="G377" s="628" t="e">
        <f>+#REF!</f>
        <v>#REF!</v>
      </c>
      <c r="H377" s="632" t="e">
        <f t="shared" si="16"/>
        <v>#REF!</v>
      </c>
      <c r="I377" s="631"/>
      <c r="J377" s="472"/>
    </row>
    <row r="378" spans="1:12" x14ac:dyDescent="0.25">
      <c r="A378" s="472"/>
      <c r="B378" s="514"/>
      <c r="C378" s="597" t="e">
        <f>+#REF!</f>
        <v>#REF!</v>
      </c>
      <c r="D378" s="638" t="e">
        <f>+#REF!</f>
        <v>#REF!</v>
      </c>
      <c r="E378" s="598" t="e">
        <f>+#REF!</f>
        <v>#REF!</v>
      </c>
      <c r="F378" s="599">
        <v>1</v>
      </c>
      <c r="G378" s="628" t="e">
        <f>+#REF!</f>
        <v>#REF!</v>
      </c>
      <c r="H378" s="632" t="e">
        <f t="shared" si="16"/>
        <v>#REF!</v>
      </c>
      <c r="I378" s="631"/>
      <c r="J378" s="472"/>
    </row>
    <row r="379" spans="1:12" ht="14.4" thickBot="1" x14ac:dyDescent="0.3">
      <c r="A379" s="472"/>
      <c r="B379" s="514"/>
      <c r="C379" s="639" t="e">
        <f>+#REF!</f>
        <v>#REF!</v>
      </c>
      <c r="D379" s="601" t="e">
        <f>+#REF!</f>
        <v>#REF!</v>
      </c>
      <c r="E379" s="602" t="e">
        <f>+#REF!</f>
        <v>#REF!</v>
      </c>
      <c r="F379" s="640">
        <v>1</v>
      </c>
      <c r="G379" s="628" t="e">
        <f>+#REF!</f>
        <v>#REF!</v>
      </c>
      <c r="H379" s="633" t="e">
        <f t="shared" si="16"/>
        <v>#REF!</v>
      </c>
      <c r="I379" s="631"/>
      <c r="J379" s="472"/>
    </row>
    <row r="380" spans="1:12" ht="14.4" thickBot="1" x14ac:dyDescent="0.3">
      <c r="A380" s="472"/>
      <c r="B380" s="514"/>
      <c r="C380" s="1130" t="s">
        <v>57</v>
      </c>
      <c r="D380" s="1131"/>
      <c r="E380" s="1131"/>
      <c r="F380" s="1131"/>
      <c r="G380" s="1168"/>
      <c r="H380" s="537" t="e">
        <f>SUM(H375:H379)</f>
        <v>#REF!</v>
      </c>
      <c r="I380" s="538"/>
      <c r="J380" s="473"/>
    </row>
    <row r="381" spans="1:12" ht="14.4" thickBot="1" x14ac:dyDescent="0.3">
      <c r="A381" s="472"/>
      <c r="B381" s="514"/>
      <c r="C381" s="1169" t="s">
        <v>59</v>
      </c>
      <c r="D381" s="1170"/>
      <c r="E381" s="1170"/>
      <c r="F381" s="1170"/>
      <c r="G381" s="1171"/>
      <c r="H381" s="634" t="e">
        <f>+H380+H372</f>
        <v>#REF!</v>
      </c>
      <c r="I381" s="635"/>
      <c r="J381" s="472"/>
    </row>
    <row r="382" spans="1:12" x14ac:dyDescent="0.25">
      <c r="B382" s="469"/>
      <c r="C382" s="469"/>
      <c r="D382" s="470"/>
      <c r="E382" s="471"/>
      <c r="F382" s="469"/>
      <c r="G382" s="469"/>
      <c r="H382" s="469"/>
      <c r="I382" s="469"/>
    </row>
    <row r="383" spans="1:12" s="474" customFormat="1" ht="14.4" thickBot="1" x14ac:dyDescent="0.3">
      <c r="A383" s="472"/>
      <c r="B383" s="1078"/>
      <c r="C383" s="1078"/>
      <c r="D383" s="1078"/>
      <c r="E383" s="1078"/>
      <c r="F383" s="1078"/>
      <c r="G383" s="1078"/>
      <c r="H383" s="1078"/>
      <c r="I383" s="1078"/>
      <c r="J383" s="472"/>
      <c r="K383" s="472"/>
      <c r="L383" s="472"/>
    </row>
    <row r="384" spans="1:12" s="474" customFormat="1" ht="14.4" thickBot="1" x14ac:dyDescent="0.3">
      <c r="A384" s="472"/>
      <c r="B384" s="475"/>
      <c r="C384" s="1132" t="s">
        <v>0</v>
      </c>
      <c r="D384" s="1172"/>
      <c r="E384" s="1172"/>
      <c r="F384" s="1172"/>
      <c r="G384" s="1172"/>
      <c r="H384" s="1173"/>
      <c r="I384" s="478"/>
      <c r="J384" s="472"/>
      <c r="K384" s="472"/>
      <c r="L384" s="472"/>
    </row>
    <row r="385" spans="1:12" s="474" customFormat="1" ht="14.4" thickBot="1" x14ac:dyDescent="0.3">
      <c r="A385" s="472"/>
      <c r="B385" s="472"/>
      <c r="C385" s="478"/>
      <c r="D385" s="478"/>
      <c r="E385" s="478"/>
      <c r="F385" s="478"/>
      <c r="G385" s="479"/>
      <c r="H385" s="478"/>
      <c r="I385" s="478"/>
      <c r="J385" s="472"/>
      <c r="K385" s="472"/>
      <c r="L385" s="472"/>
    </row>
    <row r="386" spans="1:12" s="474" customFormat="1" ht="14.4" thickBot="1" x14ac:dyDescent="0.3">
      <c r="A386" s="472"/>
      <c r="B386" s="472"/>
      <c r="C386" s="480" t="s">
        <v>1</v>
      </c>
      <c r="D386" s="481" t="s">
        <v>769</v>
      </c>
      <c r="E386" s="1174"/>
      <c r="F386" s="1137"/>
      <c r="G386" s="1175"/>
      <c r="H386" s="1176"/>
      <c r="I386" s="478"/>
      <c r="J386" s="472"/>
      <c r="K386" s="472"/>
      <c r="L386" s="472"/>
    </row>
    <row r="387" spans="1:12" s="474" customFormat="1" ht="14.4" thickBot="1" x14ac:dyDescent="0.3">
      <c r="A387" s="472"/>
      <c r="B387" s="472"/>
      <c r="C387" s="480" t="s">
        <v>3</v>
      </c>
      <c r="D387" s="482" t="s">
        <v>4</v>
      </c>
      <c r="E387" s="1174"/>
      <c r="F387" s="1177"/>
      <c r="G387" s="1135"/>
      <c r="H387" s="1178"/>
      <c r="I387" s="478"/>
      <c r="J387" s="472"/>
      <c r="K387" s="472"/>
      <c r="L387" s="472"/>
    </row>
    <row r="388" spans="1:12" s="474" customFormat="1" ht="14.4" thickBot="1" x14ac:dyDescent="0.3">
      <c r="A388" s="472"/>
      <c r="B388" s="472"/>
      <c r="C388" s="480" t="s">
        <v>5</v>
      </c>
      <c r="D388" s="482" t="s">
        <v>6</v>
      </c>
      <c r="E388" s="1174"/>
      <c r="F388" s="1177"/>
      <c r="G388" s="1135"/>
      <c r="H388" s="1178"/>
      <c r="I388" s="478"/>
      <c r="J388" s="472"/>
      <c r="K388" s="472"/>
      <c r="L388" s="472"/>
    </row>
    <row r="389" spans="1:12" s="474" customFormat="1" ht="14.4" thickBot="1" x14ac:dyDescent="0.3">
      <c r="A389" s="472"/>
      <c r="B389" s="472"/>
      <c r="C389" s="480" t="s">
        <v>7</v>
      </c>
      <c r="D389" s="482" t="s">
        <v>8</v>
      </c>
      <c r="E389" s="1174"/>
      <c r="F389" s="1177"/>
      <c r="G389" s="1135"/>
      <c r="H389" s="1178"/>
      <c r="I389" s="478"/>
      <c r="J389" s="472"/>
      <c r="K389" s="472"/>
      <c r="L389" s="472"/>
    </row>
    <row r="390" spans="1:12" s="474" customFormat="1" ht="14.4" thickBot="1" x14ac:dyDescent="0.3">
      <c r="A390" s="472"/>
      <c r="B390" s="472"/>
      <c r="C390" s="483" t="s">
        <v>9</v>
      </c>
      <c r="D390" s="482" t="s">
        <v>10</v>
      </c>
      <c r="E390" s="1174"/>
      <c r="F390" s="1177"/>
      <c r="G390" s="1135"/>
      <c r="H390" s="1178"/>
      <c r="I390" s="478"/>
      <c r="J390" s="472"/>
      <c r="K390" s="472"/>
      <c r="L390" s="472"/>
    </row>
    <row r="391" spans="1:12" s="474" customFormat="1" ht="14.4" thickBot="1" x14ac:dyDescent="0.3">
      <c r="A391" s="472"/>
      <c r="B391" s="472"/>
      <c r="C391" s="483" t="s">
        <v>11</v>
      </c>
      <c r="D391" s="482" t="s">
        <v>12</v>
      </c>
      <c r="E391" s="1174"/>
      <c r="F391" s="1179"/>
      <c r="G391" s="1180"/>
      <c r="H391" s="1181"/>
      <c r="I391" s="478"/>
      <c r="J391" s="472"/>
      <c r="K391" s="472"/>
      <c r="L391" s="472"/>
    </row>
    <row r="392" spans="1:12" s="474" customFormat="1" x14ac:dyDescent="0.25">
      <c r="A392" s="472"/>
      <c r="B392" s="472"/>
      <c r="C392" s="484"/>
      <c r="D392" s="485"/>
      <c r="E392" s="478"/>
      <c r="F392" s="485"/>
      <c r="G392" s="486"/>
      <c r="H392" s="485"/>
      <c r="I392" s="485"/>
      <c r="J392" s="472"/>
      <c r="K392" s="472"/>
      <c r="L392" s="472"/>
    </row>
    <row r="393" spans="1:12" s="474" customFormat="1" ht="14.4" thickBot="1" x14ac:dyDescent="0.3">
      <c r="A393" s="472"/>
      <c r="B393" s="472"/>
      <c r="C393" s="1145" t="s">
        <v>13</v>
      </c>
      <c r="D393" s="1182"/>
      <c r="E393" s="1182"/>
      <c r="F393" s="1182"/>
      <c r="G393" s="1182"/>
      <c r="H393" s="1183"/>
      <c r="I393" s="542"/>
      <c r="J393" s="472"/>
      <c r="K393" s="472"/>
      <c r="L393" s="472"/>
    </row>
    <row r="394" spans="1:12" s="474" customFormat="1" ht="27.6" x14ac:dyDescent="0.25">
      <c r="A394" s="472"/>
      <c r="B394" s="472"/>
      <c r="C394" s="604" t="s">
        <v>14</v>
      </c>
      <c r="D394" s="605" t="s">
        <v>15</v>
      </c>
      <c r="E394" s="606" t="s">
        <v>16</v>
      </c>
      <c r="F394" s="605" t="s">
        <v>17</v>
      </c>
      <c r="G394" s="607" t="s">
        <v>760</v>
      </c>
      <c r="H394" s="608" t="s">
        <v>66</v>
      </c>
      <c r="I394" s="492"/>
      <c r="J394" s="472"/>
      <c r="K394" s="472"/>
      <c r="L394" s="472"/>
    </row>
    <row r="395" spans="1:12" s="474" customFormat="1" x14ac:dyDescent="0.25">
      <c r="A395" s="472"/>
      <c r="B395" s="472"/>
      <c r="C395" s="609" t="e">
        <f>+#REF!</f>
        <v>#REF!</v>
      </c>
      <c r="D395" s="610" t="e">
        <f>+#REF!</f>
        <v>#REF!</v>
      </c>
      <c r="E395" s="549" t="e">
        <f>+#REF!</f>
        <v>#REF!</v>
      </c>
      <c r="F395" s="549" t="e">
        <f>+#REF!</f>
        <v>#REF!</v>
      </c>
      <c r="G395" s="550" t="e">
        <f>+#REF!</f>
        <v>#REF!</v>
      </c>
      <c r="H395" s="578" t="e">
        <f t="shared" ref="H395:H416" si="17">G395*F395</f>
        <v>#REF!</v>
      </c>
      <c r="I395" s="498"/>
      <c r="J395" s="472"/>
      <c r="K395" s="472"/>
      <c r="L395" s="472"/>
    </row>
    <row r="396" spans="1:12" s="474" customFormat="1" x14ac:dyDescent="0.25">
      <c r="A396" s="472"/>
      <c r="B396" s="472"/>
      <c r="C396" s="611" t="e">
        <f>+#REF!</f>
        <v>#REF!</v>
      </c>
      <c r="D396" s="612" t="e">
        <f>+#REF!</f>
        <v>#REF!</v>
      </c>
      <c r="E396" s="552" t="e">
        <f>+#REF!</f>
        <v>#REF!</v>
      </c>
      <c r="F396" s="552" t="e">
        <f>+#REF!</f>
        <v>#REF!</v>
      </c>
      <c r="G396" s="550" t="e">
        <f>+#REF!</f>
        <v>#REF!</v>
      </c>
      <c r="H396" s="578" t="e">
        <f t="shared" si="17"/>
        <v>#REF!</v>
      </c>
      <c r="I396" s="498"/>
      <c r="J396" s="472"/>
      <c r="K396" s="472"/>
      <c r="L396" s="472"/>
    </row>
    <row r="397" spans="1:12" s="474" customFormat="1" x14ac:dyDescent="0.25">
      <c r="A397" s="472"/>
      <c r="B397" s="472"/>
      <c r="C397" s="611" t="e">
        <f>+#REF!</f>
        <v>#REF!</v>
      </c>
      <c r="D397" s="613" t="e">
        <f>+#REF!</f>
        <v>#REF!</v>
      </c>
      <c r="E397" s="614" t="e">
        <f>+#REF!</f>
        <v>#REF!</v>
      </c>
      <c r="F397" s="614" t="e">
        <f>+#REF!</f>
        <v>#REF!</v>
      </c>
      <c r="G397" s="550" t="e">
        <f>+#REF!</f>
        <v>#REF!</v>
      </c>
      <c r="H397" s="578" t="e">
        <f t="shared" si="17"/>
        <v>#REF!</v>
      </c>
      <c r="I397" s="498"/>
      <c r="J397" s="472"/>
      <c r="K397" s="472"/>
      <c r="L397" s="472"/>
    </row>
    <row r="398" spans="1:12" s="474" customFormat="1" x14ac:dyDescent="0.25">
      <c r="A398" s="472"/>
      <c r="B398" s="472"/>
      <c r="C398" s="611" t="e">
        <f>+#REF!</f>
        <v>#REF!</v>
      </c>
      <c r="D398" s="615" t="e">
        <f>+#REF!</f>
        <v>#REF!</v>
      </c>
      <c r="E398" s="552" t="e">
        <f>+#REF!</f>
        <v>#REF!</v>
      </c>
      <c r="F398" s="552" t="e">
        <f>+#REF!</f>
        <v>#REF!</v>
      </c>
      <c r="G398" s="550" t="e">
        <f>+#REF!</f>
        <v>#REF!</v>
      </c>
      <c r="H398" s="578" t="e">
        <f t="shared" si="17"/>
        <v>#REF!</v>
      </c>
      <c r="I398" s="498"/>
      <c r="J398" s="472"/>
      <c r="K398" s="472"/>
      <c r="L398" s="472"/>
    </row>
    <row r="399" spans="1:12" s="474" customFormat="1" x14ac:dyDescent="0.25">
      <c r="A399" s="472"/>
      <c r="B399" s="472"/>
      <c r="C399" s="611" t="e">
        <f>+#REF!</f>
        <v>#REF!</v>
      </c>
      <c r="D399" s="612" t="e">
        <f>+#REF!</f>
        <v>#REF!</v>
      </c>
      <c r="E399" s="552" t="e">
        <f>+#REF!</f>
        <v>#REF!</v>
      </c>
      <c r="F399" s="552" t="e">
        <f>+#REF!</f>
        <v>#REF!</v>
      </c>
      <c r="G399" s="550" t="e">
        <f>+#REF!</f>
        <v>#REF!</v>
      </c>
      <c r="H399" s="578" t="e">
        <f t="shared" si="17"/>
        <v>#REF!</v>
      </c>
      <c r="I399" s="498"/>
      <c r="J399" s="472"/>
      <c r="K399" s="472"/>
      <c r="L399" s="472"/>
    </row>
    <row r="400" spans="1:12" s="474" customFormat="1" x14ac:dyDescent="0.25">
      <c r="A400" s="472"/>
      <c r="B400" s="472"/>
      <c r="C400" s="611" t="e">
        <f>+#REF!</f>
        <v>#REF!</v>
      </c>
      <c r="D400" s="610" t="e">
        <f>+#REF!</f>
        <v>#REF!</v>
      </c>
      <c r="E400" s="549" t="e">
        <f>+#REF!</f>
        <v>#REF!</v>
      </c>
      <c r="F400" s="549" t="e">
        <f>+#REF!</f>
        <v>#REF!</v>
      </c>
      <c r="G400" s="550" t="e">
        <f>+#REF!</f>
        <v>#REF!</v>
      </c>
      <c r="H400" s="578" t="e">
        <f t="shared" si="17"/>
        <v>#REF!</v>
      </c>
      <c r="I400" s="498"/>
      <c r="J400" s="472"/>
      <c r="K400" s="472"/>
      <c r="L400" s="472"/>
    </row>
    <row r="401" spans="1:12" s="474" customFormat="1" x14ac:dyDescent="0.25">
      <c r="A401" s="472"/>
      <c r="B401" s="472"/>
      <c r="C401" s="611" t="e">
        <f>+#REF!</f>
        <v>#REF!</v>
      </c>
      <c r="D401" s="612" t="e">
        <f>+#REF!</f>
        <v>#REF!</v>
      </c>
      <c r="E401" s="552" t="e">
        <f>+#REF!</f>
        <v>#REF!</v>
      </c>
      <c r="F401" s="552" t="e">
        <f>+#REF!</f>
        <v>#REF!</v>
      </c>
      <c r="G401" s="550" t="e">
        <f>+#REF!</f>
        <v>#REF!</v>
      </c>
      <c r="H401" s="578" t="e">
        <f t="shared" si="17"/>
        <v>#REF!</v>
      </c>
      <c r="I401" s="498"/>
      <c r="J401" s="472"/>
      <c r="K401" s="472"/>
      <c r="L401" s="472"/>
    </row>
    <row r="402" spans="1:12" s="474" customFormat="1" x14ac:dyDescent="0.25">
      <c r="A402" s="472"/>
      <c r="B402" s="472"/>
      <c r="C402" s="611" t="e">
        <f>+#REF!</f>
        <v>#REF!</v>
      </c>
      <c r="D402" s="615" t="e">
        <f>+#REF!</f>
        <v>#REF!</v>
      </c>
      <c r="E402" s="552" t="e">
        <f>+#REF!</f>
        <v>#REF!</v>
      </c>
      <c r="F402" s="552" t="e">
        <f>+#REF!</f>
        <v>#REF!</v>
      </c>
      <c r="G402" s="550" t="e">
        <f>+#REF!</f>
        <v>#REF!</v>
      </c>
      <c r="H402" s="582" t="e">
        <f t="shared" si="17"/>
        <v>#REF!</v>
      </c>
      <c r="I402" s="498"/>
      <c r="J402" s="472"/>
      <c r="K402" s="472"/>
      <c r="L402" s="472"/>
    </row>
    <row r="403" spans="1:12" s="474" customFormat="1" x14ac:dyDescent="0.25">
      <c r="A403" s="472"/>
      <c r="B403" s="472"/>
      <c r="C403" s="611" t="e">
        <f>+#REF!</f>
        <v>#REF!</v>
      </c>
      <c r="D403" s="612" t="e">
        <f>+#REF!</f>
        <v>#REF!</v>
      </c>
      <c r="E403" s="552" t="e">
        <f>+#REF!</f>
        <v>#REF!</v>
      </c>
      <c r="F403" s="552" t="e">
        <f>+#REF!</f>
        <v>#REF!</v>
      </c>
      <c r="G403" s="550" t="e">
        <f>+#REF!</f>
        <v>#REF!</v>
      </c>
      <c r="H403" s="582" t="e">
        <f t="shared" si="17"/>
        <v>#REF!</v>
      </c>
      <c r="I403" s="498"/>
      <c r="J403" s="472"/>
      <c r="K403" s="472"/>
      <c r="L403" s="472"/>
    </row>
    <row r="404" spans="1:12" s="474" customFormat="1" x14ac:dyDescent="0.25">
      <c r="A404" s="472"/>
      <c r="B404" s="472"/>
      <c r="C404" s="611" t="e">
        <f>+#REF!</f>
        <v>#REF!</v>
      </c>
      <c r="D404" s="616" t="e">
        <f>+#REF!</f>
        <v>#REF!</v>
      </c>
      <c r="E404" s="617" t="e">
        <f>+#REF!</f>
        <v>#REF!</v>
      </c>
      <c r="F404" s="549" t="e">
        <f>+#REF!</f>
        <v>#REF!</v>
      </c>
      <c r="G404" s="550" t="e">
        <f>+#REF!</f>
        <v>#REF!</v>
      </c>
      <c r="H404" s="578" t="e">
        <f t="shared" si="17"/>
        <v>#REF!</v>
      </c>
      <c r="I404" s="498"/>
      <c r="J404" s="472"/>
      <c r="K404" s="472"/>
      <c r="L404" s="472"/>
    </row>
    <row r="405" spans="1:12" s="474" customFormat="1" x14ac:dyDescent="0.25">
      <c r="A405" s="472"/>
      <c r="B405" s="472"/>
      <c r="C405" s="618" t="e">
        <f>+#REF!</f>
        <v>#REF!</v>
      </c>
      <c r="D405" s="613" t="e">
        <f>+#REF!</f>
        <v>#REF!</v>
      </c>
      <c r="E405" s="614" t="e">
        <f>+#REF!</f>
        <v>#REF!</v>
      </c>
      <c r="F405" s="614" t="e">
        <f>+#REF!</f>
        <v>#REF!</v>
      </c>
      <c r="G405" s="550" t="e">
        <f>+#REF!</f>
        <v>#REF!</v>
      </c>
      <c r="H405" s="578" t="e">
        <f t="shared" si="17"/>
        <v>#REF!</v>
      </c>
      <c r="I405" s="498"/>
      <c r="J405" s="472"/>
      <c r="K405" s="472"/>
      <c r="L405" s="472"/>
    </row>
    <row r="406" spans="1:12" s="474" customFormat="1" x14ac:dyDescent="0.25">
      <c r="A406" s="472"/>
      <c r="B406" s="472"/>
      <c r="C406" s="611" t="e">
        <f>+#REF!</f>
        <v>#REF!</v>
      </c>
      <c r="D406" s="612" t="e">
        <f>+#REF!</f>
        <v>#REF!</v>
      </c>
      <c r="E406" s="552" t="e">
        <f>+#REF!</f>
        <v>#REF!</v>
      </c>
      <c r="F406" s="552" t="e">
        <f>+#REF!</f>
        <v>#REF!</v>
      </c>
      <c r="G406" s="550" t="e">
        <f>+#REF!</f>
        <v>#REF!</v>
      </c>
      <c r="H406" s="582" t="e">
        <f t="shared" si="17"/>
        <v>#REF!</v>
      </c>
      <c r="I406" s="498"/>
      <c r="J406" s="472"/>
      <c r="K406" s="472"/>
      <c r="L406" s="472"/>
    </row>
    <row r="407" spans="1:12" s="474" customFormat="1" x14ac:dyDescent="0.25">
      <c r="A407" s="472"/>
      <c r="B407" s="472"/>
      <c r="C407" s="611" t="e">
        <f>+#REF!</f>
        <v>#REF!</v>
      </c>
      <c r="D407" s="615" t="e">
        <f>+#REF!</f>
        <v>#REF!</v>
      </c>
      <c r="E407" s="552" t="e">
        <f>+#REF!</f>
        <v>#REF!</v>
      </c>
      <c r="F407" s="552" t="e">
        <f>+#REF!</f>
        <v>#REF!</v>
      </c>
      <c r="G407" s="550" t="e">
        <f>+#REF!</f>
        <v>#REF!</v>
      </c>
      <c r="H407" s="578" t="e">
        <f t="shared" si="17"/>
        <v>#REF!</v>
      </c>
      <c r="I407" s="498"/>
      <c r="J407" s="472"/>
      <c r="K407" s="472"/>
      <c r="L407" s="472"/>
    </row>
    <row r="408" spans="1:12" s="474" customFormat="1" x14ac:dyDescent="0.25">
      <c r="A408" s="472"/>
      <c r="B408" s="472"/>
      <c r="C408" s="619" t="e">
        <f>+#REF!</f>
        <v>#REF!</v>
      </c>
      <c r="D408" s="612" t="e">
        <f>+#REF!</f>
        <v>#REF!</v>
      </c>
      <c r="E408" s="552" t="e">
        <f>+#REF!</f>
        <v>#REF!</v>
      </c>
      <c r="F408" s="552" t="e">
        <f>+#REF!</f>
        <v>#REF!</v>
      </c>
      <c r="G408" s="550" t="e">
        <f>+#REF!</f>
        <v>#REF!</v>
      </c>
      <c r="H408" s="578" t="e">
        <f t="shared" si="17"/>
        <v>#REF!</v>
      </c>
      <c r="I408" s="498"/>
      <c r="J408" s="472"/>
      <c r="K408" s="472"/>
      <c r="L408" s="472"/>
    </row>
    <row r="409" spans="1:12" s="474" customFormat="1" x14ac:dyDescent="0.25">
      <c r="A409" s="472"/>
      <c r="B409" s="472"/>
      <c r="C409" s="611" t="e">
        <f>+#REF!</f>
        <v>#REF!</v>
      </c>
      <c r="D409" s="615" t="e">
        <f>+#REF!</f>
        <v>#REF!</v>
      </c>
      <c r="E409" s="552" t="e">
        <f>+#REF!</f>
        <v>#REF!</v>
      </c>
      <c r="F409" s="552" t="e">
        <f>+#REF!</f>
        <v>#REF!</v>
      </c>
      <c r="G409" s="550" t="e">
        <f>+#REF!</f>
        <v>#REF!</v>
      </c>
      <c r="H409" s="578" t="e">
        <f t="shared" si="17"/>
        <v>#REF!</v>
      </c>
      <c r="I409" s="498"/>
      <c r="J409" s="472"/>
      <c r="K409" s="472"/>
      <c r="L409" s="472"/>
    </row>
    <row r="410" spans="1:12" s="474" customFormat="1" x14ac:dyDescent="0.25">
      <c r="A410" s="472"/>
      <c r="B410" s="472"/>
      <c r="C410" s="611" t="e">
        <f>+#REF!</f>
        <v>#REF!</v>
      </c>
      <c r="D410" s="612" t="e">
        <f>+#REF!</f>
        <v>#REF!</v>
      </c>
      <c r="E410" s="552" t="e">
        <f>+#REF!</f>
        <v>#REF!</v>
      </c>
      <c r="F410" s="614" t="e">
        <f>+#REF!</f>
        <v>#REF!</v>
      </c>
      <c r="G410" s="550" t="e">
        <f>+#REF!</f>
        <v>#REF!</v>
      </c>
      <c r="H410" s="578" t="e">
        <f t="shared" si="17"/>
        <v>#REF!</v>
      </c>
      <c r="I410" s="498"/>
      <c r="J410" s="472"/>
      <c r="K410" s="472"/>
      <c r="L410" s="472"/>
    </row>
    <row r="411" spans="1:12" s="474" customFormat="1" x14ac:dyDescent="0.25">
      <c r="A411" s="472"/>
      <c r="B411" s="472"/>
      <c r="C411" s="611" t="e">
        <f>+#REF!</f>
        <v>#REF!</v>
      </c>
      <c r="D411" s="615" t="e">
        <f>+#REF!</f>
        <v>#REF!</v>
      </c>
      <c r="E411" s="552" t="e">
        <f>+#REF!</f>
        <v>#REF!</v>
      </c>
      <c r="F411" s="552" t="e">
        <f>+#REF!</f>
        <v>#REF!</v>
      </c>
      <c r="G411" s="550" t="e">
        <f>+#REF!</f>
        <v>#REF!</v>
      </c>
      <c r="H411" s="578" t="e">
        <f t="shared" si="17"/>
        <v>#REF!</v>
      </c>
      <c r="I411" s="498"/>
      <c r="J411" s="472"/>
      <c r="K411" s="472"/>
      <c r="L411" s="472"/>
    </row>
    <row r="412" spans="1:12" s="474" customFormat="1" x14ac:dyDescent="0.25">
      <c r="A412" s="472"/>
      <c r="B412" s="472"/>
      <c r="C412" s="611" t="e">
        <f>+#REF!</f>
        <v>#REF!</v>
      </c>
      <c r="D412" s="615" t="e">
        <f>+#REF!</f>
        <v>#REF!</v>
      </c>
      <c r="E412" s="552" t="e">
        <f>+#REF!</f>
        <v>#REF!</v>
      </c>
      <c r="F412" s="552" t="e">
        <f>+#REF!</f>
        <v>#REF!</v>
      </c>
      <c r="G412" s="550" t="e">
        <f>+#REF!</f>
        <v>#REF!</v>
      </c>
      <c r="H412" s="578" t="e">
        <f t="shared" si="17"/>
        <v>#REF!</v>
      </c>
      <c r="I412" s="498"/>
      <c r="J412" s="472"/>
      <c r="K412" s="472"/>
      <c r="L412" s="472"/>
    </row>
    <row r="413" spans="1:12" s="474" customFormat="1" x14ac:dyDescent="0.25">
      <c r="A413" s="472"/>
      <c r="B413" s="472"/>
      <c r="C413" s="611" t="e">
        <f>+#REF!</f>
        <v>#REF!</v>
      </c>
      <c r="D413" s="615" t="e">
        <f>+#REF!</f>
        <v>#REF!</v>
      </c>
      <c r="E413" s="552" t="e">
        <f>+#REF!</f>
        <v>#REF!</v>
      </c>
      <c r="F413" s="552" t="e">
        <f>+#REF!</f>
        <v>#REF!</v>
      </c>
      <c r="G413" s="550" t="e">
        <f>+#REF!</f>
        <v>#REF!</v>
      </c>
      <c r="H413" s="578" t="e">
        <f t="shared" si="17"/>
        <v>#REF!</v>
      </c>
      <c r="I413" s="498"/>
      <c r="J413" s="472"/>
      <c r="K413" s="472"/>
      <c r="L413" s="472"/>
    </row>
    <row r="414" spans="1:12" s="474" customFormat="1" x14ac:dyDescent="0.25">
      <c r="A414" s="472"/>
      <c r="B414" s="472"/>
      <c r="C414" s="620" t="e">
        <f>+#REF!</f>
        <v>#REF!</v>
      </c>
      <c r="D414" s="612" t="e">
        <f>+#REF!</f>
        <v>#REF!</v>
      </c>
      <c r="E414" s="549" t="e">
        <f>+#REF!</f>
        <v>#REF!</v>
      </c>
      <c r="F414" s="549" t="e">
        <f>+#REF!</f>
        <v>#REF!</v>
      </c>
      <c r="G414" s="550" t="e">
        <f>+#REF!</f>
        <v>#REF!</v>
      </c>
      <c r="H414" s="578" t="e">
        <f t="shared" si="17"/>
        <v>#REF!</v>
      </c>
      <c r="I414" s="498"/>
      <c r="J414" s="472"/>
      <c r="K414" s="472"/>
      <c r="L414" s="472"/>
    </row>
    <row r="415" spans="1:12" s="474" customFormat="1" x14ac:dyDescent="0.25">
      <c r="A415" s="472"/>
      <c r="B415" s="472"/>
      <c r="C415" s="611" t="e">
        <f>+#REF!</f>
        <v>#REF!</v>
      </c>
      <c r="D415" s="612" t="e">
        <f>+#REF!</f>
        <v>#REF!</v>
      </c>
      <c r="E415" s="552" t="e">
        <f>+#REF!</f>
        <v>#REF!</v>
      </c>
      <c r="F415" s="614" t="e">
        <f>+#REF!</f>
        <v>#REF!</v>
      </c>
      <c r="G415" s="550" t="e">
        <f>+#REF!</f>
        <v>#REF!</v>
      </c>
      <c r="H415" s="578" t="e">
        <f t="shared" si="17"/>
        <v>#REF!</v>
      </c>
      <c r="I415" s="498"/>
      <c r="J415" s="472"/>
      <c r="K415" s="472"/>
      <c r="L415" s="472"/>
    </row>
    <row r="416" spans="1:12" s="474" customFormat="1" ht="14.4" thickBot="1" x14ac:dyDescent="0.3">
      <c r="A416" s="472"/>
      <c r="B416" s="472"/>
      <c r="C416" s="621" t="e">
        <f>+#REF!</f>
        <v>#REF!</v>
      </c>
      <c r="D416" s="622" t="e">
        <f>+#REF!</f>
        <v>#REF!</v>
      </c>
      <c r="E416" s="623" t="e">
        <f>+#REF!</f>
        <v>#REF!</v>
      </c>
      <c r="F416" s="624" t="e">
        <f>+#REF!</f>
        <v>#REF!</v>
      </c>
      <c r="G416" s="586" t="e">
        <f>+#REF!</f>
        <v>#REF!</v>
      </c>
      <c r="H416" s="587" t="e">
        <f t="shared" si="17"/>
        <v>#REF!</v>
      </c>
      <c r="I416" s="498"/>
      <c r="J416" s="472"/>
      <c r="K416" s="472"/>
      <c r="L416" s="472"/>
    </row>
    <row r="417" spans="1:12" s="474" customFormat="1" ht="14.4" thickBot="1" x14ac:dyDescent="0.3">
      <c r="A417" s="472"/>
      <c r="B417" s="472"/>
      <c r="C417" s="554"/>
      <c r="D417" s="555"/>
      <c r="E417" s="554"/>
      <c r="F417" s="1152" t="s">
        <v>20</v>
      </c>
      <c r="G417" s="1164"/>
      <c r="H417" s="625" t="e">
        <f>SUM(H395:H416)</f>
        <v>#REF!</v>
      </c>
      <c r="I417" s="513"/>
      <c r="J417" s="472"/>
      <c r="K417" s="472"/>
      <c r="L417" s="472"/>
    </row>
    <row r="418" spans="1:12" ht="14.4" thickBot="1" x14ac:dyDescent="0.3">
      <c r="A418" s="472"/>
      <c r="B418" s="514"/>
      <c r="C418" s="1165" t="s">
        <v>21</v>
      </c>
      <c r="D418" s="1166"/>
      <c r="E418" s="1166"/>
      <c r="F418" s="1166"/>
      <c r="G418" s="1166"/>
      <c r="H418" s="1167"/>
      <c r="I418" s="515"/>
      <c r="J418" s="472"/>
    </row>
    <row r="419" spans="1:12" ht="28.2" thickBot="1" x14ac:dyDescent="0.3">
      <c r="A419" s="472"/>
      <c r="B419" s="514"/>
      <c r="C419" s="517" t="s">
        <v>22</v>
      </c>
      <c r="D419" s="518" t="s">
        <v>23</v>
      </c>
      <c r="E419" s="519" t="s">
        <v>16</v>
      </c>
      <c r="F419" s="518" t="s">
        <v>17</v>
      </c>
      <c r="G419" s="519" t="s">
        <v>760</v>
      </c>
      <c r="H419" s="626" t="s">
        <v>25</v>
      </c>
      <c r="I419" s="627"/>
      <c r="J419" s="472"/>
    </row>
    <row r="420" spans="1:12" x14ac:dyDescent="0.25">
      <c r="A420" s="472"/>
      <c r="B420" s="514"/>
      <c r="C420" s="594" t="e">
        <f>+#REF!</f>
        <v>#REF!</v>
      </c>
      <c r="D420" s="628" t="e">
        <f>+#REF!</f>
        <v>#REF!</v>
      </c>
      <c r="E420" s="595" t="e">
        <f>+#REF!</f>
        <v>#REF!</v>
      </c>
      <c r="F420" s="596">
        <v>1</v>
      </c>
      <c r="G420" s="629" t="e">
        <f>+#REF!</f>
        <v>#REF!</v>
      </c>
      <c r="H420" s="630" t="e">
        <f>+G420*F420</f>
        <v>#REF!</v>
      </c>
      <c r="I420" s="631"/>
      <c r="J420" s="472"/>
    </row>
    <row r="421" spans="1:12" x14ac:dyDescent="0.25">
      <c r="A421" s="472"/>
      <c r="B421" s="514"/>
      <c r="C421" s="597" t="e">
        <f>+#REF!</f>
        <v>#REF!</v>
      </c>
      <c r="D421" s="638" t="e">
        <f>+#REF!</f>
        <v>#REF!</v>
      </c>
      <c r="E421" s="598" t="e">
        <f>+#REF!</f>
        <v>#REF!</v>
      </c>
      <c r="F421" s="599">
        <v>1</v>
      </c>
      <c r="G421" s="629" t="e">
        <f>+#REF!</f>
        <v>#REF!</v>
      </c>
      <c r="H421" s="632" t="e">
        <f t="shared" ref="H421:H424" si="18">+G421*F421</f>
        <v>#REF!</v>
      </c>
      <c r="I421" s="631"/>
      <c r="J421" s="472"/>
    </row>
    <row r="422" spans="1:12" x14ac:dyDescent="0.25">
      <c r="A422" s="472"/>
      <c r="B422" s="514"/>
      <c r="C422" s="597" t="e">
        <f>+#REF!</f>
        <v>#REF!</v>
      </c>
      <c r="D422" s="638" t="e">
        <f>+#REF!</f>
        <v>#REF!</v>
      </c>
      <c r="E422" s="598" t="e">
        <f>+#REF!</f>
        <v>#REF!</v>
      </c>
      <c r="F422" s="599">
        <v>1</v>
      </c>
      <c r="G422" s="629" t="e">
        <f>+#REF!</f>
        <v>#REF!</v>
      </c>
      <c r="H422" s="632" t="e">
        <f t="shared" si="18"/>
        <v>#REF!</v>
      </c>
      <c r="I422" s="631"/>
      <c r="J422" s="472"/>
    </row>
    <row r="423" spans="1:12" x14ac:dyDescent="0.25">
      <c r="A423" s="472"/>
      <c r="B423" s="514"/>
      <c r="C423" s="597" t="e">
        <f>+#REF!</f>
        <v>#REF!</v>
      </c>
      <c r="D423" s="638" t="e">
        <f>+#REF!</f>
        <v>#REF!</v>
      </c>
      <c r="E423" s="598" t="e">
        <f>+#REF!</f>
        <v>#REF!</v>
      </c>
      <c r="F423" s="599">
        <v>1</v>
      </c>
      <c r="G423" s="629" t="e">
        <f>+#REF!</f>
        <v>#REF!</v>
      </c>
      <c r="H423" s="632" t="e">
        <f t="shared" si="18"/>
        <v>#REF!</v>
      </c>
      <c r="I423" s="631"/>
      <c r="J423" s="472"/>
    </row>
    <row r="424" spans="1:12" ht="14.4" thickBot="1" x14ac:dyDescent="0.3">
      <c r="A424" s="472"/>
      <c r="B424" s="514"/>
      <c r="C424" s="600" t="e">
        <f>+#REF!</f>
        <v>#REF!</v>
      </c>
      <c r="D424" s="601" t="e">
        <f>+#REF!</f>
        <v>#REF!</v>
      </c>
      <c r="E424" s="602" t="e">
        <f>+#REF!</f>
        <v>#REF!</v>
      </c>
      <c r="F424" s="603">
        <v>1</v>
      </c>
      <c r="G424" s="629" t="e">
        <f>+#REF!</f>
        <v>#REF!</v>
      </c>
      <c r="H424" s="633" t="e">
        <f t="shared" si="18"/>
        <v>#REF!</v>
      </c>
      <c r="I424" s="631"/>
      <c r="J424" s="472"/>
    </row>
    <row r="425" spans="1:12" ht="14.4" thickBot="1" x14ac:dyDescent="0.3">
      <c r="A425" s="472"/>
      <c r="B425" s="514"/>
      <c r="C425" s="1130" t="s">
        <v>57</v>
      </c>
      <c r="D425" s="1131"/>
      <c r="E425" s="1131"/>
      <c r="F425" s="1131"/>
      <c r="G425" s="1168"/>
      <c r="H425" s="537" t="e">
        <f>SUM(H420:H424)</f>
        <v>#REF!</v>
      </c>
      <c r="I425" s="538"/>
      <c r="J425" s="473"/>
    </row>
    <row r="426" spans="1:12" ht="14.4" thickBot="1" x14ac:dyDescent="0.3">
      <c r="A426" s="472"/>
      <c r="B426" s="514"/>
      <c r="C426" s="1169" t="s">
        <v>59</v>
      </c>
      <c r="D426" s="1170"/>
      <c r="E426" s="1170"/>
      <c r="F426" s="1170"/>
      <c r="G426" s="1171"/>
      <c r="H426" s="634" t="e">
        <f>+H425+H417</f>
        <v>#REF!</v>
      </c>
      <c r="I426" s="635"/>
      <c r="J426" s="472"/>
    </row>
    <row r="427" spans="1:12" x14ac:dyDescent="0.25">
      <c r="B427" s="469"/>
      <c r="C427" s="469"/>
      <c r="D427" s="470"/>
      <c r="E427" s="471"/>
      <c r="F427" s="469"/>
      <c r="G427" s="469"/>
      <c r="H427" s="469"/>
      <c r="I427" s="469"/>
    </row>
    <row r="428" spans="1:12" s="472" customFormat="1" ht="14.4" thickBot="1" x14ac:dyDescent="0.3">
      <c r="B428" s="1078"/>
      <c r="C428" s="1103"/>
      <c r="D428" s="1103"/>
      <c r="E428" s="1103"/>
      <c r="F428" s="1103"/>
      <c r="G428" s="1103"/>
      <c r="H428" s="1103"/>
      <c r="I428" s="1103"/>
    </row>
    <row r="429" spans="1:12" s="474" customFormat="1" ht="14.4" thickBot="1" x14ac:dyDescent="0.3">
      <c r="A429" s="472"/>
      <c r="B429" s="472"/>
      <c r="C429" s="1132" t="s">
        <v>0</v>
      </c>
      <c r="D429" s="1133"/>
      <c r="E429" s="1133"/>
      <c r="F429" s="1133"/>
      <c r="G429" s="1133"/>
      <c r="H429" s="1134"/>
      <c r="I429" s="476"/>
      <c r="J429" s="472"/>
      <c r="K429" s="472"/>
      <c r="L429" s="472"/>
    </row>
    <row r="430" spans="1:12" s="474" customFormat="1" ht="14.4" thickBot="1" x14ac:dyDescent="0.3">
      <c r="A430" s="472"/>
      <c r="B430" s="472"/>
      <c r="C430" s="641"/>
      <c r="D430" s="641"/>
      <c r="E430" s="641"/>
      <c r="F430" s="641"/>
      <c r="G430" s="641"/>
      <c r="H430" s="641"/>
      <c r="I430" s="641"/>
      <c r="J430" s="472"/>
      <c r="K430" s="472"/>
      <c r="L430" s="472"/>
    </row>
    <row r="431" spans="1:12" s="474" customFormat="1" ht="14.4" thickBot="1" x14ac:dyDescent="0.3">
      <c r="A431" s="472"/>
      <c r="B431" s="472"/>
      <c r="C431" s="480" t="s">
        <v>1</v>
      </c>
      <c r="D431" s="481" t="s">
        <v>770</v>
      </c>
      <c r="E431" s="1157"/>
      <c r="F431" s="1137"/>
      <c r="G431" s="1138"/>
      <c r="H431" s="1139"/>
      <c r="I431" s="476"/>
      <c r="J431" s="472"/>
      <c r="K431" s="472"/>
      <c r="L431" s="472"/>
    </row>
    <row r="432" spans="1:12" s="474" customFormat="1" ht="14.4" thickBot="1" x14ac:dyDescent="0.3">
      <c r="A432" s="472"/>
      <c r="B432" s="472"/>
      <c r="C432" s="480" t="s">
        <v>3</v>
      </c>
      <c r="D432" s="482" t="s">
        <v>4</v>
      </c>
      <c r="E432" s="1158"/>
      <c r="F432" s="1140"/>
      <c r="G432" s="1159"/>
      <c r="H432" s="1141"/>
      <c r="I432" s="476"/>
      <c r="J432" s="472"/>
      <c r="K432" s="472"/>
      <c r="L432" s="472"/>
    </row>
    <row r="433" spans="1:12" s="474" customFormat="1" ht="14.4" thickBot="1" x14ac:dyDescent="0.3">
      <c r="A433" s="472"/>
      <c r="B433" s="472"/>
      <c r="C433" s="480" t="s">
        <v>5</v>
      </c>
      <c r="D433" s="482" t="s">
        <v>6</v>
      </c>
      <c r="E433" s="1158"/>
      <c r="F433" s="1140"/>
      <c r="G433" s="1159"/>
      <c r="H433" s="1141"/>
      <c r="I433" s="476"/>
      <c r="J433" s="472"/>
      <c r="K433" s="472"/>
      <c r="L433" s="472"/>
    </row>
    <row r="434" spans="1:12" s="474" customFormat="1" ht="14.4" thickBot="1" x14ac:dyDescent="0.3">
      <c r="A434" s="472"/>
      <c r="B434" s="472"/>
      <c r="C434" s="480" t="s">
        <v>7</v>
      </c>
      <c r="D434" s="482" t="s">
        <v>8</v>
      </c>
      <c r="E434" s="1158"/>
      <c r="F434" s="1140"/>
      <c r="G434" s="1159"/>
      <c r="H434" s="1141"/>
      <c r="I434" s="476"/>
      <c r="J434" s="472"/>
      <c r="K434" s="472"/>
      <c r="L434" s="472"/>
    </row>
    <row r="435" spans="1:12" s="474" customFormat="1" ht="14.4" thickBot="1" x14ac:dyDescent="0.3">
      <c r="A435" s="472"/>
      <c r="B435" s="472"/>
      <c r="C435" s="483" t="s">
        <v>9</v>
      </c>
      <c r="D435" s="482" t="s">
        <v>10</v>
      </c>
      <c r="E435" s="1158"/>
      <c r="F435" s="1140"/>
      <c r="G435" s="1159"/>
      <c r="H435" s="1141"/>
      <c r="I435" s="476"/>
      <c r="J435" s="472"/>
      <c r="K435" s="472"/>
      <c r="L435" s="472"/>
    </row>
    <row r="436" spans="1:12" s="474" customFormat="1" ht="14.4" thickBot="1" x14ac:dyDescent="0.3">
      <c r="A436" s="472"/>
      <c r="B436" s="472"/>
      <c r="C436" s="483" t="s">
        <v>11</v>
      </c>
      <c r="D436" s="482" t="s">
        <v>12</v>
      </c>
      <c r="E436" s="1158"/>
      <c r="F436" s="1142"/>
      <c r="G436" s="1143"/>
      <c r="H436" s="1144"/>
      <c r="I436" s="476"/>
      <c r="J436" s="472"/>
      <c r="K436" s="472"/>
      <c r="L436" s="472"/>
    </row>
    <row r="437" spans="1:12" s="474" customFormat="1" x14ac:dyDescent="0.25">
      <c r="A437" s="472"/>
      <c r="B437" s="472"/>
      <c r="C437" s="484"/>
      <c r="D437" s="642"/>
      <c r="E437" s="641"/>
      <c r="F437" s="642"/>
      <c r="G437" s="642"/>
      <c r="H437" s="642"/>
      <c r="I437" s="642"/>
      <c r="J437" s="472"/>
      <c r="K437" s="472"/>
      <c r="L437" s="472"/>
    </row>
    <row r="438" spans="1:12" s="474" customFormat="1" x14ac:dyDescent="0.25">
      <c r="A438" s="472"/>
      <c r="B438" s="472"/>
      <c r="C438" s="1160" t="s">
        <v>13</v>
      </c>
      <c r="D438" s="1161"/>
      <c r="E438" s="1161"/>
      <c r="F438" s="1161"/>
      <c r="G438" s="1161"/>
      <c r="H438" s="1162"/>
      <c r="I438" s="476"/>
      <c r="J438" s="472"/>
      <c r="K438" s="472"/>
      <c r="L438" s="472"/>
    </row>
    <row r="439" spans="1:12" s="474" customFormat="1" ht="27.6" x14ac:dyDescent="0.25">
      <c r="A439" s="472"/>
      <c r="B439" s="472"/>
      <c r="C439" s="544" t="s">
        <v>14</v>
      </c>
      <c r="D439" s="544" t="s">
        <v>15</v>
      </c>
      <c r="E439" s="545" t="s">
        <v>16</v>
      </c>
      <c r="F439" s="544" t="s">
        <v>17</v>
      </c>
      <c r="G439" s="643" t="s">
        <v>760</v>
      </c>
      <c r="H439" s="544" t="s">
        <v>66</v>
      </c>
      <c r="I439" s="492"/>
      <c r="J439" s="472"/>
      <c r="K439" s="472"/>
      <c r="L439" s="472"/>
    </row>
    <row r="440" spans="1:12" s="474" customFormat="1" x14ac:dyDescent="0.25">
      <c r="A440" s="472"/>
      <c r="B440" s="472"/>
      <c r="C440" s="644" t="e">
        <f>+#REF!</f>
        <v>#REF!</v>
      </c>
      <c r="D440" s="610" t="e">
        <f>+#REF!</f>
        <v>#REF!</v>
      </c>
      <c r="E440" s="549" t="e">
        <f>+#REF!</f>
        <v>#REF!</v>
      </c>
      <c r="F440" s="549" t="e">
        <f>+#REF!</f>
        <v>#REF!</v>
      </c>
      <c r="G440" s="550" t="e">
        <f>+#REF!</f>
        <v>#REF!</v>
      </c>
      <c r="H440" s="551" t="e">
        <f t="shared" ref="H440:H461" si="19">G440*F440</f>
        <v>#REF!</v>
      </c>
      <c r="I440" s="498"/>
      <c r="J440" s="472"/>
      <c r="K440" s="472"/>
      <c r="L440" s="472"/>
    </row>
    <row r="441" spans="1:12" s="474" customFormat="1" x14ac:dyDescent="0.25">
      <c r="A441" s="472"/>
      <c r="B441" s="472"/>
      <c r="C441" s="547" t="e">
        <f>+#REF!</f>
        <v>#REF!</v>
      </c>
      <c r="D441" s="612" t="e">
        <f>+#REF!</f>
        <v>#REF!</v>
      </c>
      <c r="E441" s="552" t="e">
        <f>+#REF!</f>
        <v>#REF!</v>
      </c>
      <c r="F441" s="552" t="e">
        <f>+#REF!</f>
        <v>#REF!</v>
      </c>
      <c r="G441" s="550" t="e">
        <f>+#REF!</f>
        <v>#REF!</v>
      </c>
      <c r="H441" s="551" t="e">
        <f t="shared" si="19"/>
        <v>#REF!</v>
      </c>
      <c r="I441" s="498"/>
      <c r="J441" s="472"/>
      <c r="K441" s="472"/>
      <c r="L441" s="472"/>
    </row>
    <row r="442" spans="1:12" s="474" customFormat="1" x14ac:dyDescent="0.25">
      <c r="A442" s="472"/>
      <c r="B442" s="472"/>
      <c r="C442" s="547" t="e">
        <f>+#REF!</f>
        <v>#REF!</v>
      </c>
      <c r="D442" s="613" t="e">
        <f>+#REF!</f>
        <v>#REF!</v>
      </c>
      <c r="E442" s="614" t="e">
        <f>+#REF!</f>
        <v>#REF!</v>
      </c>
      <c r="F442" s="614" t="e">
        <f>+#REF!</f>
        <v>#REF!</v>
      </c>
      <c r="G442" s="550" t="e">
        <f>+#REF!</f>
        <v>#REF!</v>
      </c>
      <c r="H442" s="551" t="e">
        <f t="shared" si="19"/>
        <v>#REF!</v>
      </c>
      <c r="I442" s="498"/>
      <c r="J442" s="472"/>
      <c r="K442" s="472"/>
      <c r="L442" s="472"/>
    </row>
    <row r="443" spans="1:12" s="474" customFormat="1" x14ac:dyDescent="0.25">
      <c r="A443" s="472"/>
      <c r="B443" s="472"/>
      <c r="C443" s="547" t="e">
        <f>+#REF!</f>
        <v>#REF!</v>
      </c>
      <c r="D443" s="615" t="e">
        <f>+#REF!</f>
        <v>#REF!</v>
      </c>
      <c r="E443" s="552" t="e">
        <f>+#REF!</f>
        <v>#REF!</v>
      </c>
      <c r="F443" s="552" t="e">
        <f>+#REF!</f>
        <v>#REF!</v>
      </c>
      <c r="G443" s="550" t="e">
        <f>+#REF!</f>
        <v>#REF!</v>
      </c>
      <c r="H443" s="551" t="e">
        <f t="shared" si="19"/>
        <v>#REF!</v>
      </c>
      <c r="I443" s="498"/>
      <c r="J443" s="472"/>
      <c r="K443" s="472"/>
      <c r="L443" s="472"/>
    </row>
    <row r="444" spans="1:12" s="474" customFormat="1" x14ac:dyDescent="0.25">
      <c r="A444" s="472"/>
      <c r="B444" s="472"/>
      <c r="C444" s="547" t="e">
        <f>+#REF!</f>
        <v>#REF!</v>
      </c>
      <c r="D444" s="612" t="e">
        <f>+#REF!</f>
        <v>#REF!</v>
      </c>
      <c r="E444" s="552" t="e">
        <f>+#REF!</f>
        <v>#REF!</v>
      </c>
      <c r="F444" s="552" t="e">
        <f>+#REF!</f>
        <v>#REF!</v>
      </c>
      <c r="G444" s="550" t="e">
        <f>+#REF!</f>
        <v>#REF!</v>
      </c>
      <c r="H444" s="551" t="e">
        <f t="shared" si="19"/>
        <v>#REF!</v>
      </c>
      <c r="I444" s="498"/>
      <c r="J444" s="472"/>
      <c r="K444" s="472"/>
      <c r="L444" s="472"/>
    </row>
    <row r="445" spans="1:12" s="474" customFormat="1" x14ac:dyDescent="0.25">
      <c r="A445" s="472"/>
      <c r="B445" s="472"/>
      <c r="C445" s="547" t="e">
        <f>+#REF!</f>
        <v>#REF!</v>
      </c>
      <c r="D445" s="612" t="e">
        <f>+#REF!</f>
        <v>#REF!</v>
      </c>
      <c r="E445" s="552" t="e">
        <f>+#REF!</f>
        <v>#REF!</v>
      </c>
      <c r="F445" s="552" t="e">
        <f>+#REF!</f>
        <v>#REF!</v>
      </c>
      <c r="G445" s="550" t="e">
        <f>+#REF!</f>
        <v>#REF!</v>
      </c>
      <c r="H445" s="551" t="e">
        <f t="shared" si="19"/>
        <v>#REF!</v>
      </c>
      <c r="I445" s="498"/>
      <c r="J445" s="472"/>
      <c r="K445" s="472"/>
      <c r="L445" s="472"/>
    </row>
    <row r="446" spans="1:12" s="474" customFormat="1" x14ac:dyDescent="0.25">
      <c r="A446" s="472"/>
      <c r="B446" s="472"/>
      <c r="C446" s="547" t="e">
        <f>+#REF!</f>
        <v>#REF!</v>
      </c>
      <c r="D446" s="615" t="e">
        <f>+#REF!</f>
        <v>#REF!</v>
      </c>
      <c r="E446" s="552" t="e">
        <f>+#REF!</f>
        <v>#REF!</v>
      </c>
      <c r="F446" s="552" t="e">
        <f>+#REF!</f>
        <v>#REF!</v>
      </c>
      <c r="G446" s="550" t="e">
        <f>+#REF!</f>
        <v>#REF!</v>
      </c>
      <c r="H446" s="592" t="e">
        <f t="shared" si="19"/>
        <v>#REF!</v>
      </c>
      <c r="I446" s="498"/>
      <c r="J446" s="472"/>
      <c r="K446" s="472"/>
      <c r="L446" s="472"/>
    </row>
    <row r="447" spans="1:12" s="474" customFormat="1" x14ac:dyDescent="0.25">
      <c r="A447" s="472"/>
      <c r="B447" s="472"/>
      <c r="C447" s="547" t="e">
        <f>+#REF!</f>
        <v>#REF!</v>
      </c>
      <c r="D447" s="612" t="e">
        <f>+#REF!</f>
        <v>#REF!</v>
      </c>
      <c r="E447" s="552" t="e">
        <f>+#REF!</f>
        <v>#REF!</v>
      </c>
      <c r="F447" s="552" t="e">
        <f>+#REF!</f>
        <v>#REF!</v>
      </c>
      <c r="G447" s="550" t="e">
        <f>+#REF!</f>
        <v>#REF!</v>
      </c>
      <c r="H447" s="592" t="e">
        <f t="shared" si="19"/>
        <v>#REF!</v>
      </c>
      <c r="I447" s="498"/>
      <c r="J447" s="472"/>
      <c r="K447" s="472"/>
      <c r="L447" s="472"/>
    </row>
    <row r="448" spans="1:12" s="474" customFormat="1" x14ac:dyDescent="0.25">
      <c r="A448" s="472"/>
      <c r="B448" s="472"/>
      <c r="C448" s="547" t="e">
        <f>+#REF!</f>
        <v>#REF!</v>
      </c>
      <c r="D448" s="616" t="e">
        <f>+#REF!</f>
        <v>#REF!</v>
      </c>
      <c r="E448" s="617" t="e">
        <f>+#REF!</f>
        <v>#REF!</v>
      </c>
      <c r="F448" s="549" t="e">
        <f>+#REF!</f>
        <v>#REF!</v>
      </c>
      <c r="G448" s="550" t="e">
        <f>+#REF!</f>
        <v>#REF!</v>
      </c>
      <c r="H448" s="551" t="e">
        <f t="shared" si="19"/>
        <v>#REF!</v>
      </c>
      <c r="I448" s="498"/>
      <c r="J448" s="472"/>
      <c r="K448" s="472"/>
      <c r="L448" s="472"/>
    </row>
    <row r="449" spans="1:12" s="474" customFormat="1" x14ac:dyDescent="0.25">
      <c r="A449" s="472"/>
      <c r="B449" s="472"/>
      <c r="C449" s="645" t="e">
        <f>+#REF!</f>
        <v>#REF!</v>
      </c>
      <c r="D449" s="613" t="e">
        <f>+#REF!</f>
        <v>#REF!</v>
      </c>
      <c r="E449" s="614" t="e">
        <f>+#REF!</f>
        <v>#REF!</v>
      </c>
      <c r="F449" s="614" t="e">
        <f>+#REF!</f>
        <v>#REF!</v>
      </c>
      <c r="G449" s="550" t="e">
        <f>+#REF!</f>
        <v>#REF!</v>
      </c>
      <c r="H449" s="551" t="e">
        <f t="shared" si="19"/>
        <v>#REF!</v>
      </c>
      <c r="I449" s="498"/>
      <c r="J449" s="472"/>
      <c r="K449" s="472"/>
      <c r="L449" s="472"/>
    </row>
    <row r="450" spans="1:12" s="474" customFormat="1" x14ac:dyDescent="0.25">
      <c r="A450" s="472"/>
      <c r="B450" s="472"/>
      <c r="C450" s="547" t="e">
        <f>+#REF!</f>
        <v>#REF!</v>
      </c>
      <c r="D450" s="612" t="e">
        <f>+#REF!</f>
        <v>#REF!</v>
      </c>
      <c r="E450" s="552" t="e">
        <f>+#REF!</f>
        <v>#REF!</v>
      </c>
      <c r="F450" s="552" t="e">
        <f>+#REF!</f>
        <v>#REF!</v>
      </c>
      <c r="G450" s="550" t="e">
        <f>+#REF!</f>
        <v>#REF!</v>
      </c>
      <c r="H450" s="646" t="e">
        <f t="shared" si="19"/>
        <v>#REF!</v>
      </c>
      <c r="I450" s="647"/>
      <c r="J450" s="472"/>
      <c r="K450" s="472"/>
      <c r="L450" s="472"/>
    </row>
    <row r="451" spans="1:12" s="474" customFormat="1" x14ac:dyDescent="0.25">
      <c r="A451" s="472"/>
      <c r="B451" s="472"/>
      <c r="C451" s="552" t="e">
        <f>+#REF!</f>
        <v>#REF!</v>
      </c>
      <c r="D451" s="612" t="e">
        <f>+#REF!</f>
        <v>#REF!</v>
      </c>
      <c r="E451" s="552" t="e">
        <f>+#REF!</f>
        <v>#REF!</v>
      </c>
      <c r="F451" s="552" t="e">
        <f>+#REF!</f>
        <v>#REF!</v>
      </c>
      <c r="G451" s="550" t="e">
        <f>+#REF!</f>
        <v>#REF!</v>
      </c>
      <c r="H451" s="592" t="e">
        <f t="shared" si="19"/>
        <v>#REF!</v>
      </c>
      <c r="I451" s="498"/>
      <c r="J451" s="472"/>
      <c r="K451" s="472"/>
      <c r="L451" s="472"/>
    </row>
    <row r="452" spans="1:12" s="474" customFormat="1" x14ac:dyDescent="0.25">
      <c r="A452" s="472"/>
      <c r="B452" s="472"/>
      <c r="C452" s="547" t="e">
        <f>+#REF!</f>
        <v>#REF!</v>
      </c>
      <c r="D452" s="615" t="e">
        <f>+#REF!</f>
        <v>#REF!</v>
      </c>
      <c r="E452" s="552" t="e">
        <f>+#REF!</f>
        <v>#REF!</v>
      </c>
      <c r="F452" s="552" t="e">
        <f>+#REF!</f>
        <v>#REF!</v>
      </c>
      <c r="G452" s="550" t="e">
        <f>+#REF!</f>
        <v>#REF!</v>
      </c>
      <c r="H452" s="551" t="e">
        <f t="shared" si="19"/>
        <v>#REF!</v>
      </c>
      <c r="I452" s="498"/>
      <c r="J452" s="472"/>
      <c r="K452" s="472"/>
      <c r="L452" s="472"/>
    </row>
    <row r="453" spans="1:12" s="474" customFormat="1" x14ac:dyDescent="0.25">
      <c r="A453" s="472"/>
      <c r="B453" s="472"/>
      <c r="C453" s="648" t="e">
        <f>+#REF!</f>
        <v>#REF!</v>
      </c>
      <c r="D453" s="612" t="e">
        <f>+#REF!</f>
        <v>#REF!</v>
      </c>
      <c r="E453" s="552" t="e">
        <f>+#REF!</f>
        <v>#REF!</v>
      </c>
      <c r="F453" s="552" t="e">
        <f>+#REF!</f>
        <v>#REF!</v>
      </c>
      <c r="G453" s="550" t="e">
        <f>+#REF!</f>
        <v>#REF!</v>
      </c>
      <c r="H453" s="551" t="e">
        <f t="shared" si="19"/>
        <v>#REF!</v>
      </c>
      <c r="I453" s="498"/>
      <c r="J453" s="472"/>
      <c r="K453" s="472"/>
      <c r="L453" s="472"/>
    </row>
    <row r="454" spans="1:12" s="474" customFormat="1" x14ac:dyDescent="0.25">
      <c r="A454" s="472"/>
      <c r="B454" s="472"/>
      <c r="C454" s="547" t="e">
        <f>+#REF!</f>
        <v>#REF!</v>
      </c>
      <c r="D454" s="615" t="e">
        <f>+#REF!</f>
        <v>#REF!</v>
      </c>
      <c r="E454" s="552" t="e">
        <f>+#REF!</f>
        <v>#REF!</v>
      </c>
      <c r="F454" s="552" t="e">
        <f>+#REF!</f>
        <v>#REF!</v>
      </c>
      <c r="G454" s="550" t="e">
        <f>+#REF!</f>
        <v>#REF!</v>
      </c>
      <c r="H454" s="551" t="e">
        <f t="shared" si="19"/>
        <v>#REF!</v>
      </c>
      <c r="I454" s="498"/>
      <c r="J454" s="472"/>
      <c r="K454" s="472"/>
      <c r="L454" s="472"/>
    </row>
    <row r="455" spans="1:12" s="474" customFormat="1" x14ac:dyDescent="0.25">
      <c r="A455" s="472"/>
      <c r="B455" s="472"/>
      <c r="C455" s="547" t="e">
        <f>+#REF!</f>
        <v>#REF!</v>
      </c>
      <c r="D455" s="612" t="e">
        <f>+#REF!</f>
        <v>#REF!</v>
      </c>
      <c r="E455" s="552" t="e">
        <f>+#REF!</f>
        <v>#REF!</v>
      </c>
      <c r="F455" s="614" t="e">
        <f>+#REF!</f>
        <v>#REF!</v>
      </c>
      <c r="G455" s="550" t="e">
        <f>+#REF!</f>
        <v>#REF!</v>
      </c>
      <c r="H455" s="551" t="e">
        <f t="shared" si="19"/>
        <v>#REF!</v>
      </c>
      <c r="I455" s="498"/>
      <c r="J455" s="472"/>
      <c r="K455" s="472"/>
      <c r="L455" s="472"/>
    </row>
    <row r="456" spans="1:12" s="474" customFormat="1" x14ac:dyDescent="0.25">
      <c r="A456" s="472"/>
      <c r="B456" s="472"/>
      <c r="C456" s="547" t="e">
        <f>+#REF!</f>
        <v>#REF!</v>
      </c>
      <c r="D456" s="615" t="e">
        <f>+#REF!</f>
        <v>#REF!</v>
      </c>
      <c r="E456" s="552" t="e">
        <f>+#REF!</f>
        <v>#REF!</v>
      </c>
      <c r="F456" s="552" t="e">
        <f>+#REF!</f>
        <v>#REF!</v>
      </c>
      <c r="G456" s="550" t="e">
        <f>+#REF!</f>
        <v>#REF!</v>
      </c>
      <c r="H456" s="551" t="e">
        <f t="shared" si="19"/>
        <v>#REF!</v>
      </c>
      <c r="I456" s="498"/>
      <c r="J456" s="472"/>
      <c r="K456" s="472"/>
      <c r="L456" s="472"/>
    </row>
    <row r="457" spans="1:12" s="474" customFormat="1" x14ac:dyDescent="0.25">
      <c r="A457" s="472"/>
      <c r="B457" s="472"/>
      <c r="C457" s="547" t="e">
        <f>+#REF!</f>
        <v>#REF!</v>
      </c>
      <c r="D457" s="615" t="e">
        <f>+#REF!</f>
        <v>#REF!</v>
      </c>
      <c r="E457" s="552" t="e">
        <f>+#REF!</f>
        <v>#REF!</v>
      </c>
      <c r="F457" s="552" t="e">
        <f>+#REF!</f>
        <v>#REF!</v>
      </c>
      <c r="G457" s="550" t="e">
        <f>+#REF!</f>
        <v>#REF!</v>
      </c>
      <c r="H457" s="551" t="e">
        <f t="shared" si="19"/>
        <v>#REF!</v>
      </c>
      <c r="I457" s="498"/>
      <c r="J457" s="472"/>
      <c r="K457" s="472"/>
      <c r="L457" s="472"/>
    </row>
    <row r="458" spans="1:12" s="474" customFormat="1" x14ac:dyDescent="0.25">
      <c r="A458" s="472"/>
      <c r="B458" s="472"/>
      <c r="C458" s="547" t="e">
        <f>+#REF!</f>
        <v>#REF!</v>
      </c>
      <c r="D458" s="615" t="e">
        <f>+#REF!</f>
        <v>#REF!</v>
      </c>
      <c r="E458" s="552" t="e">
        <f>+#REF!</f>
        <v>#REF!</v>
      </c>
      <c r="F458" s="552" t="e">
        <f>+#REF!</f>
        <v>#REF!</v>
      </c>
      <c r="G458" s="550" t="e">
        <f>+#REF!</f>
        <v>#REF!</v>
      </c>
      <c r="H458" s="551" t="e">
        <f t="shared" si="19"/>
        <v>#REF!</v>
      </c>
      <c r="I458" s="498"/>
      <c r="J458" s="472"/>
      <c r="K458" s="472"/>
      <c r="L458" s="472"/>
    </row>
    <row r="459" spans="1:12" s="474" customFormat="1" x14ac:dyDescent="0.25">
      <c r="A459" s="472"/>
      <c r="B459" s="472"/>
      <c r="C459" s="649" t="e">
        <f>+#REF!</f>
        <v>#REF!</v>
      </c>
      <c r="D459" s="612" t="e">
        <f>+#REF!</f>
        <v>#REF!</v>
      </c>
      <c r="E459" s="549" t="e">
        <f>+#REF!</f>
        <v>#REF!</v>
      </c>
      <c r="F459" s="549" t="e">
        <f>+#REF!</f>
        <v>#REF!</v>
      </c>
      <c r="G459" s="550" t="e">
        <f>+#REF!</f>
        <v>#REF!</v>
      </c>
      <c r="H459" s="551" t="e">
        <f t="shared" si="19"/>
        <v>#REF!</v>
      </c>
      <c r="I459" s="498"/>
      <c r="J459" s="472"/>
      <c r="K459" s="472"/>
      <c r="L459" s="472"/>
    </row>
    <row r="460" spans="1:12" s="474" customFormat="1" x14ac:dyDescent="0.25">
      <c r="A460" s="472"/>
      <c r="B460" s="472"/>
      <c r="C460" s="547" t="e">
        <f>+#REF!</f>
        <v>#REF!</v>
      </c>
      <c r="D460" s="612" t="e">
        <f>+#REF!</f>
        <v>#REF!</v>
      </c>
      <c r="E460" s="552" t="e">
        <f>+#REF!</f>
        <v>#REF!</v>
      </c>
      <c r="F460" s="614" t="e">
        <f>+#REF!</f>
        <v>#REF!</v>
      </c>
      <c r="G460" s="650" t="e">
        <f>+#REF!</f>
        <v>#REF!</v>
      </c>
      <c r="H460" s="551" t="e">
        <f t="shared" si="19"/>
        <v>#REF!</v>
      </c>
      <c r="I460" s="498"/>
      <c r="J460" s="472"/>
      <c r="K460" s="472"/>
      <c r="L460" s="472"/>
    </row>
    <row r="461" spans="1:12" s="474" customFormat="1" x14ac:dyDescent="0.25">
      <c r="A461" s="472"/>
      <c r="B461" s="472"/>
      <c r="C461" s="547" t="e">
        <f>+#REF!</f>
        <v>#REF!</v>
      </c>
      <c r="D461" s="651" t="e">
        <f>+#REF!</f>
        <v>#REF!</v>
      </c>
      <c r="E461" s="549" t="e">
        <f>+#REF!</f>
        <v>#REF!</v>
      </c>
      <c r="F461" s="552" t="e">
        <f>+#REF!</f>
        <v>#REF!</v>
      </c>
      <c r="G461" s="650" t="e">
        <f>+#REF!</f>
        <v>#REF!</v>
      </c>
      <c r="H461" s="592" t="e">
        <f t="shared" si="19"/>
        <v>#REF!</v>
      </c>
      <c r="I461" s="498"/>
      <c r="J461" s="472"/>
      <c r="K461" s="472"/>
      <c r="L461" s="472"/>
    </row>
    <row r="462" spans="1:12" s="474" customFormat="1" ht="14.4" thickBot="1" x14ac:dyDescent="0.3">
      <c r="A462" s="472"/>
      <c r="B462" s="472"/>
      <c r="C462" s="652"/>
      <c r="D462" s="653"/>
      <c r="E462" s="652"/>
      <c r="F462" s="1163" t="s">
        <v>20</v>
      </c>
      <c r="G462" s="1159"/>
      <c r="H462" s="556" t="e">
        <f>SUM(H440:H461)</f>
        <v>#REF!</v>
      </c>
      <c r="I462" s="513"/>
      <c r="J462" s="472"/>
      <c r="K462" s="472"/>
      <c r="L462" s="472"/>
    </row>
    <row r="463" spans="1:12" ht="14.4" thickBot="1" x14ac:dyDescent="0.3">
      <c r="A463" s="472"/>
      <c r="B463" s="514"/>
      <c r="C463" s="1127" t="s">
        <v>21</v>
      </c>
      <c r="D463" s="1128"/>
      <c r="E463" s="1128"/>
      <c r="F463" s="1128"/>
      <c r="G463" s="1128"/>
      <c r="H463" s="1129"/>
      <c r="I463" s="515"/>
      <c r="J463" s="472"/>
    </row>
    <row r="464" spans="1:12" ht="28.2" thickBot="1" x14ac:dyDescent="0.3">
      <c r="A464" s="472"/>
      <c r="B464" s="514"/>
      <c r="C464" s="517" t="s">
        <v>22</v>
      </c>
      <c r="D464" s="518" t="s">
        <v>23</v>
      </c>
      <c r="E464" s="519" t="s">
        <v>16</v>
      </c>
      <c r="F464" s="518" t="s">
        <v>17</v>
      </c>
      <c r="G464" s="519" t="s">
        <v>760</v>
      </c>
      <c r="H464" s="626" t="s">
        <v>25</v>
      </c>
      <c r="I464" s="627"/>
      <c r="J464" s="472"/>
    </row>
    <row r="465" spans="1:12" x14ac:dyDescent="0.25">
      <c r="A465" s="472"/>
      <c r="B465" s="514"/>
      <c r="C465" s="594" t="e">
        <f>+#REF!</f>
        <v>#REF!</v>
      </c>
      <c r="D465" s="628" t="e">
        <f>+#REF!</f>
        <v>#REF!</v>
      </c>
      <c r="E465" s="595" t="e">
        <f>+#REF!</f>
        <v>#REF!</v>
      </c>
      <c r="F465" s="596">
        <v>1</v>
      </c>
      <c r="G465" s="629" t="e">
        <f>+#REF!</f>
        <v>#REF!</v>
      </c>
      <c r="H465" s="630" t="e">
        <f>+G465*F465</f>
        <v>#REF!</v>
      </c>
      <c r="I465" s="631"/>
      <c r="J465" s="472"/>
    </row>
    <row r="466" spans="1:12" x14ac:dyDescent="0.25">
      <c r="A466" s="472"/>
      <c r="B466" s="514"/>
      <c r="C466" s="597" t="e">
        <f>+#REF!</f>
        <v>#REF!</v>
      </c>
      <c r="D466" s="638" t="e">
        <f>+#REF!</f>
        <v>#REF!</v>
      </c>
      <c r="E466" s="598" t="e">
        <f>+#REF!</f>
        <v>#REF!</v>
      </c>
      <c r="F466" s="599">
        <v>1</v>
      </c>
      <c r="G466" s="629" t="e">
        <f>+#REF!</f>
        <v>#REF!</v>
      </c>
      <c r="H466" s="632" t="e">
        <f t="shared" ref="H466:H469" si="20">+G466*F466</f>
        <v>#REF!</v>
      </c>
      <c r="I466" s="631"/>
      <c r="J466" s="472"/>
    </row>
    <row r="467" spans="1:12" x14ac:dyDescent="0.25">
      <c r="A467" s="472"/>
      <c r="B467" s="514"/>
      <c r="C467" s="597" t="e">
        <f>+#REF!</f>
        <v>#REF!</v>
      </c>
      <c r="D467" s="638" t="e">
        <f>+#REF!</f>
        <v>#REF!</v>
      </c>
      <c r="E467" s="598" t="e">
        <f>+#REF!</f>
        <v>#REF!</v>
      </c>
      <c r="F467" s="599">
        <v>1</v>
      </c>
      <c r="G467" s="629" t="e">
        <f>+#REF!</f>
        <v>#REF!</v>
      </c>
      <c r="H467" s="632" t="e">
        <f t="shared" si="20"/>
        <v>#REF!</v>
      </c>
      <c r="I467" s="631"/>
      <c r="J467" s="472"/>
    </row>
    <row r="468" spans="1:12" x14ac:dyDescent="0.25">
      <c r="A468" s="472"/>
      <c r="B468" s="514"/>
      <c r="C468" s="597" t="e">
        <f>+#REF!</f>
        <v>#REF!</v>
      </c>
      <c r="D468" s="638" t="e">
        <f>+#REF!</f>
        <v>#REF!</v>
      </c>
      <c r="E468" s="598" t="e">
        <f>+#REF!</f>
        <v>#REF!</v>
      </c>
      <c r="F468" s="599">
        <v>1</v>
      </c>
      <c r="G468" s="629" t="e">
        <f>+#REF!</f>
        <v>#REF!</v>
      </c>
      <c r="H468" s="632" t="e">
        <f t="shared" si="20"/>
        <v>#REF!</v>
      </c>
      <c r="I468" s="631"/>
      <c r="J468" s="472"/>
    </row>
    <row r="469" spans="1:12" ht="14.4" thickBot="1" x14ac:dyDescent="0.3">
      <c r="A469" s="472"/>
      <c r="B469" s="514"/>
      <c r="C469" s="600" t="e">
        <f>+#REF!</f>
        <v>#REF!</v>
      </c>
      <c r="D469" s="601" t="e">
        <f>+#REF!</f>
        <v>#REF!</v>
      </c>
      <c r="E469" s="602" t="e">
        <f>+#REF!</f>
        <v>#REF!</v>
      </c>
      <c r="F469" s="603">
        <v>1</v>
      </c>
      <c r="G469" s="629" t="e">
        <f>+#REF!</f>
        <v>#REF!</v>
      </c>
      <c r="H469" s="633" t="e">
        <f t="shared" si="20"/>
        <v>#REF!</v>
      </c>
      <c r="I469" s="631"/>
      <c r="J469" s="472"/>
    </row>
    <row r="470" spans="1:12" ht="14.4" thickBot="1" x14ac:dyDescent="0.3">
      <c r="A470" s="472"/>
      <c r="B470" s="514"/>
      <c r="C470" s="1130" t="s">
        <v>57</v>
      </c>
      <c r="D470" s="1131"/>
      <c r="E470" s="1131"/>
      <c r="F470" s="1131"/>
      <c r="G470" s="1131"/>
      <c r="H470" s="537" t="e">
        <f>SUM(H465:H469)</f>
        <v>#REF!</v>
      </c>
      <c r="I470" s="538"/>
      <c r="J470" s="473"/>
    </row>
    <row r="471" spans="1:12" ht="14.4" thickBot="1" x14ac:dyDescent="0.3">
      <c r="A471" s="472"/>
      <c r="B471" s="514"/>
      <c r="C471" s="1071" t="s">
        <v>59</v>
      </c>
      <c r="D471" s="1072"/>
      <c r="E471" s="1072"/>
      <c r="F471" s="1072"/>
      <c r="G471" s="1073"/>
      <c r="H471" s="634" t="e">
        <f>+H470+H462</f>
        <v>#REF!</v>
      </c>
      <c r="I471" s="635"/>
      <c r="J471" s="472"/>
    </row>
    <row r="472" spans="1:12" x14ac:dyDescent="0.25">
      <c r="A472" s="472"/>
      <c r="B472" s="514"/>
      <c r="C472" s="1078"/>
      <c r="D472" s="1078"/>
      <c r="E472" s="1078"/>
      <c r="F472" s="1078"/>
      <c r="G472" s="1078"/>
      <c r="H472" s="1078"/>
      <c r="I472" s="514"/>
      <c r="J472" s="472"/>
    </row>
    <row r="473" spans="1:12" s="474" customFormat="1" ht="14.4" thickBot="1" x14ac:dyDescent="0.3">
      <c r="A473" s="472"/>
      <c r="B473" s="1078"/>
      <c r="C473" s="1103"/>
      <c r="D473" s="1103"/>
      <c r="E473" s="1103"/>
      <c r="F473" s="1103"/>
      <c r="G473" s="1103"/>
      <c r="H473" s="1103"/>
      <c r="I473" s="1103"/>
      <c r="J473" s="472"/>
      <c r="K473" s="472"/>
      <c r="L473" s="472"/>
    </row>
    <row r="474" spans="1:12" s="474" customFormat="1" ht="14.4" thickBot="1" x14ac:dyDescent="0.3">
      <c r="A474" s="472"/>
      <c r="B474" s="475"/>
      <c r="C474" s="1132" t="s">
        <v>0</v>
      </c>
      <c r="D474" s="1133"/>
      <c r="E474" s="1133"/>
      <c r="F474" s="1133"/>
      <c r="G474" s="1133"/>
      <c r="H474" s="1134"/>
      <c r="I474" s="476"/>
      <c r="J474" s="472"/>
      <c r="K474" s="472"/>
      <c r="L474" s="472"/>
    </row>
    <row r="475" spans="1:12" s="474" customFormat="1" ht="14.4" thickBot="1" x14ac:dyDescent="0.3">
      <c r="A475" s="472"/>
      <c r="B475" s="472"/>
      <c r="C475" s="478"/>
      <c r="D475" s="478"/>
      <c r="E475" s="478"/>
      <c r="F475" s="478"/>
      <c r="G475" s="478"/>
      <c r="H475" s="478"/>
      <c r="I475" s="478"/>
      <c r="J475" s="472"/>
      <c r="K475" s="472"/>
      <c r="L475" s="472"/>
    </row>
    <row r="476" spans="1:12" s="474" customFormat="1" ht="14.4" thickBot="1" x14ac:dyDescent="0.3">
      <c r="A476" s="472"/>
      <c r="B476" s="472"/>
      <c r="C476" s="480" t="s">
        <v>1</v>
      </c>
      <c r="D476" s="481" t="s">
        <v>772</v>
      </c>
      <c r="E476" s="1135"/>
      <c r="F476" s="1137"/>
      <c r="G476" s="1138"/>
      <c r="H476" s="1139"/>
      <c r="I476" s="476"/>
      <c r="J476" s="472"/>
      <c r="K476" s="472"/>
      <c r="L476" s="472"/>
    </row>
    <row r="477" spans="1:12" s="474" customFormat="1" ht="14.4" thickBot="1" x14ac:dyDescent="0.3">
      <c r="A477" s="472"/>
      <c r="B477" s="472"/>
      <c r="C477" s="480" t="s">
        <v>3</v>
      </c>
      <c r="D477" s="482" t="s">
        <v>4</v>
      </c>
      <c r="E477" s="1136"/>
      <c r="F477" s="1140"/>
      <c r="G477" s="1126"/>
      <c r="H477" s="1141"/>
      <c r="I477" s="476"/>
      <c r="J477" s="472"/>
      <c r="K477" s="472"/>
      <c r="L477" s="472"/>
    </row>
    <row r="478" spans="1:12" s="474" customFormat="1" ht="14.4" thickBot="1" x14ac:dyDescent="0.3">
      <c r="A478" s="472"/>
      <c r="B478" s="472"/>
      <c r="C478" s="480" t="s">
        <v>5</v>
      </c>
      <c r="D478" s="482" t="s">
        <v>6</v>
      </c>
      <c r="E478" s="1136"/>
      <c r="F478" s="1140"/>
      <c r="G478" s="1126"/>
      <c r="H478" s="1141"/>
      <c r="I478" s="476"/>
      <c r="J478" s="472"/>
      <c r="K478" s="472"/>
      <c r="L478" s="472"/>
    </row>
    <row r="479" spans="1:12" s="474" customFormat="1" ht="14.4" thickBot="1" x14ac:dyDescent="0.3">
      <c r="A479" s="472"/>
      <c r="B479" s="472"/>
      <c r="C479" s="480" t="s">
        <v>7</v>
      </c>
      <c r="D479" s="482" t="s">
        <v>8</v>
      </c>
      <c r="E479" s="1136"/>
      <c r="F479" s="1140"/>
      <c r="G479" s="1126"/>
      <c r="H479" s="1141"/>
      <c r="I479" s="476"/>
      <c r="J479" s="472"/>
      <c r="K479" s="472"/>
      <c r="L479" s="472"/>
    </row>
    <row r="480" spans="1:12" s="474" customFormat="1" ht="14.4" thickBot="1" x14ac:dyDescent="0.3">
      <c r="A480" s="472"/>
      <c r="B480" s="472"/>
      <c r="C480" s="483" t="s">
        <v>9</v>
      </c>
      <c r="D480" s="482" t="s">
        <v>10</v>
      </c>
      <c r="E480" s="1136"/>
      <c r="F480" s="1140"/>
      <c r="G480" s="1126"/>
      <c r="H480" s="1141"/>
      <c r="I480" s="476"/>
      <c r="J480" s="472"/>
      <c r="K480" s="472"/>
      <c r="L480" s="472"/>
    </row>
    <row r="481" spans="1:12" s="474" customFormat="1" ht="14.4" thickBot="1" x14ac:dyDescent="0.3">
      <c r="A481" s="472"/>
      <c r="B481" s="472"/>
      <c r="C481" s="483" t="s">
        <v>11</v>
      </c>
      <c r="D481" s="482" t="s">
        <v>12</v>
      </c>
      <c r="E481" s="1136"/>
      <c r="F481" s="1142"/>
      <c r="G481" s="1143"/>
      <c r="H481" s="1144"/>
      <c r="I481" s="476"/>
      <c r="J481" s="472"/>
      <c r="K481" s="472"/>
      <c r="L481" s="472"/>
    </row>
    <row r="482" spans="1:12" s="474" customFormat="1" x14ac:dyDescent="0.25">
      <c r="A482" s="472"/>
      <c r="B482" s="472"/>
      <c r="C482" s="484"/>
      <c r="D482" s="485"/>
      <c r="E482" s="478"/>
      <c r="F482" s="485"/>
      <c r="G482" s="485"/>
      <c r="H482" s="485"/>
      <c r="I482" s="485"/>
      <c r="J482" s="472"/>
      <c r="K482" s="472"/>
      <c r="L482" s="472"/>
    </row>
    <row r="483" spans="1:12" s="474" customFormat="1" ht="14.4" thickBot="1" x14ac:dyDescent="0.3">
      <c r="A483" s="472"/>
      <c r="B483" s="472"/>
      <c r="C483" s="1145" t="s">
        <v>13</v>
      </c>
      <c r="D483" s="1103"/>
      <c r="E483" s="1103"/>
      <c r="F483" s="1103"/>
      <c r="G483" s="1103"/>
      <c r="H483" s="1146"/>
      <c r="I483" s="476"/>
      <c r="J483" s="472"/>
      <c r="K483" s="472"/>
      <c r="L483" s="472"/>
    </row>
    <row r="484" spans="1:12" s="474" customFormat="1" ht="28.2" thickBot="1" x14ac:dyDescent="0.3">
      <c r="A484" s="472"/>
      <c r="B484" s="472"/>
      <c r="C484" s="570" t="s">
        <v>14</v>
      </c>
      <c r="D484" s="571" t="s">
        <v>15</v>
      </c>
      <c r="E484" s="570" t="s">
        <v>16</v>
      </c>
      <c r="F484" s="571" t="s">
        <v>17</v>
      </c>
      <c r="G484" s="570" t="s">
        <v>760</v>
      </c>
      <c r="H484" s="573" t="s">
        <v>66</v>
      </c>
      <c r="I484" s="492"/>
      <c r="J484" s="472"/>
      <c r="K484" s="472"/>
      <c r="L484" s="472"/>
    </row>
    <row r="485" spans="1:12" s="474" customFormat="1" x14ac:dyDescent="0.25">
      <c r="A485" s="472"/>
      <c r="B485" s="472"/>
      <c r="C485" s="609" t="e">
        <f>+#REF!</f>
        <v>#REF!</v>
      </c>
      <c r="D485" s="610" t="e">
        <f>+#REF!</f>
        <v>#REF!</v>
      </c>
      <c r="E485" s="549" t="e">
        <f>+#REF!</f>
        <v>#REF!</v>
      </c>
      <c r="F485" s="549" t="e">
        <f>+#REF!</f>
        <v>#REF!</v>
      </c>
      <c r="G485" s="577" t="e">
        <f>+#REF!</f>
        <v>#REF!</v>
      </c>
      <c r="H485" s="578" t="e">
        <f t="shared" ref="H485:H505" si="21">G485*F485</f>
        <v>#REF!</v>
      </c>
      <c r="I485" s="498"/>
      <c r="J485" s="472"/>
      <c r="K485" s="472"/>
      <c r="L485" s="472"/>
    </row>
    <row r="486" spans="1:12" s="474" customFormat="1" x14ac:dyDescent="0.25">
      <c r="A486" s="472"/>
      <c r="B486" s="472"/>
      <c r="C486" s="611" t="e">
        <f>+#REF!</f>
        <v>#REF!</v>
      </c>
      <c r="D486" s="612" t="e">
        <f>+#REF!</f>
        <v>#REF!</v>
      </c>
      <c r="E486" s="552" t="e">
        <f>+#REF!</f>
        <v>#REF!</v>
      </c>
      <c r="F486" s="552" t="e">
        <f>+#REF!</f>
        <v>#REF!</v>
      </c>
      <c r="G486" s="550" t="e">
        <f>+#REF!</f>
        <v>#REF!</v>
      </c>
      <c r="H486" s="578" t="e">
        <f t="shared" si="21"/>
        <v>#REF!</v>
      </c>
      <c r="I486" s="498"/>
      <c r="J486" s="472"/>
      <c r="K486" s="472"/>
      <c r="L486" s="472"/>
    </row>
    <row r="487" spans="1:12" s="474" customFormat="1" x14ac:dyDescent="0.25">
      <c r="A487" s="472"/>
      <c r="B487" s="472"/>
      <c r="C487" s="611" t="e">
        <f>+#REF!</f>
        <v>#REF!</v>
      </c>
      <c r="D487" s="613" t="e">
        <f>+#REF!</f>
        <v>#REF!</v>
      </c>
      <c r="E487" s="614" t="e">
        <f>+#REF!</f>
        <v>#REF!</v>
      </c>
      <c r="F487" s="614" t="e">
        <f>+#REF!</f>
        <v>#REF!</v>
      </c>
      <c r="G487" s="550" t="e">
        <f>+#REF!</f>
        <v>#REF!</v>
      </c>
      <c r="H487" s="578" t="e">
        <f t="shared" si="21"/>
        <v>#REF!</v>
      </c>
      <c r="I487" s="498"/>
      <c r="J487" s="472"/>
      <c r="K487" s="472"/>
      <c r="L487" s="472"/>
    </row>
    <row r="488" spans="1:12" s="474" customFormat="1" x14ac:dyDescent="0.25">
      <c r="A488" s="472"/>
      <c r="B488" s="472"/>
      <c r="C488" s="611" t="e">
        <f>+#REF!</f>
        <v>#REF!</v>
      </c>
      <c r="D488" s="615" t="e">
        <f>+#REF!</f>
        <v>#REF!</v>
      </c>
      <c r="E488" s="552" t="e">
        <f>+#REF!</f>
        <v>#REF!</v>
      </c>
      <c r="F488" s="552" t="e">
        <f>+#REF!</f>
        <v>#REF!</v>
      </c>
      <c r="G488" s="550" t="e">
        <f>+#REF!</f>
        <v>#REF!</v>
      </c>
      <c r="H488" s="578" t="e">
        <f t="shared" si="21"/>
        <v>#REF!</v>
      </c>
      <c r="I488" s="498"/>
      <c r="J488" s="472"/>
      <c r="K488" s="472"/>
      <c r="L488" s="472"/>
    </row>
    <row r="489" spans="1:12" s="474" customFormat="1" x14ac:dyDescent="0.25">
      <c r="A489" s="472"/>
      <c r="B489" s="472"/>
      <c r="C489" s="611" t="e">
        <f>+#REF!</f>
        <v>#REF!</v>
      </c>
      <c r="D489" s="612" t="e">
        <f>+#REF!</f>
        <v>#REF!</v>
      </c>
      <c r="E489" s="552" t="e">
        <f>+#REF!</f>
        <v>#REF!</v>
      </c>
      <c r="F489" s="552" t="e">
        <f>+#REF!</f>
        <v>#REF!</v>
      </c>
      <c r="G489" s="550" t="e">
        <f>+#REF!</f>
        <v>#REF!</v>
      </c>
      <c r="H489" s="578" t="e">
        <f t="shared" si="21"/>
        <v>#REF!</v>
      </c>
      <c r="I489" s="498"/>
      <c r="J489" s="472"/>
      <c r="K489" s="472"/>
      <c r="L489" s="472"/>
    </row>
    <row r="490" spans="1:12" s="474" customFormat="1" x14ac:dyDescent="0.25">
      <c r="A490" s="472"/>
      <c r="B490" s="472"/>
      <c r="C490" s="611" t="e">
        <f>+#REF!</f>
        <v>#REF!</v>
      </c>
      <c r="D490" s="612" t="e">
        <f>+#REF!</f>
        <v>#REF!</v>
      </c>
      <c r="E490" s="552" t="e">
        <f>+#REF!</f>
        <v>#REF!</v>
      </c>
      <c r="F490" s="552" t="e">
        <f>+#REF!</f>
        <v>#REF!</v>
      </c>
      <c r="G490" s="550" t="e">
        <f>+#REF!</f>
        <v>#REF!</v>
      </c>
      <c r="H490" s="578" t="e">
        <f t="shared" si="21"/>
        <v>#REF!</v>
      </c>
      <c r="I490" s="498"/>
      <c r="J490" s="472"/>
      <c r="K490" s="472"/>
      <c r="L490" s="472"/>
    </row>
    <row r="491" spans="1:12" s="474" customFormat="1" x14ac:dyDescent="0.25">
      <c r="A491" s="472"/>
      <c r="B491" s="472"/>
      <c r="C491" s="611" t="e">
        <f>+#REF!</f>
        <v>#REF!</v>
      </c>
      <c r="D491" s="615" t="e">
        <f>+#REF!</f>
        <v>#REF!</v>
      </c>
      <c r="E491" s="552" t="e">
        <f>+#REF!</f>
        <v>#REF!</v>
      </c>
      <c r="F491" s="552" t="e">
        <f>+#REF!</f>
        <v>#REF!</v>
      </c>
      <c r="G491" s="550" t="e">
        <f>+#REF!</f>
        <v>#REF!</v>
      </c>
      <c r="H491" s="582" t="e">
        <f t="shared" si="21"/>
        <v>#REF!</v>
      </c>
      <c r="I491" s="498"/>
      <c r="J491" s="472"/>
      <c r="K491" s="472"/>
      <c r="L491" s="472"/>
    </row>
    <row r="492" spans="1:12" s="474" customFormat="1" x14ac:dyDescent="0.25">
      <c r="A492" s="472"/>
      <c r="B492" s="472"/>
      <c r="C492" s="611" t="e">
        <f>+#REF!</f>
        <v>#REF!</v>
      </c>
      <c r="D492" s="612" t="e">
        <f>+#REF!</f>
        <v>#REF!</v>
      </c>
      <c r="E492" s="552" t="e">
        <f>+#REF!</f>
        <v>#REF!</v>
      </c>
      <c r="F492" s="552" t="e">
        <f>+#REF!</f>
        <v>#REF!</v>
      </c>
      <c r="G492" s="550" t="e">
        <f>+#REF!</f>
        <v>#REF!</v>
      </c>
      <c r="H492" s="582" t="e">
        <f t="shared" si="21"/>
        <v>#REF!</v>
      </c>
      <c r="I492" s="498"/>
      <c r="J492" s="472"/>
      <c r="K492" s="472"/>
      <c r="L492" s="472"/>
    </row>
    <row r="493" spans="1:12" s="474" customFormat="1" x14ac:dyDescent="0.25">
      <c r="A493" s="472"/>
      <c r="B493" s="472"/>
      <c r="C493" s="611" t="e">
        <f>+#REF!</f>
        <v>#REF!</v>
      </c>
      <c r="D493" s="616" t="e">
        <f>+#REF!</f>
        <v>#REF!</v>
      </c>
      <c r="E493" s="617" t="e">
        <f>+#REF!</f>
        <v>#REF!</v>
      </c>
      <c r="F493" s="549" t="e">
        <f>+#REF!</f>
        <v>#REF!</v>
      </c>
      <c r="G493" s="550" t="e">
        <f>+#REF!</f>
        <v>#REF!</v>
      </c>
      <c r="H493" s="578" t="e">
        <f t="shared" si="21"/>
        <v>#REF!</v>
      </c>
      <c r="I493" s="498"/>
      <c r="J493" s="472"/>
      <c r="K493" s="472"/>
      <c r="L493" s="472"/>
    </row>
    <row r="494" spans="1:12" s="474" customFormat="1" x14ac:dyDescent="0.25">
      <c r="A494" s="472"/>
      <c r="B494" s="472"/>
      <c r="C494" s="618" t="e">
        <f>+#REF!</f>
        <v>#REF!</v>
      </c>
      <c r="D494" s="613" t="e">
        <f>+#REF!</f>
        <v>#REF!</v>
      </c>
      <c r="E494" s="614" t="e">
        <f>+#REF!</f>
        <v>#REF!</v>
      </c>
      <c r="F494" s="614" t="e">
        <f>+#REF!</f>
        <v>#REF!</v>
      </c>
      <c r="G494" s="550" t="e">
        <f>+#REF!</f>
        <v>#REF!</v>
      </c>
      <c r="H494" s="578" t="e">
        <f t="shared" si="21"/>
        <v>#REF!</v>
      </c>
      <c r="I494" s="498"/>
      <c r="J494" s="472"/>
      <c r="K494" s="472"/>
      <c r="L494" s="472"/>
    </row>
    <row r="495" spans="1:12" s="474" customFormat="1" x14ac:dyDescent="0.25">
      <c r="A495" s="472"/>
      <c r="B495" s="472"/>
      <c r="C495" s="611" t="e">
        <f>+#REF!</f>
        <v>#REF!</v>
      </c>
      <c r="D495" s="612" t="e">
        <f>+#REF!</f>
        <v>#REF!</v>
      </c>
      <c r="E495" s="552" t="e">
        <f>+#REF!</f>
        <v>#REF!</v>
      </c>
      <c r="F495" s="552" t="e">
        <f>+#REF!</f>
        <v>#REF!</v>
      </c>
      <c r="G495" s="550" t="e">
        <f>+#REF!</f>
        <v>#REF!</v>
      </c>
      <c r="H495" s="654" t="e">
        <f t="shared" si="21"/>
        <v>#REF!</v>
      </c>
      <c r="I495" s="647"/>
      <c r="J495" s="472"/>
      <c r="K495" s="472"/>
      <c r="L495" s="472"/>
    </row>
    <row r="496" spans="1:12" s="474" customFormat="1" x14ac:dyDescent="0.25">
      <c r="A496" s="472"/>
      <c r="B496" s="472"/>
      <c r="C496" s="611" t="e">
        <f>+#REF!</f>
        <v>#REF!</v>
      </c>
      <c r="D496" s="612" t="e">
        <f>+#REF!</f>
        <v>#REF!</v>
      </c>
      <c r="E496" s="552" t="e">
        <f>+#REF!</f>
        <v>#REF!</v>
      </c>
      <c r="F496" s="552" t="e">
        <f>+#REF!</f>
        <v>#REF!</v>
      </c>
      <c r="G496" s="550" t="e">
        <f>+#REF!</f>
        <v>#REF!</v>
      </c>
      <c r="H496" s="582" t="e">
        <f t="shared" si="21"/>
        <v>#REF!</v>
      </c>
      <c r="I496" s="498"/>
      <c r="J496" s="472"/>
      <c r="K496" s="472"/>
      <c r="L496" s="472"/>
    </row>
    <row r="497" spans="1:12" s="474" customFormat="1" x14ac:dyDescent="0.25">
      <c r="A497" s="472"/>
      <c r="B497" s="472"/>
      <c r="C497" s="611" t="e">
        <f>+#REF!</f>
        <v>#REF!</v>
      </c>
      <c r="D497" s="615" t="e">
        <f>+#REF!</f>
        <v>#REF!</v>
      </c>
      <c r="E497" s="552" t="e">
        <f>+#REF!</f>
        <v>#REF!</v>
      </c>
      <c r="F497" s="552" t="e">
        <f>+#REF!</f>
        <v>#REF!</v>
      </c>
      <c r="G497" s="550" t="e">
        <f>+#REF!</f>
        <v>#REF!</v>
      </c>
      <c r="H497" s="578" t="e">
        <f t="shared" si="21"/>
        <v>#REF!</v>
      </c>
      <c r="I497" s="498"/>
      <c r="J497" s="472"/>
      <c r="K497" s="472"/>
      <c r="L497" s="472"/>
    </row>
    <row r="498" spans="1:12" s="474" customFormat="1" x14ac:dyDescent="0.25">
      <c r="A498" s="472"/>
      <c r="B498" s="472"/>
      <c r="C498" s="619" t="e">
        <f>+#REF!</f>
        <v>#REF!</v>
      </c>
      <c r="D498" s="612" t="e">
        <f>+#REF!</f>
        <v>#REF!</v>
      </c>
      <c r="E498" s="552" t="e">
        <f>+#REF!</f>
        <v>#REF!</v>
      </c>
      <c r="F498" s="552" t="e">
        <f>+#REF!</f>
        <v>#REF!</v>
      </c>
      <c r="G498" s="550" t="e">
        <f>+#REF!</f>
        <v>#REF!</v>
      </c>
      <c r="H498" s="578" t="e">
        <f t="shared" si="21"/>
        <v>#REF!</v>
      </c>
      <c r="I498" s="498"/>
      <c r="J498" s="472"/>
      <c r="K498" s="472"/>
      <c r="L498" s="472"/>
    </row>
    <row r="499" spans="1:12" s="474" customFormat="1" x14ac:dyDescent="0.25">
      <c r="A499" s="472"/>
      <c r="B499" s="472"/>
      <c r="C499" s="611" t="e">
        <f>+#REF!</f>
        <v>#REF!</v>
      </c>
      <c r="D499" s="615" t="e">
        <f>+#REF!</f>
        <v>#REF!</v>
      </c>
      <c r="E499" s="552" t="e">
        <f>+#REF!</f>
        <v>#REF!</v>
      </c>
      <c r="F499" s="552" t="e">
        <f>+#REF!</f>
        <v>#REF!</v>
      </c>
      <c r="G499" s="550" t="e">
        <f>+#REF!</f>
        <v>#REF!</v>
      </c>
      <c r="H499" s="578" t="e">
        <f t="shared" si="21"/>
        <v>#REF!</v>
      </c>
      <c r="I499" s="498"/>
      <c r="J499" s="472"/>
      <c r="K499" s="472"/>
      <c r="L499" s="472"/>
    </row>
    <row r="500" spans="1:12" s="474" customFormat="1" x14ac:dyDescent="0.25">
      <c r="A500" s="472"/>
      <c r="B500" s="472"/>
      <c r="C500" s="611" t="e">
        <f>+#REF!</f>
        <v>#REF!</v>
      </c>
      <c r="D500" s="612" t="e">
        <f>+#REF!</f>
        <v>#REF!</v>
      </c>
      <c r="E500" s="552" t="e">
        <f>+#REF!</f>
        <v>#REF!</v>
      </c>
      <c r="F500" s="614" t="e">
        <f>+#REF!</f>
        <v>#REF!</v>
      </c>
      <c r="G500" s="550" t="e">
        <f>+#REF!</f>
        <v>#REF!</v>
      </c>
      <c r="H500" s="578" t="e">
        <f t="shared" si="21"/>
        <v>#REF!</v>
      </c>
      <c r="I500" s="498"/>
      <c r="J500" s="472"/>
      <c r="K500" s="472"/>
      <c r="L500" s="472"/>
    </row>
    <row r="501" spans="1:12" s="474" customFormat="1" x14ac:dyDescent="0.25">
      <c r="A501" s="472"/>
      <c r="B501" s="472"/>
      <c r="C501" s="611" t="e">
        <f>+#REF!</f>
        <v>#REF!</v>
      </c>
      <c r="D501" s="615" t="e">
        <f>+#REF!</f>
        <v>#REF!</v>
      </c>
      <c r="E501" s="552" t="e">
        <f>+#REF!</f>
        <v>#REF!</v>
      </c>
      <c r="F501" s="552" t="e">
        <f>+#REF!</f>
        <v>#REF!</v>
      </c>
      <c r="G501" s="550" t="e">
        <f>+#REF!</f>
        <v>#REF!</v>
      </c>
      <c r="H501" s="578" t="e">
        <f t="shared" si="21"/>
        <v>#REF!</v>
      </c>
      <c r="I501" s="498"/>
      <c r="J501" s="472"/>
      <c r="K501" s="472"/>
      <c r="L501" s="472"/>
    </row>
    <row r="502" spans="1:12" s="474" customFormat="1" x14ac:dyDescent="0.25">
      <c r="A502" s="472"/>
      <c r="B502" s="472"/>
      <c r="C502" s="611" t="e">
        <f>+#REF!</f>
        <v>#REF!</v>
      </c>
      <c r="D502" s="615" t="e">
        <f>+#REF!</f>
        <v>#REF!</v>
      </c>
      <c r="E502" s="552" t="e">
        <f>+#REF!</f>
        <v>#REF!</v>
      </c>
      <c r="F502" s="552" t="e">
        <f>+#REF!</f>
        <v>#REF!</v>
      </c>
      <c r="G502" s="550" t="e">
        <f>+#REF!</f>
        <v>#REF!</v>
      </c>
      <c r="H502" s="578" t="e">
        <f t="shared" si="21"/>
        <v>#REF!</v>
      </c>
      <c r="I502" s="498"/>
      <c r="J502" s="472"/>
      <c r="K502" s="472"/>
      <c r="L502" s="472"/>
    </row>
    <row r="503" spans="1:12" s="474" customFormat="1" x14ac:dyDescent="0.25">
      <c r="A503" s="472"/>
      <c r="B503" s="472"/>
      <c r="C503" s="611" t="e">
        <f>+#REF!</f>
        <v>#REF!</v>
      </c>
      <c r="D503" s="615" t="e">
        <f>+#REF!</f>
        <v>#REF!</v>
      </c>
      <c r="E503" s="552" t="e">
        <f>+#REF!</f>
        <v>#REF!</v>
      </c>
      <c r="F503" s="552" t="e">
        <f>+#REF!</f>
        <v>#REF!</v>
      </c>
      <c r="G503" s="550" t="e">
        <f>+#REF!</f>
        <v>#REF!</v>
      </c>
      <c r="H503" s="578" t="e">
        <f t="shared" si="21"/>
        <v>#REF!</v>
      </c>
      <c r="I503" s="498"/>
      <c r="J503" s="472"/>
      <c r="K503" s="472"/>
      <c r="L503" s="472"/>
    </row>
    <row r="504" spans="1:12" s="474" customFormat="1" x14ac:dyDescent="0.25">
      <c r="A504" s="472"/>
      <c r="B504" s="472"/>
      <c r="C504" s="620" t="e">
        <f>+#REF!</f>
        <v>#REF!</v>
      </c>
      <c r="D504" s="612" t="e">
        <f>+#REF!</f>
        <v>#REF!</v>
      </c>
      <c r="E504" s="549" t="e">
        <f>+#REF!</f>
        <v>#REF!</v>
      </c>
      <c r="F504" s="549" t="e">
        <f>+#REF!</f>
        <v>#REF!</v>
      </c>
      <c r="G504" s="550" t="e">
        <f>+#REF!</f>
        <v>#REF!</v>
      </c>
      <c r="H504" s="578" t="e">
        <f t="shared" si="21"/>
        <v>#REF!</v>
      </c>
      <c r="I504" s="498"/>
      <c r="J504" s="472"/>
      <c r="K504" s="472"/>
      <c r="L504" s="472"/>
    </row>
    <row r="505" spans="1:12" s="474" customFormat="1" x14ac:dyDescent="0.25">
      <c r="A505" s="472"/>
      <c r="B505" s="472"/>
      <c r="C505" s="611" t="e">
        <f>+#REF!</f>
        <v>#REF!</v>
      </c>
      <c r="D505" s="612" t="e">
        <f>+#REF!</f>
        <v>#REF!</v>
      </c>
      <c r="E505" s="552" t="e">
        <f>+#REF!</f>
        <v>#REF!</v>
      </c>
      <c r="F505" s="614" t="e">
        <f>+#REF!</f>
        <v>#REF!</v>
      </c>
      <c r="G505" s="650" t="e">
        <f>+#REF!</f>
        <v>#REF!</v>
      </c>
      <c r="H505" s="578" t="e">
        <f t="shared" si="21"/>
        <v>#REF!</v>
      </c>
      <c r="I505" s="498"/>
      <c r="J505" s="472"/>
      <c r="K505" s="472"/>
      <c r="L505" s="472"/>
    </row>
    <row r="506" spans="1:12" s="474" customFormat="1" ht="14.4" thickBot="1" x14ac:dyDescent="0.3">
      <c r="A506" s="472"/>
      <c r="B506" s="472"/>
      <c r="C506" s="621" t="e">
        <f>+#REF!</f>
        <v>#REF!</v>
      </c>
      <c r="D506" s="622" t="e">
        <f>+#REF!</f>
        <v>#REF!</v>
      </c>
      <c r="E506" s="623" t="e">
        <f>+#REF!</f>
        <v>#REF!</v>
      </c>
      <c r="F506" s="624" t="e">
        <f>+#REF!</f>
        <v>#REF!</v>
      </c>
      <c r="G506" s="655" t="e">
        <f>+#REF!</f>
        <v>#REF!</v>
      </c>
      <c r="H506" s="587" t="e">
        <f>G506*F506</f>
        <v>#REF!</v>
      </c>
      <c r="I506" s="498"/>
      <c r="J506" s="472"/>
      <c r="K506" s="472"/>
      <c r="L506" s="472"/>
    </row>
    <row r="507" spans="1:12" s="474" customFormat="1" ht="14.4" thickBot="1" x14ac:dyDescent="0.3">
      <c r="A507" s="472"/>
      <c r="B507" s="472"/>
      <c r="C507" s="554"/>
      <c r="D507" s="555"/>
      <c r="E507" s="554"/>
      <c r="F507" s="1125" t="s">
        <v>20</v>
      </c>
      <c r="G507" s="1126"/>
      <c r="H507" s="625" t="e">
        <f>SUM(H485:H506)</f>
        <v>#REF!</v>
      </c>
      <c r="I507" s="513"/>
      <c r="J507" s="472"/>
      <c r="K507" s="472"/>
      <c r="L507" s="472"/>
    </row>
    <row r="508" spans="1:12" ht="14.4" thickBot="1" x14ac:dyDescent="0.3">
      <c r="A508" s="472"/>
      <c r="B508" s="514"/>
      <c r="C508" s="1127" t="s">
        <v>21</v>
      </c>
      <c r="D508" s="1128"/>
      <c r="E508" s="1128"/>
      <c r="F508" s="1128"/>
      <c r="G508" s="1128"/>
      <c r="H508" s="1129"/>
      <c r="I508" s="515"/>
      <c r="J508" s="472"/>
    </row>
    <row r="509" spans="1:12" ht="28.2" thickBot="1" x14ac:dyDescent="0.3">
      <c r="A509" s="472"/>
      <c r="B509" s="514"/>
      <c r="C509" s="517" t="s">
        <v>22</v>
      </c>
      <c r="D509" s="518" t="s">
        <v>23</v>
      </c>
      <c r="E509" s="519" t="s">
        <v>16</v>
      </c>
      <c r="F509" s="518" t="s">
        <v>17</v>
      </c>
      <c r="G509" s="519" t="s">
        <v>760</v>
      </c>
      <c r="H509" s="626" t="s">
        <v>25</v>
      </c>
      <c r="I509" s="627"/>
      <c r="J509" s="472"/>
    </row>
    <row r="510" spans="1:12" x14ac:dyDescent="0.25">
      <c r="A510" s="472"/>
      <c r="B510" s="514"/>
      <c r="C510" s="594" t="e">
        <f>+#REF!</f>
        <v>#REF!</v>
      </c>
      <c r="D510" s="628" t="e">
        <f>+#REF!</f>
        <v>#REF!</v>
      </c>
      <c r="E510" s="595" t="e">
        <f>+#REF!</f>
        <v>#REF!</v>
      </c>
      <c r="F510" s="596">
        <v>1</v>
      </c>
      <c r="G510" s="629" t="e">
        <f>+#REF!</f>
        <v>#REF!</v>
      </c>
      <c r="H510" s="630" t="e">
        <f>+F510*G510</f>
        <v>#REF!</v>
      </c>
      <c r="I510" s="631"/>
      <c r="J510" s="472"/>
    </row>
    <row r="511" spans="1:12" x14ac:dyDescent="0.25">
      <c r="A511" s="472"/>
      <c r="B511" s="514"/>
      <c r="C511" s="597" t="e">
        <f>+#REF!</f>
        <v>#REF!</v>
      </c>
      <c r="D511" s="638" t="e">
        <f>+#REF!</f>
        <v>#REF!</v>
      </c>
      <c r="E511" s="598" t="e">
        <f>+#REF!</f>
        <v>#REF!</v>
      </c>
      <c r="F511" s="599">
        <v>1</v>
      </c>
      <c r="G511" s="629" t="e">
        <f>+#REF!</f>
        <v>#REF!</v>
      </c>
      <c r="H511" s="632" t="e">
        <f t="shared" ref="H511:H514" si="22">+F511*G511</f>
        <v>#REF!</v>
      </c>
      <c r="I511" s="631"/>
      <c r="J511" s="472"/>
    </row>
    <row r="512" spans="1:12" x14ac:dyDescent="0.25">
      <c r="A512" s="472"/>
      <c r="B512" s="514"/>
      <c r="C512" s="597" t="e">
        <f>+#REF!</f>
        <v>#REF!</v>
      </c>
      <c r="D512" s="638" t="e">
        <f>+#REF!</f>
        <v>#REF!</v>
      </c>
      <c r="E512" s="598" t="e">
        <f>+#REF!</f>
        <v>#REF!</v>
      </c>
      <c r="F512" s="599">
        <v>1</v>
      </c>
      <c r="G512" s="629" t="e">
        <f>+#REF!</f>
        <v>#REF!</v>
      </c>
      <c r="H512" s="632" t="e">
        <f t="shared" si="22"/>
        <v>#REF!</v>
      </c>
      <c r="I512" s="631"/>
      <c r="J512" s="472"/>
    </row>
    <row r="513" spans="1:12" x14ac:dyDescent="0.25">
      <c r="A513" s="472"/>
      <c r="B513" s="514"/>
      <c r="C513" s="597" t="e">
        <f>+#REF!</f>
        <v>#REF!</v>
      </c>
      <c r="D513" s="638" t="e">
        <f>+#REF!</f>
        <v>#REF!</v>
      </c>
      <c r="E513" s="598" t="e">
        <f>+#REF!</f>
        <v>#REF!</v>
      </c>
      <c r="F513" s="599">
        <v>1</v>
      </c>
      <c r="G513" s="629" t="e">
        <f>+#REF!</f>
        <v>#REF!</v>
      </c>
      <c r="H513" s="632" t="e">
        <f t="shared" si="22"/>
        <v>#REF!</v>
      </c>
      <c r="I513" s="631"/>
      <c r="J513" s="472"/>
    </row>
    <row r="514" spans="1:12" ht="14.4" thickBot="1" x14ac:dyDescent="0.3">
      <c r="A514" s="472"/>
      <c r="B514" s="514"/>
      <c r="C514" s="600" t="e">
        <f>+#REF!</f>
        <v>#REF!</v>
      </c>
      <c r="D514" s="601" t="e">
        <f>+#REF!</f>
        <v>#REF!</v>
      </c>
      <c r="E514" s="602" t="e">
        <f>+#REF!</f>
        <v>#REF!</v>
      </c>
      <c r="F514" s="603">
        <v>1</v>
      </c>
      <c r="G514" s="629" t="e">
        <f>+#REF!</f>
        <v>#REF!</v>
      </c>
      <c r="H514" s="633" t="e">
        <f t="shared" si="22"/>
        <v>#REF!</v>
      </c>
      <c r="I514" s="631"/>
      <c r="J514" s="472"/>
    </row>
    <row r="515" spans="1:12" ht="14.4" thickBot="1" x14ac:dyDescent="0.3">
      <c r="A515" s="472"/>
      <c r="B515" s="514"/>
      <c r="C515" s="1130" t="s">
        <v>57</v>
      </c>
      <c r="D515" s="1131"/>
      <c r="E515" s="1131"/>
      <c r="F515" s="1131"/>
      <c r="G515" s="1131"/>
      <c r="H515" s="537" t="e">
        <f>SUM(H510:H514)</f>
        <v>#REF!</v>
      </c>
      <c r="I515" s="538"/>
      <c r="J515" s="473"/>
    </row>
    <row r="516" spans="1:12" ht="14.4" thickBot="1" x14ac:dyDescent="0.3">
      <c r="A516" s="472"/>
      <c r="B516" s="514"/>
      <c r="C516" s="1071" t="s">
        <v>59</v>
      </c>
      <c r="D516" s="1072"/>
      <c r="E516" s="1072"/>
      <c r="F516" s="1072"/>
      <c r="G516" s="1073"/>
      <c r="H516" s="634" t="e">
        <f>+H515+H507</f>
        <v>#REF!</v>
      </c>
      <c r="I516" s="635"/>
      <c r="J516" s="472"/>
    </row>
    <row r="517" spans="1:12" x14ac:dyDescent="0.25">
      <c r="B517" s="469"/>
      <c r="C517" s="469"/>
      <c r="D517" s="470"/>
      <c r="E517" s="471"/>
      <c r="F517" s="469"/>
      <c r="G517" s="469"/>
      <c r="H517" s="469"/>
      <c r="I517" s="469"/>
    </row>
    <row r="518" spans="1:12" s="474" customFormat="1" ht="14.4" thickBot="1" x14ac:dyDescent="0.3">
      <c r="A518" s="472"/>
      <c r="B518" s="1078"/>
      <c r="C518" s="1103"/>
      <c r="D518" s="1103"/>
      <c r="E518" s="1103"/>
      <c r="F518" s="1103"/>
      <c r="G518" s="1103"/>
      <c r="H518" s="1103"/>
      <c r="I518" s="1103"/>
      <c r="J518" s="472"/>
      <c r="K518" s="472"/>
      <c r="L518" s="472"/>
    </row>
    <row r="519" spans="1:12" s="474" customFormat="1" ht="14.4" thickBot="1" x14ac:dyDescent="0.3">
      <c r="A519" s="472"/>
      <c r="B519" s="475"/>
      <c r="C519" s="1132" t="s">
        <v>0</v>
      </c>
      <c r="D519" s="1133"/>
      <c r="E519" s="1133"/>
      <c r="F519" s="1133"/>
      <c r="G519" s="1133"/>
      <c r="H519" s="1134"/>
      <c r="I519" s="476"/>
      <c r="J519" s="472"/>
      <c r="K519" s="472"/>
      <c r="L519" s="472"/>
    </row>
    <row r="520" spans="1:12" s="474" customFormat="1" ht="14.4" thickBot="1" x14ac:dyDescent="0.3">
      <c r="A520" s="472"/>
      <c r="B520" s="472"/>
      <c r="C520" s="478"/>
      <c r="D520" s="478"/>
      <c r="E520" s="478"/>
      <c r="F520" s="478"/>
      <c r="G520" s="478"/>
      <c r="H520" s="478"/>
      <c r="I520" s="478"/>
      <c r="J520" s="472"/>
      <c r="K520" s="472"/>
      <c r="L520" s="472"/>
    </row>
    <row r="521" spans="1:12" s="474" customFormat="1" ht="14.4" thickBot="1" x14ac:dyDescent="0.3">
      <c r="A521" s="472"/>
      <c r="B521" s="472"/>
      <c r="C521" s="480" t="s">
        <v>1</v>
      </c>
      <c r="D521" s="481" t="s">
        <v>773</v>
      </c>
      <c r="E521" s="1135"/>
      <c r="F521" s="1137"/>
      <c r="G521" s="1138"/>
      <c r="H521" s="1139"/>
      <c r="I521" s="476"/>
      <c r="J521" s="472"/>
      <c r="K521" s="472"/>
      <c r="L521" s="472"/>
    </row>
    <row r="522" spans="1:12" s="474" customFormat="1" ht="14.4" thickBot="1" x14ac:dyDescent="0.3">
      <c r="A522" s="472"/>
      <c r="B522" s="472"/>
      <c r="C522" s="480" t="s">
        <v>3</v>
      </c>
      <c r="D522" s="482" t="s">
        <v>4</v>
      </c>
      <c r="E522" s="1136"/>
      <c r="F522" s="1140"/>
      <c r="G522" s="1126"/>
      <c r="H522" s="1141"/>
      <c r="I522" s="476"/>
      <c r="J522" s="472"/>
      <c r="K522" s="472"/>
      <c r="L522" s="472"/>
    </row>
    <row r="523" spans="1:12" s="474" customFormat="1" ht="14.4" thickBot="1" x14ac:dyDescent="0.3">
      <c r="A523" s="472"/>
      <c r="B523" s="472"/>
      <c r="C523" s="480" t="s">
        <v>5</v>
      </c>
      <c r="D523" s="482" t="s">
        <v>6</v>
      </c>
      <c r="E523" s="1136"/>
      <c r="F523" s="1140"/>
      <c r="G523" s="1126"/>
      <c r="H523" s="1141"/>
      <c r="I523" s="476"/>
      <c r="J523" s="472"/>
      <c r="K523" s="472"/>
      <c r="L523" s="472"/>
    </row>
    <row r="524" spans="1:12" s="474" customFormat="1" ht="14.4" thickBot="1" x14ac:dyDescent="0.3">
      <c r="A524" s="472"/>
      <c r="B524" s="472"/>
      <c r="C524" s="480" t="s">
        <v>7</v>
      </c>
      <c r="D524" s="482" t="s">
        <v>8</v>
      </c>
      <c r="E524" s="1136"/>
      <c r="F524" s="1140"/>
      <c r="G524" s="1126"/>
      <c r="H524" s="1141"/>
      <c r="I524" s="476"/>
      <c r="J524" s="472"/>
      <c r="K524" s="472"/>
      <c r="L524" s="472"/>
    </row>
    <row r="525" spans="1:12" s="474" customFormat="1" ht="14.4" thickBot="1" x14ac:dyDescent="0.3">
      <c r="A525" s="472"/>
      <c r="B525" s="472"/>
      <c r="C525" s="483" t="s">
        <v>9</v>
      </c>
      <c r="D525" s="482" t="s">
        <v>10</v>
      </c>
      <c r="E525" s="1136"/>
      <c r="F525" s="1140"/>
      <c r="G525" s="1126"/>
      <c r="H525" s="1141"/>
      <c r="I525" s="476"/>
      <c r="J525" s="472"/>
      <c r="K525" s="472"/>
      <c r="L525" s="472"/>
    </row>
    <row r="526" spans="1:12" s="474" customFormat="1" ht="14.4" thickBot="1" x14ac:dyDescent="0.3">
      <c r="A526" s="472"/>
      <c r="B526" s="472"/>
      <c r="C526" s="483" t="s">
        <v>11</v>
      </c>
      <c r="D526" s="482" t="s">
        <v>12</v>
      </c>
      <c r="E526" s="1136"/>
      <c r="F526" s="1142"/>
      <c r="G526" s="1143"/>
      <c r="H526" s="1144"/>
      <c r="I526" s="476"/>
      <c r="J526" s="472"/>
      <c r="K526" s="472"/>
      <c r="L526" s="472"/>
    </row>
    <row r="527" spans="1:12" s="474" customFormat="1" x14ac:dyDescent="0.25">
      <c r="A527" s="472"/>
      <c r="B527" s="472"/>
      <c r="C527" s="484"/>
      <c r="D527" s="485"/>
      <c r="E527" s="478"/>
      <c r="F527" s="485"/>
      <c r="G527" s="485"/>
      <c r="H527" s="485"/>
      <c r="I527" s="485"/>
      <c r="J527" s="472"/>
      <c r="K527" s="472"/>
      <c r="L527" s="472"/>
    </row>
    <row r="528" spans="1:12" s="474" customFormat="1" ht="14.4" thickBot="1" x14ac:dyDescent="0.3">
      <c r="A528" s="472"/>
      <c r="B528" s="472"/>
      <c r="C528" s="1145" t="s">
        <v>13</v>
      </c>
      <c r="D528" s="1103"/>
      <c r="E528" s="1103"/>
      <c r="F528" s="1103"/>
      <c r="G528" s="1103"/>
      <c r="H528" s="1146"/>
      <c r="I528" s="476"/>
      <c r="J528" s="472"/>
      <c r="K528" s="472"/>
      <c r="L528" s="472"/>
    </row>
    <row r="529" spans="1:12" s="474" customFormat="1" ht="28.2" thickBot="1" x14ac:dyDescent="0.3">
      <c r="A529" s="472"/>
      <c r="B529" s="472"/>
      <c r="C529" s="656" t="s">
        <v>14</v>
      </c>
      <c r="D529" s="657" t="s">
        <v>15</v>
      </c>
      <c r="E529" s="658" t="s">
        <v>16</v>
      </c>
      <c r="F529" s="657" t="s">
        <v>17</v>
      </c>
      <c r="G529" s="659" t="s">
        <v>760</v>
      </c>
      <c r="H529" s="608" t="s">
        <v>66</v>
      </c>
      <c r="I529" s="492"/>
      <c r="J529" s="472"/>
      <c r="K529" s="472"/>
      <c r="L529" s="472"/>
    </row>
    <row r="530" spans="1:12" s="474" customFormat="1" x14ac:dyDescent="0.25">
      <c r="A530" s="472"/>
      <c r="B530" s="472"/>
      <c r="C530" s="660" t="e">
        <f>+#REF!</f>
        <v>#REF!</v>
      </c>
      <c r="D530" s="661" t="e">
        <f>+#REF!</f>
        <v>#REF!</v>
      </c>
      <c r="E530" s="662" t="e">
        <f>+#REF!</f>
        <v>#REF!</v>
      </c>
      <c r="F530" s="663" t="e">
        <f>+#REF!</f>
        <v>#REF!</v>
      </c>
      <c r="G530" s="664" t="e">
        <f>+#REF!</f>
        <v>#REF!</v>
      </c>
      <c r="H530" s="665" t="e">
        <f t="shared" ref="H530:H552" si="23">G530*F530</f>
        <v>#REF!</v>
      </c>
      <c r="I530" s="498"/>
      <c r="J530" s="472"/>
      <c r="K530" s="472"/>
      <c r="L530" s="472"/>
    </row>
    <row r="531" spans="1:12" s="474" customFormat="1" x14ac:dyDescent="0.25">
      <c r="A531" s="472"/>
      <c r="B531" s="472"/>
      <c r="C531" s="579" t="e">
        <f>+#REF!</f>
        <v>#REF!</v>
      </c>
      <c r="D531" s="580" t="e">
        <f>+#REF!</f>
        <v>#REF!</v>
      </c>
      <c r="E531" s="581" t="e">
        <f>+#REF!</f>
        <v>#REF!</v>
      </c>
      <c r="F531" s="550" t="e">
        <f>+#REF!</f>
        <v>#REF!</v>
      </c>
      <c r="G531" s="582" t="e">
        <f>+#REF!</f>
        <v>#REF!</v>
      </c>
      <c r="H531" s="665" t="e">
        <f t="shared" si="23"/>
        <v>#REF!</v>
      </c>
      <c r="I531" s="498"/>
      <c r="J531" s="472"/>
      <c r="K531" s="472"/>
      <c r="L531" s="472"/>
    </row>
    <row r="532" spans="1:12" s="474" customFormat="1" x14ac:dyDescent="0.25">
      <c r="A532" s="472"/>
      <c r="B532" s="472"/>
      <c r="C532" s="579" t="e">
        <f>+#REF!</f>
        <v>#REF!</v>
      </c>
      <c r="D532" s="580" t="e">
        <f>+#REF!</f>
        <v>#REF!</v>
      </c>
      <c r="E532" s="581" t="e">
        <f>+#REF!</f>
        <v>#REF!</v>
      </c>
      <c r="F532" s="550" t="e">
        <f>+#REF!</f>
        <v>#REF!</v>
      </c>
      <c r="G532" s="582" t="e">
        <f>+#REF!</f>
        <v>#REF!</v>
      </c>
      <c r="H532" s="665" t="e">
        <f t="shared" si="23"/>
        <v>#REF!</v>
      </c>
      <c r="I532" s="498"/>
      <c r="J532" s="472"/>
      <c r="K532" s="472"/>
      <c r="L532" s="472"/>
    </row>
    <row r="533" spans="1:12" s="474" customFormat="1" x14ac:dyDescent="0.25">
      <c r="A533" s="472"/>
      <c r="B533" s="472"/>
      <c r="C533" s="579" t="e">
        <f>+#REF!</f>
        <v>#REF!</v>
      </c>
      <c r="D533" s="580" t="e">
        <f>+#REF!</f>
        <v>#REF!</v>
      </c>
      <c r="E533" s="581" t="e">
        <f>+#REF!</f>
        <v>#REF!</v>
      </c>
      <c r="F533" s="550" t="e">
        <f>+#REF!</f>
        <v>#REF!</v>
      </c>
      <c r="G533" s="582" t="e">
        <f>+#REF!</f>
        <v>#REF!</v>
      </c>
      <c r="H533" s="665" t="e">
        <f t="shared" si="23"/>
        <v>#REF!</v>
      </c>
      <c r="I533" s="498"/>
      <c r="J533" s="472"/>
      <c r="K533" s="472"/>
      <c r="L533" s="472"/>
    </row>
    <row r="534" spans="1:12" s="474" customFormat="1" x14ac:dyDescent="0.25">
      <c r="A534" s="472"/>
      <c r="B534" s="472"/>
      <c r="C534" s="579" t="e">
        <f>+#REF!</f>
        <v>#REF!</v>
      </c>
      <c r="D534" s="580" t="e">
        <f>+#REF!</f>
        <v>#REF!</v>
      </c>
      <c r="E534" s="581" t="e">
        <f>+#REF!</f>
        <v>#REF!</v>
      </c>
      <c r="F534" s="550" t="e">
        <f>+#REF!</f>
        <v>#REF!</v>
      </c>
      <c r="G534" s="582" t="e">
        <f>+#REF!</f>
        <v>#REF!</v>
      </c>
      <c r="H534" s="665" t="e">
        <f t="shared" si="23"/>
        <v>#REF!</v>
      </c>
      <c r="I534" s="498"/>
      <c r="J534" s="472"/>
      <c r="K534" s="472"/>
      <c r="L534" s="472"/>
    </row>
    <row r="535" spans="1:12" s="474" customFormat="1" x14ac:dyDescent="0.25">
      <c r="A535" s="472"/>
      <c r="B535" s="472"/>
      <c r="C535" s="579" t="e">
        <f>+#REF!</f>
        <v>#REF!</v>
      </c>
      <c r="D535" s="580" t="e">
        <f>+#REF!</f>
        <v>#REF!</v>
      </c>
      <c r="E535" s="581" t="e">
        <f>+#REF!</f>
        <v>#REF!</v>
      </c>
      <c r="F535" s="550" t="e">
        <f>+#REF!</f>
        <v>#REF!</v>
      </c>
      <c r="G535" s="582" t="e">
        <f>+#REF!</f>
        <v>#REF!</v>
      </c>
      <c r="H535" s="665" t="e">
        <f t="shared" si="23"/>
        <v>#REF!</v>
      </c>
      <c r="I535" s="498"/>
      <c r="J535" s="472"/>
      <c r="K535" s="472"/>
      <c r="L535" s="472"/>
    </row>
    <row r="536" spans="1:12" s="474" customFormat="1" x14ac:dyDescent="0.25">
      <c r="A536" s="472"/>
      <c r="B536" s="472"/>
      <c r="C536" s="579" t="e">
        <f>+#REF!</f>
        <v>#REF!</v>
      </c>
      <c r="D536" s="580" t="e">
        <f>+#REF!</f>
        <v>#REF!</v>
      </c>
      <c r="E536" s="581" t="e">
        <f>+#REF!</f>
        <v>#REF!</v>
      </c>
      <c r="F536" s="550" t="e">
        <f>+#REF!</f>
        <v>#REF!</v>
      </c>
      <c r="G536" s="582" t="e">
        <f>+#REF!</f>
        <v>#REF!</v>
      </c>
      <c r="H536" s="666" t="e">
        <f t="shared" si="23"/>
        <v>#REF!</v>
      </c>
      <c r="I536" s="498"/>
      <c r="J536" s="472"/>
      <c r="K536" s="472"/>
      <c r="L536" s="472"/>
    </row>
    <row r="537" spans="1:12" s="474" customFormat="1" x14ac:dyDescent="0.25">
      <c r="A537" s="472"/>
      <c r="B537" s="472"/>
      <c r="C537" s="579" t="e">
        <f>+#REF!</f>
        <v>#REF!</v>
      </c>
      <c r="D537" s="580" t="e">
        <f>+#REF!</f>
        <v>#REF!</v>
      </c>
      <c r="E537" s="581" t="e">
        <f>+#REF!</f>
        <v>#REF!</v>
      </c>
      <c r="F537" s="550" t="e">
        <f>+#REF!</f>
        <v>#REF!</v>
      </c>
      <c r="G537" s="582" t="e">
        <f>+#REF!</f>
        <v>#REF!</v>
      </c>
      <c r="H537" s="666" t="e">
        <f t="shared" si="23"/>
        <v>#REF!</v>
      </c>
      <c r="I537" s="498"/>
      <c r="J537" s="472"/>
      <c r="K537" s="472"/>
      <c r="L537" s="472"/>
    </row>
    <row r="538" spans="1:12" s="474" customFormat="1" x14ac:dyDescent="0.25">
      <c r="A538" s="472"/>
      <c r="B538" s="472"/>
      <c r="C538" s="579" t="e">
        <f>+#REF!</f>
        <v>#REF!</v>
      </c>
      <c r="D538" s="580" t="e">
        <f>+#REF!</f>
        <v>#REF!</v>
      </c>
      <c r="E538" s="581" t="e">
        <f>+#REF!</f>
        <v>#REF!</v>
      </c>
      <c r="F538" s="550" t="e">
        <f>+#REF!</f>
        <v>#REF!</v>
      </c>
      <c r="G538" s="582" t="e">
        <f>+#REF!</f>
        <v>#REF!</v>
      </c>
      <c r="H538" s="665" t="e">
        <f t="shared" si="23"/>
        <v>#REF!</v>
      </c>
      <c r="I538" s="498"/>
      <c r="J538" s="472"/>
      <c r="K538" s="472"/>
      <c r="L538" s="472"/>
    </row>
    <row r="539" spans="1:12" s="474" customFormat="1" x14ac:dyDescent="0.25">
      <c r="A539" s="472"/>
      <c r="B539" s="472"/>
      <c r="C539" s="579" t="e">
        <f>+#REF!</f>
        <v>#REF!</v>
      </c>
      <c r="D539" s="580" t="e">
        <f>+#REF!</f>
        <v>#REF!</v>
      </c>
      <c r="E539" s="581" t="e">
        <f>+#REF!</f>
        <v>#REF!</v>
      </c>
      <c r="F539" s="550" t="e">
        <f>+#REF!</f>
        <v>#REF!</v>
      </c>
      <c r="G539" s="582" t="e">
        <f>+#REF!</f>
        <v>#REF!</v>
      </c>
      <c r="H539" s="665" t="e">
        <f t="shared" si="23"/>
        <v>#REF!</v>
      </c>
      <c r="I539" s="498"/>
      <c r="J539" s="472"/>
      <c r="K539" s="472"/>
      <c r="L539" s="472"/>
    </row>
    <row r="540" spans="1:12" s="474" customFormat="1" x14ac:dyDescent="0.25">
      <c r="A540" s="472"/>
      <c r="B540" s="472"/>
      <c r="C540" s="579" t="e">
        <f>+#REF!</f>
        <v>#REF!</v>
      </c>
      <c r="D540" s="580" t="e">
        <f>+#REF!</f>
        <v>#REF!</v>
      </c>
      <c r="E540" s="581" t="e">
        <f>+#REF!</f>
        <v>#REF!</v>
      </c>
      <c r="F540" s="550" t="e">
        <f>+#REF!</f>
        <v>#REF!</v>
      </c>
      <c r="G540" s="582" t="e">
        <f>+#REF!</f>
        <v>#REF!</v>
      </c>
      <c r="H540" s="665" t="e">
        <f t="shared" si="23"/>
        <v>#REF!</v>
      </c>
      <c r="I540" s="498"/>
      <c r="J540" s="472"/>
      <c r="K540" s="472"/>
      <c r="L540" s="472"/>
    </row>
    <row r="541" spans="1:12" s="474" customFormat="1" x14ac:dyDescent="0.25">
      <c r="A541" s="472"/>
      <c r="B541" s="472"/>
      <c r="C541" s="579" t="e">
        <f>+#REF!</f>
        <v>#REF!</v>
      </c>
      <c r="D541" s="580" t="e">
        <f>+#REF!</f>
        <v>#REF!</v>
      </c>
      <c r="E541" s="581" t="e">
        <f>+#REF!</f>
        <v>#REF!</v>
      </c>
      <c r="F541" s="550" t="e">
        <f>+#REF!</f>
        <v>#REF!</v>
      </c>
      <c r="G541" s="582" t="e">
        <f>+#REF!</f>
        <v>#REF!</v>
      </c>
      <c r="H541" s="667" t="e">
        <f t="shared" si="23"/>
        <v>#REF!</v>
      </c>
      <c r="I541" s="647"/>
      <c r="J541" s="472"/>
      <c r="K541" s="472"/>
      <c r="L541" s="472"/>
    </row>
    <row r="542" spans="1:12" s="474" customFormat="1" x14ac:dyDescent="0.25">
      <c r="A542" s="472"/>
      <c r="B542" s="472"/>
      <c r="C542" s="579" t="e">
        <f>+#REF!</f>
        <v>#REF!</v>
      </c>
      <c r="D542" s="580" t="e">
        <f>+#REF!</f>
        <v>#REF!</v>
      </c>
      <c r="E542" s="581" t="e">
        <f>+#REF!</f>
        <v>#REF!</v>
      </c>
      <c r="F542" s="550" t="e">
        <f>+#REF!</f>
        <v>#REF!</v>
      </c>
      <c r="G542" s="582" t="e">
        <f>+#REF!</f>
        <v>#REF!</v>
      </c>
      <c r="H542" s="666" t="e">
        <f t="shared" si="23"/>
        <v>#REF!</v>
      </c>
      <c r="I542" s="498"/>
      <c r="J542" s="472"/>
      <c r="K542" s="472"/>
      <c r="L542" s="472"/>
    </row>
    <row r="543" spans="1:12" s="474" customFormat="1" x14ac:dyDescent="0.25">
      <c r="A543" s="472"/>
      <c r="B543" s="472"/>
      <c r="C543" s="579" t="e">
        <f>+#REF!</f>
        <v>#REF!</v>
      </c>
      <c r="D543" s="580" t="e">
        <f>+#REF!</f>
        <v>#REF!</v>
      </c>
      <c r="E543" s="581" t="e">
        <f>+#REF!</f>
        <v>#REF!</v>
      </c>
      <c r="F543" s="550" t="e">
        <f>+#REF!</f>
        <v>#REF!</v>
      </c>
      <c r="G543" s="582" t="e">
        <f>+#REF!</f>
        <v>#REF!</v>
      </c>
      <c r="H543" s="665" t="e">
        <f t="shared" si="23"/>
        <v>#REF!</v>
      </c>
      <c r="I543" s="498"/>
      <c r="J543" s="472"/>
      <c r="K543" s="472"/>
      <c r="L543" s="472"/>
    </row>
    <row r="544" spans="1:12" s="474" customFormat="1" x14ac:dyDescent="0.25">
      <c r="A544" s="472"/>
      <c r="B544" s="472"/>
      <c r="C544" s="579" t="e">
        <f>+#REF!</f>
        <v>#REF!</v>
      </c>
      <c r="D544" s="580" t="e">
        <f>+#REF!</f>
        <v>#REF!</v>
      </c>
      <c r="E544" s="581" t="e">
        <f>+#REF!</f>
        <v>#REF!</v>
      </c>
      <c r="F544" s="550" t="e">
        <f>+#REF!</f>
        <v>#REF!</v>
      </c>
      <c r="G544" s="582" t="e">
        <f>+#REF!</f>
        <v>#REF!</v>
      </c>
      <c r="H544" s="665" t="e">
        <f t="shared" si="23"/>
        <v>#REF!</v>
      </c>
      <c r="I544" s="498"/>
      <c r="J544" s="472"/>
      <c r="K544" s="472"/>
      <c r="L544" s="472"/>
    </row>
    <row r="545" spans="1:12" s="474" customFormat="1" x14ac:dyDescent="0.25">
      <c r="A545" s="472"/>
      <c r="B545" s="472"/>
      <c r="C545" s="579" t="e">
        <f>+#REF!</f>
        <v>#REF!</v>
      </c>
      <c r="D545" s="580" t="e">
        <f>+#REF!</f>
        <v>#REF!</v>
      </c>
      <c r="E545" s="581" t="e">
        <f>+#REF!</f>
        <v>#REF!</v>
      </c>
      <c r="F545" s="550" t="e">
        <f>+#REF!</f>
        <v>#REF!</v>
      </c>
      <c r="G545" s="582" t="e">
        <f>+#REF!</f>
        <v>#REF!</v>
      </c>
      <c r="H545" s="665" t="e">
        <f t="shared" si="23"/>
        <v>#REF!</v>
      </c>
      <c r="I545" s="498"/>
      <c r="J545" s="472"/>
      <c r="K545" s="472"/>
      <c r="L545" s="472"/>
    </row>
    <row r="546" spans="1:12" s="474" customFormat="1" x14ac:dyDescent="0.25">
      <c r="A546" s="472"/>
      <c r="B546" s="472"/>
      <c r="C546" s="579" t="e">
        <f>+#REF!</f>
        <v>#REF!</v>
      </c>
      <c r="D546" s="580" t="e">
        <f>+#REF!</f>
        <v>#REF!</v>
      </c>
      <c r="E546" s="581" t="e">
        <f>+#REF!</f>
        <v>#REF!</v>
      </c>
      <c r="F546" s="550" t="e">
        <f>+#REF!</f>
        <v>#REF!</v>
      </c>
      <c r="G546" s="582" t="e">
        <f>+#REF!</f>
        <v>#REF!</v>
      </c>
      <c r="H546" s="665" t="e">
        <f t="shared" si="23"/>
        <v>#REF!</v>
      </c>
      <c r="I546" s="498"/>
      <c r="J546" s="472"/>
      <c r="K546" s="472"/>
      <c r="L546" s="472"/>
    </row>
    <row r="547" spans="1:12" s="474" customFormat="1" x14ac:dyDescent="0.25">
      <c r="A547" s="472"/>
      <c r="B547" s="472"/>
      <c r="C547" s="579" t="e">
        <f>+#REF!</f>
        <v>#REF!</v>
      </c>
      <c r="D547" s="580" t="e">
        <f>+#REF!</f>
        <v>#REF!</v>
      </c>
      <c r="E547" s="581" t="e">
        <f>+#REF!</f>
        <v>#REF!</v>
      </c>
      <c r="F547" s="550" t="e">
        <f>+#REF!</f>
        <v>#REF!</v>
      </c>
      <c r="G547" s="582" t="e">
        <f>+#REF!</f>
        <v>#REF!</v>
      </c>
      <c r="H547" s="665" t="e">
        <f t="shared" si="23"/>
        <v>#REF!</v>
      </c>
      <c r="I547" s="498"/>
      <c r="J547" s="472"/>
      <c r="K547" s="472"/>
      <c r="L547" s="472"/>
    </row>
    <row r="548" spans="1:12" s="474" customFormat="1" x14ac:dyDescent="0.25">
      <c r="A548" s="472"/>
      <c r="B548" s="472"/>
      <c r="C548" s="579" t="e">
        <f>+#REF!</f>
        <v>#REF!</v>
      </c>
      <c r="D548" s="580" t="e">
        <f>+#REF!</f>
        <v>#REF!</v>
      </c>
      <c r="E548" s="581" t="e">
        <f>+#REF!</f>
        <v>#REF!</v>
      </c>
      <c r="F548" s="550" t="e">
        <f>+#REF!</f>
        <v>#REF!</v>
      </c>
      <c r="G548" s="582" t="e">
        <f>+#REF!</f>
        <v>#REF!</v>
      </c>
      <c r="H548" s="665" t="e">
        <f t="shared" si="23"/>
        <v>#REF!</v>
      </c>
      <c r="I548" s="498"/>
      <c r="J548" s="472"/>
      <c r="K548" s="472"/>
      <c r="L548" s="472"/>
    </row>
    <row r="549" spans="1:12" s="474" customFormat="1" x14ac:dyDescent="0.25">
      <c r="A549" s="472"/>
      <c r="B549" s="472"/>
      <c r="C549" s="579" t="e">
        <f>+#REF!</f>
        <v>#REF!</v>
      </c>
      <c r="D549" s="580" t="e">
        <f>+#REF!</f>
        <v>#REF!</v>
      </c>
      <c r="E549" s="581" t="e">
        <f>+#REF!</f>
        <v>#REF!</v>
      </c>
      <c r="F549" s="550" t="e">
        <f>+#REF!</f>
        <v>#REF!</v>
      </c>
      <c r="G549" s="582" t="e">
        <f>+#REF!</f>
        <v>#REF!</v>
      </c>
      <c r="H549" s="665" t="e">
        <f t="shared" si="23"/>
        <v>#REF!</v>
      </c>
      <c r="I549" s="498"/>
      <c r="J549" s="472"/>
      <c r="K549" s="472"/>
      <c r="L549" s="472"/>
    </row>
    <row r="550" spans="1:12" s="474" customFormat="1" x14ac:dyDescent="0.25">
      <c r="A550" s="472"/>
      <c r="B550" s="472"/>
      <c r="C550" s="579" t="e">
        <f>+#REF!</f>
        <v>#REF!</v>
      </c>
      <c r="D550" s="580" t="e">
        <f>+#REF!</f>
        <v>#REF!</v>
      </c>
      <c r="E550" s="581" t="e">
        <f>+#REF!</f>
        <v>#REF!</v>
      </c>
      <c r="F550" s="550" t="e">
        <f>+#REF!</f>
        <v>#REF!</v>
      </c>
      <c r="G550" s="582" t="e">
        <f>+#REF!</f>
        <v>#REF!</v>
      </c>
      <c r="H550" s="665" t="e">
        <f t="shared" si="23"/>
        <v>#REF!</v>
      </c>
      <c r="I550" s="498"/>
      <c r="J550" s="472"/>
      <c r="K550" s="472"/>
      <c r="L550" s="472"/>
    </row>
    <row r="551" spans="1:12" s="474" customFormat="1" x14ac:dyDescent="0.25">
      <c r="A551" s="472"/>
      <c r="B551" s="472"/>
      <c r="C551" s="668" t="e">
        <f>+#REF!</f>
        <v>#REF!</v>
      </c>
      <c r="D551" s="669" t="e">
        <f>+#REF!</f>
        <v>#REF!</v>
      </c>
      <c r="E551" s="670" t="e">
        <f>+#REF!</f>
        <v>#REF!</v>
      </c>
      <c r="F551" s="650" t="e">
        <f>+#REF!</f>
        <v>#REF!</v>
      </c>
      <c r="G551" s="582" t="e">
        <f>+#REF!</f>
        <v>#REF!</v>
      </c>
      <c r="H551" s="665" t="e">
        <f t="shared" si="23"/>
        <v>#REF!</v>
      </c>
      <c r="I551" s="498"/>
      <c r="J551" s="472"/>
      <c r="K551" s="472"/>
      <c r="L551" s="472"/>
    </row>
    <row r="552" spans="1:12" s="474" customFormat="1" ht="14.4" thickBot="1" x14ac:dyDescent="0.3">
      <c r="A552" s="472"/>
      <c r="B552" s="472"/>
      <c r="C552" s="671" t="e">
        <f>+#REF!</f>
        <v>#REF!</v>
      </c>
      <c r="D552" s="672" t="e">
        <f>+#REF!</f>
        <v>#REF!</v>
      </c>
      <c r="E552" s="673" t="e">
        <f>+#REF!</f>
        <v>#REF!</v>
      </c>
      <c r="F552" s="655" t="e">
        <f>+#REF!</f>
        <v>#REF!</v>
      </c>
      <c r="G552" s="587" t="e">
        <f>+#REF!</f>
        <v>#REF!</v>
      </c>
      <c r="H552" s="674" t="e">
        <f t="shared" si="23"/>
        <v>#REF!</v>
      </c>
      <c r="I552" s="498"/>
      <c r="J552" s="472"/>
      <c r="K552" s="472"/>
      <c r="L552" s="472"/>
    </row>
    <row r="553" spans="1:12" s="474" customFormat="1" ht="14.4" thickBot="1" x14ac:dyDescent="0.3">
      <c r="A553" s="472"/>
      <c r="B553" s="472"/>
      <c r="C553" s="554"/>
      <c r="D553" s="555"/>
      <c r="E553" s="554"/>
      <c r="F553" s="1125" t="s">
        <v>20</v>
      </c>
      <c r="G553" s="1126"/>
      <c r="H553" s="625" t="e">
        <f>SUM(H530:H552)</f>
        <v>#REF!</v>
      </c>
      <c r="I553" s="513"/>
      <c r="J553" s="472"/>
      <c r="K553" s="472"/>
      <c r="L553" s="472"/>
    </row>
    <row r="554" spans="1:12" ht="14.4" thickBot="1" x14ac:dyDescent="0.3">
      <c r="A554" s="472"/>
      <c r="B554" s="514"/>
      <c r="C554" s="1127" t="s">
        <v>21</v>
      </c>
      <c r="D554" s="1128"/>
      <c r="E554" s="1128"/>
      <c r="F554" s="1128"/>
      <c r="G554" s="1128"/>
      <c r="H554" s="1129"/>
      <c r="I554" s="515"/>
      <c r="J554" s="472"/>
    </row>
    <row r="555" spans="1:12" ht="28.2" thickBot="1" x14ac:dyDescent="0.3">
      <c r="A555" s="472"/>
      <c r="B555" s="514"/>
      <c r="C555" s="517" t="s">
        <v>22</v>
      </c>
      <c r="D555" s="518" t="s">
        <v>23</v>
      </c>
      <c r="E555" s="519" t="s">
        <v>16</v>
      </c>
      <c r="F555" s="518" t="s">
        <v>17</v>
      </c>
      <c r="G555" s="519" t="s">
        <v>760</v>
      </c>
      <c r="H555" s="626" t="s">
        <v>25</v>
      </c>
      <c r="I555" s="627"/>
      <c r="J555" s="472"/>
    </row>
    <row r="556" spans="1:12" x14ac:dyDescent="0.25">
      <c r="A556" s="472"/>
      <c r="B556" s="514"/>
      <c r="C556" s="594" t="e">
        <f>+#REF!</f>
        <v>#REF!</v>
      </c>
      <c r="D556" s="628" t="e">
        <f>+#REF!</f>
        <v>#REF!</v>
      </c>
      <c r="E556" s="595" t="e">
        <f>+#REF!</f>
        <v>#REF!</v>
      </c>
      <c r="F556" s="596">
        <v>1</v>
      </c>
      <c r="G556" s="629" t="e">
        <f>+#REF!</f>
        <v>#REF!</v>
      </c>
      <c r="H556" s="630" t="e">
        <f>+G556*F556</f>
        <v>#REF!</v>
      </c>
      <c r="I556" s="631"/>
      <c r="J556" s="472"/>
    </row>
    <row r="557" spans="1:12" x14ac:dyDescent="0.25">
      <c r="A557" s="472"/>
      <c r="B557" s="514"/>
      <c r="C557" s="597" t="e">
        <f>+#REF!</f>
        <v>#REF!</v>
      </c>
      <c r="D557" s="638" t="e">
        <f>+#REF!</f>
        <v>#REF!</v>
      </c>
      <c r="E557" s="598" t="e">
        <f>+#REF!</f>
        <v>#REF!</v>
      </c>
      <c r="F557" s="599">
        <v>1</v>
      </c>
      <c r="G557" s="629" t="e">
        <f>+#REF!</f>
        <v>#REF!</v>
      </c>
      <c r="H557" s="632" t="e">
        <f t="shared" ref="H557:H560" si="24">+G557*F557</f>
        <v>#REF!</v>
      </c>
      <c r="I557" s="631"/>
      <c r="J557" s="472"/>
    </row>
    <row r="558" spans="1:12" x14ac:dyDescent="0.25">
      <c r="A558" s="472"/>
      <c r="B558" s="514"/>
      <c r="C558" s="597" t="e">
        <f>+#REF!</f>
        <v>#REF!</v>
      </c>
      <c r="D558" s="638" t="e">
        <f>+#REF!</f>
        <v>#REF!</v>
      </c>
      <c r="E558" s="598" t="e">
        <f>+#REF!</f>
        <v>#REF!</v>
      </c>
      <c r="F558" s="599">
        <v>1</v>
      </c>
      <c r="G558" s="629" t="e">
        <f>+#REF!</f>
        <v>#REF!</v>
      </c>
      <c r="H558" s="632" t="e">
        <f t="shared" si="24"/>
        <v>#REF!</v>
      </c>
      <c r="I558" s="631"/>
      <c r="J558" s="472"/>
    </row>
    <row r="559" spans="1:12" x14ac:dyDescent="0.25">
      <c r="A559" s="472"/>
      <c r="B559" s="514"/>
      <c r="C559" s="597" t="e">
        <f>+#REF!</f>
        <v>#REF!</v>
      </c>
      <c r="D559" s="638" t="e">
        <f>+#REF!</f>
        <v>#REF!</v>
      </c>
      <c r="E559" s="598" t="e">
        <f>+#REF!</f>
        <v>#REF!</v>
      </c>
      <c r="F559" s="599">
        <v>1</v>
      </c>
      <c r="G559" s="629" t="e">
        <f>+#REF!</f>
        <v>#REF!</v>
      </c>
      <c r="H559" s="632" t="e">
        <f t="shared" si="24"/>
        <v>#REF!</v>
      </c>
      <c r="I559" s="631"/>
      <c r="J559" s="472"/>
    </row>
    <row r="560" spans="1:12" ht="14.4" thickBot="1" x14ac:dyDescent="0.3">
      <c r="A560" s="472"/>
      <c r="B560" s="514"/>
      <c r="C560" s="600" t="e">
        <f>+#REF!</f>
        <v>#REF!</v>
      </c>
      <c r="D560" s="601" t="e">
        <f>+#REF!</f>
        <v>#REF!</v>
      </c>
      <c r="E560" s="602" t="e">
        <f>+#REF!</f>
        <v>#REF!</v>
      </c>
      <c r="F560" s="603">
        <v>1</v>
      </c>
      <c r="G560" s="629" t="e">
        <f>+#REF!</f>
        <v>#REF!</v>
      </c>
      <c r="H560" s="633" t="e">
        <f t="shared" si="24"/>
        <v>#REF!</v>
      </c>
      <c r="I560" s="631"/>
      <c r="J560" s="472"/>
    </row>
    <row r="561" spans="1:12" ht="14.4" thickBot="1" x14ac:dyDescent="0.3">
      <c r="A561" s="472"/>
      <c r="B561" s="514"/>
      <c r="C561" s="1130" t="s">
        <v>57</v>
      </c>
      <c r="D561" s="1131"/>
      <c r="E561" s="1131"/>
      <c r="F561" s="1131"/>
      <c r="G561" s="1131"/>
      <c r="H561" s="537" t="e">
        <f>SUM(H556:H560)</f>
        <v>#REF!</v>
      </c>
      <c r="I561" s="538"/>
      <c r="J561" s="473"/>
    </row>
    <row r="562" spans="1:12" ht="14.4" thickBot="1" x14ac:dyDescent="0.3">
      <c r="A562" s="472"/>
      <c r="B562" s="514"/>
      <c r="C562" s="1071" t="s">
        <v>59</v>
      </c>
      <c r="D562" s="1072"/>
      <c r="E562" s="1072"/>
      <c r="F562" s="1072"/>
      <c r="G562" s="1073"/>
      <c r="H562" s="634" t="e">
        <f>+H561+H553</f>
        <v>#REF!</v>
      </c>
      <c r="I562" s="635"/>
      <c r="J562" s="472"/>
    </row>
    <row r="563" spans="1:12" x14ac:dyDescent="0.25">
      <c r="B563" s="469"/>
      <c r="C563" s="469"/>
      <c r="D563" s="470"/>
      <c r="E563" s="471"/>
      <c r="F563" s="469"/>
      <c r="G563" s="469"/>
      <c r="H563" s="469"/>
      <c r="I563" s="469"/>
    </row>
    <row r="564" spans="1:12" s="474" customFormat="1" ht="14.4" thickBot="1" x14ac:dyDescent="0.3">
      <c r="A564" s="472"/>
      <c r="B564" s="1078"/>
      <c r="C564" s="1103"/>
      <c r="D564" s="1103"/>
      <c r="E564" s="1103"/>
      <c r="F564" s="1103"/>
      <c r="G564" s="1103"/>
      <c r="H564" s="1103"/>
      <c r="I564" s="1103"/>
      <c r="J564" s="472"/>
      <c r="K564" s="472"/>
      <c r="L564" s="472"/>
    </row>
    <row r="565" spans="1:12" s="474" customFormat="1" ht="14.4" thickBot="1" x14ac:dyDescent="0.3">
      <c r="A565" s="472"/>
      <c r="B565" s="475"/>
      <c r="C565" s="1132" t="s">
        <v>0</v>
      </c>
      <c r="D565" s="1133"/>
      <c r="E565" s="1133"/>
      <c r="F565" s="1133"/>
      <c r="G565" s="1133"/>
      <c r="H565" s="1134"/>
      <c r="I565" s="476"/>
      <c r="J565" s="472"/>
      <c r="K565" s="472"/>
      <c r="L565" s="472"/>
    </row>
    <row r="566" spans="1:12" s="474" customFormat="1" ht="14.4" thickBot="1" x14ac:dyDescent="0.3">
      <c r="A566" s="472"/>
      <c r="B566" s="472"/>
      <c r="C566" s="478"/>
      <c r="D566" s="478"/>
      <c r="E566" s="478"/>
      <c r="F566" s="478"/>
      <c r="G566" s="478"/>
      <c r="H566" s="478"/>
      <c r="I566" s="478"/>
      <c r="J566" s="472"/>
      <c r="K566" s="472"/>
      <c r="L566" s="472"/>
    </row>
    <row r="567" spans="1:12" s="474" customFormat="1" ht="14.4" thickBot="1" x14ac:dyDescent="0.3">
      <c r="A567" s="472"/>
      <c r="B567" s="472"/>
      <c r="C567" s="480" t="s">
        <v>1</v>
      </c>
      <c r="D567" s="481" t="s">
        <v>774</v>
      </c>
      <c r="E567" s="1135"/>
      <c r="F567" s="1137"/>
      <c r="G567" s="1138"/>
      <c r="H567" s="1139"/>
      <c r="I567" s="476"/>
      <c r="J567" s="472"/>
      <c r="K567" s="472"/>
      <c r="L567" s="472"/>
    </row>
    <row r="568" spans="1:12" s="474" customFormat="1" ht="14.4" thickBot="1" x14ac:dyDescent="0.3">
      <c r="A568" s="472"/>
      <c r="B568" s="472"/>
      <c r="C568" s="480" t="s">
        <v>3</v>
      </c>
      <c r="D568" s="482" t="s">
        <v>4</v>
      </c>
      <c r="E568" s="1136"/>
      <c r="F568" s="1140"/>
      <c r="G568" s="1126"/>
      <c r="H568" s="1141"/>
      <c r="I568" s="476"/>
      <c r="J568" s="472"/>
      <c r="K568" s="472"/>
      <c r="L568" s="472"/>
    </row>
    <row r="569" spans="1:12" s="474" customFormat="1" ht="14.4" thickBot="1" x14ac:dyDescent="0.3">
      <c r="A569" s="472"/>
      <c r="B569" s="472"/>
      <c r="C569" s="480" t="s">
        <v>5</v>
      </c>
      <c r="D569" s="482" t="s">
        <v>6</v>
      </c>
      <c r="E569" s="1136"/>
      <c r="F569" s="1140"/>
      <c r="G569" s="1126"/>
      <c r="H569" s="1141"/>
      <c r="I569" s="476"/>
      <c r="J569" s="472"/>
      <c r="K569" s="472"/>
      <c r="L569" s="472"/>
    </row>
    <row r="570" spans="1:12" s="474" customFormat="1" ht="14.4" thickBot="1" x14ac:dyDescent="0.3">
      <c r="A570" s="472"/>
      <c r="B570" s="472"/>
      <c r="C570" s="480" t="s">
        <v>7</v>
      </c>
      <c r="D570" s="482" t="s">
        <v>8</v>
      </c>
      <c r="E570" s="1136"/>
      <c r="F570" s="1140"/>
      <c r="G570" s="1126"/>
      <c r="H570" s="1141"/>
      <c r="I570" s="476"/>
      <c r="J570" s="472"/>
      <c r="K570" s="472"/>
      <c r="L570" s="472"/>
    </row>
    <row r="571" spans="1:12" s="474" customFormat="1" ht="14.4" thickBot="1" x14ac:dyDescent="0.3">
      <c r="A571" s="472"/>
      <c r="B571" s="472"/>
      <c r="C571" s="483" t="s">
        <v>9</v>
      </c>
      <c r="D571" s="482" t="s">
        <v>10</v>
      </c>
      <c r="E571" s="1136"/>
      <c r="F571" s="1140"/>
      <c r="G571" s="1126"/>
      <c r="H571" s="1141"/>
      <c r="I571" s="476"/>
      <c r="J571" s="472"/>
      <c r="K571" s="472"/>
      <c r="L571" s="472"/>
    </row>
    <row r="572" spans="1:12" s="474" customFormat="1" ht="14.4" thickBot="1" x14ac:dyDescent="0.3">
      <c r="A572" s="472"/>
      <c r="B572" s="472"/>
      <c r="C572" s="483" t="s">
        <v>11</v>
      </c>
      <c r="D572" s="482" t="s">
        <v>12</v>
      </c>
      <c r="E572" s="1136"/>
      <c r="F572" s="1142"/>
      <c r="G572" s="1143"/>
      <c r="H572" s="1144"/>
      <c r="I572" s="476"/>
      <c r="J572" s="472"/>
      <c r="K572" s="472"/>
      <c r="L572" s="472"/>
    </row>
    <row r="573" spans="1:12" s="474" customFormat="1" x14ac:dyDescent="0.25">
      <c r="A573" s="472"/>
      <c r="B573" s="472"/>
      <c r="C573" s="484"/>
      <c r="D573" s="485"/>
      <c r="E573" s="478"/>
      <c r="F573" s="485"/>
      <c r="G573" s="485"/>
      <c r="H573" s="485"/>
      <c r="I573" s="485"/>
      <c r="J573" s="472"/>
      <c r="K573" s="472"/>
      <c r="L573" s="472"/>
    </row>
    <row r="574" spans="1:12" s="474" customFormat="1" ht="14.4" thickBot="1" x14ac:dyDescent="0.3">
      <c r="A574" s="472"/>
      <c r="B574" s="472"/>
      <c r="C574" s="1145" t="s">
        <v>13</v>
      </c>
      <c r="D574" s="1103"/>
      <c r="E574" s="1103"/>
      <c r="F574" s="1103"/>
      <c r="G574" s="1103"/>
      <c r="H574" s="1146"/>
      <c r="I574" s="476"/>
      <c r="J574" s="472"/>
      <c r="K574" s="472"/>
      <c r="L574" s="472"/>
    </row>
    <row r="575" spans="1:12" s="474" customFormat="1" ht="28.2" thickBot="1" x14ac:dyDescent="0.3">
      <c r="A575" s="472"/>
      <c r="B575" s="472"/>
      <c r="C575" s="570" t="s">
        <v>14</v>
      </c>
      <c r="D575" s="570" t="s">
        <v>15</v>
      </c>
      <c r="E575" s="570" t="s">
        <v>16</v>
      </c>
      <c r="F575" s="675" t="s">
        <v>17</v>
      </c>
      <c r="G575" s="570" t="s">
        <v>760</v>
      </c>
      <c r="H575" s="573" t="s">
        <v>66</v>
      </c>
      <c r="I575" s="492"/>
      <c r="J575" s="472"/>
      <c r="K575" s="472"/>
      <c r="L575" s="472"/>
    </row>
    <row r="576" spans="1:12" s="474" customFormat="1" x14ac:dyDescent="0.25">
      <c r="A576" s="472"/>
      <c r="B576" s="472"/>
      <c r="C576" s="609" t="e">
        <f>+#REF!</f>
        <v>#REF!</v>
      </c>
      <c r="D576" s="610" t="e">
        <f>+#REF!</f>
        <v>#REF!</v>
      </c>
      <c r="E576" s="549" t="e">
        <f>+#REF!</f>
        <v>#REF!</v>
      </c>
      <c r="F576" s="549" t="e">
        <f>+#REF!</f>
        <v>#REF!</v>
      </c>
      <c r="G576" s="577" t="e">
        <f>+#REF!</f>
        <v>#REF!</v>
      </c>
      <c r="H576" s="578" t="e">
        <f t="shared" ref="H576:H598" si="25">G576*F576</f>
        <v>#REF!</v>
      </c>
      <c r="I576" s="498"/>
      <c r="J576" s="472"/>
      <c r="K576" s="472"/>
      <c r="L576" s="472"/>
    </row>
    <row r="577" spans="1:12" s="474" customFormat="1" x14ac:dyDescent="0.25">
      <c r="A577" s="472"/>
      <c r="B577" s="472"/>
      <c r="C577" s="611" t="e">
        <f>+#REF!</f>
        <v>#REF!</v>
      </c>
      <c r="D577" s="612" t="e">
        <f>+#REF!</f>
        <v>#REF!</v>
      </c>
      <c r="E577" s="552" t="e">
        <f>+#REF!</f>
        <v>#REF!</v>
      </c>
      <c r="F577" s="552" t="e">
        <f>+#REF!</f>
        <v>#REF!</v>
      </c>
      <c r="G577" s="550" t="e">
        <f>+#REF!</f>
        <v>#REF!</v>
      </c>
      <c r="H577" s="578" t="e">
        <f t="shared" si="25"/>
        <v>#REF!</v>
      </c>
      <c r="I577" s="498"/>
      <c r="J577" s="472"/>
      <c r="K577" s="472"/>
      <c r="L577" s="472"/>
    </row>
    <row r="578" spans="1:12" s="474" customFormat="1" x14ac:dyDescent="0.25">
      <c r="A578" s="472"/>
      <c r="B578" s="472"/>
      <c r="C578" s="611" t="e">
        <f>+#REF!</f>
        <v>#REF!</v>
      </c>
      <c r="D578" s="613" t="e">
        <f>+#REF!</f>
        <v>#REF!</v>
      </c>
      <c r="E578" s="614" t="e">
        <f>+#REF!</f>
        <v>#REF!</v>
      </c>
      <c r="F578" s="614" t="e">
        <f>+#REF!</f>
        <v>#REF!</v>
      </c>
      <c r="G578" s="550" t="e">
        <f>+#REF!</f>
        <v>#REF!</v>
      </c>
      <c r="H578" s="578" t="e">
        <f t="shared" si="25"/>
        <v>#REF!</v>
      </c>
      <c r="I578" s="498"/>
      <c r="J578" s="472"/>
      <c r="K578" s="472"/>
      <c r="L578" s="472"/>
    </row>
    <row r="579" spans="1:12" s="474" customFormat="1" x14ac:dyDescent="0.25">
      <c r="A579" s="472"/>
      <c r="B579" s="472"/>
      <c r="C579" s="611" t="e">
        <f>+#REF!</f>
        <v>#REF!</v>
      </c>
      <c r="D579" s="615" t="e">
        <f>+#REF!</f>
        <v>#REF!</v>
      </c>
      <c r="E579" s="552" t="e">
        <f>+#REF!</f>
        <v>#REF!</v>
      </c>
      <c r="F579" s="552" t="e">
        <f>+#REF!</f>
        <v>#REF!</v>
      </c>
      <c r="G579" s="550" t="e">
        <f>+#REF!</f>
        <v>#REF!</v>
      </c>
      <c r="H579" s="578" t="e">
        <f t="shared" si="25"/>
        <v>#REF!</v>
      </c>
      <c r="I579" s="498"/>
      <c r="J579" s="472"/>
      <c r="K579" s="472"/>
      <c r="L579" s="472"/>
    </row>
    <row r="580" spans="1:12" s="474" customFormat="1" x14ac:dyDescent="0.25">
      <c r="A580" s="472"/>
      <c r="B580" s="472"/>
      <c r="C580" s="611" t="e">
        <f>+#REF!</f>
        <v>#REF!</v>
      </c>
      <c r="D580" s="612" t="e">
        <f>+#REF!</f>
        <v>#REF!</v>
      </c>
      <c r="E580" s="552" t="e">
        <f>+#REF!</f>
        <v>#REF!</v>
      </c>
      <c r="F580" s="552" t="e">
        <f>+#REF!</f>
        <v>#REF!</v>
      </c>
      <c r="G580" s="550" t="e">
        <f>+#REF!</f>
        <v>#REF!</v>
      </c>
      <c r="H580" s="578" t="e">
        <f t="shared" si="25"/>
        <v>#REF!</v>
      </c>
      <c r="I580" s="498"/>
      <c r="J580" s="472"/>
      <c r="K580" s="472"/>
      <c r="L580" s="472"/>
    </row>
    <row r="581" spans="1:12" s="474" customFormat="1" x14ac:dyDescent="0.25">
      <c r="A581" s="472"/>
      <c r="B581" s="472"/>
      <c r="C581" s="611" t="e">
        <f>+#REF!</f>
        <v>#REF!</v>
      </c>
      <c r="D581" s="612" t="e">
        <f>+#REF!</f>
        <v>#REF!</v>
      </c>
      <c r="E581" s="552" t="e">
        <f>+#REF!</f>
        <v>#REF!</v>
      </c>
      <c r="F581" s="552" t="e">
        <f>+#REF!</f>
        <v>#REF!</v>
      </c>
      <c r="G581" s="550" t="e">
        <f>+#REF!</f>
        <v>#REF!</v>
      </c>
      <c r="H581" s="578" t="e">
        <f t="shared" si="25"/>
        <v>#REF!</v>
      </c>
      <c r="I581" s="498"/>
      <c r="J581" s="472"/>
      <c r="K581" s="472"/>
      <c r="L581" s="472"/>
    </row>
    <row r="582" spans="1:12" s="474" customFormat="1" x14ac:dyDescent="0.25">
      <c r="A582" s="472"/>
      <c r="B582" s="472"/>
      <c r="C582" s="611" t="e">
        <f>+#REF!</f>
        <v>#REF!</v>
      </c>
      <c r="D582" s="615" t="e">
        <f>+#REF!</f>
        <v>#REF!</v>
      </c>
      <c r="E582" s="552" t="e">
        <f>+#REF!</f>
        <v>#REF!</v>
      </c>
      <c r="F582" s="552" t="e">
        <f>+#REF!</f>
        <v>#REF!</v>
      </c>
      <c r="G582" s="550" t="e">
        <f>+#REF!</f>
        <v>#REF!</v>
      </c>
      <c r="H582" s="582" t="e">
        <f t="shared" si="25"/>
        <v>#REF!</v>
      </c>
      <c r="I582" s="498"/>
      <c r="J582" s="472"/>
      <c r="K582" s="472"/>
      <c r="L582" s="472"/>
    </row>
    <row r="583" spans="1:12" s="474" customFormat="1" x14ac:dyDescent="0.25">
      <c r="A583" s="472"/>
      <c r="B583" s="472"/>
      <c r="C583" s="611" t="e">
        <f>+#REF!</f>
        <v>#REF!</v>
      </c>
      <c r="D583" s="612" t="e">
        <f>+#REF!</f>
        <v>#REF!</v>
      </c>
      <c r="E583" s="552" t="e">
        <f>+#REF!</f>
        <v>#REF!</v>
      </c>
      <c r="F583" s="552" t="e">
        <f>+#REF!</f>
        <v>#REF!</v>
      </c>
      <c r="G583" s="550" t="e">
        <f>+#REF!</f>
        <v>#REF!</v>
      </c>
      <c r="H583" s="582" t="e">
        <f t="shared" si="25"/>
        <v>#REF!</v>
      </c>
      <c r="I583" s="498"/>
      <c r="J583" s="472"/>
      <c r="K583" s="472"/>
      <c r="L583" s="472"/>
    </row>
    <row r="584" spans="1:12" s="474" customFormat="1" x14ac:dyDescent="0.25">
      <c r="A584" s="472"/>
      <c r="B584" s="472"/>
      <c r="C584" s="611" t="e">
        <f>+#REF!</f>
        <v>#REF!</v>
      </c>
      <c r="D584" s="616" t="e">
        <f>+#REF!</f>
        <v>#REF!</v>
      </c>
      <c r="E584" s="617" t="e">
        <f>+#REF!</f>
        <v>#REF!</v>
      </c>
      <c r="F584" s="549" t="e">
        <f>+#REF!</f>
        <v>#REF!</v>
      </c>
      <c r="G584" s="550" t="e">
        <f>+#REF!</f>
        <v>#REF!</v>
      </c>
      <c r="H584" s="578" t="e">
        <f t="shared" si="25"/>
        <v>#REF!</v>
      </c>
      <c r="I584" s="498"/>
      <c r="J584" s="472"/>
      <c r="K584" s="472"/>
      <c r="L584" s="472"/>
    </row>
    <row r="585" spans="1:12" s="474" customFormat="1" x14ac:dyDescent="0.25">
      <c r="A585" s="472"/>
      <c r="B585" s="472"/>
      <c r="C585" s="611" t="e">
        <f>+#REF!</f>
        <v>#REF!</v>
      </c>
      <c r="D585" s="612" t="e">
        <f>+#REF!</f>
        <v>#REF!</v>
      </c>
      <c r="E585" s="552" t="e">
        <f>+#REF!</f>
        <v>#REF!</v>
      </c>
      <c r="F585" s="552" t="e">
        <f>+#REF!</f>
        <v>#REF!</v>
      </c>
      <c r="G585" s="550" t="e">
        <f>+#REF!</f>
        <v>#REF!</v>
      </c>
      <c r="H585" s="578" t="e">
        <f t="shared" si="25"/>
        <v>#REF!</v>
      </c>
      <c r="I585" s="498"/>
      <c r="J585" s="472"/>
      <c r="K585" s="472"/>
      <c r="L585" s="472"/>
    </row>
    <row r="586" spans="1:12" s="474" customFormat="1" x14ac:dyDescent="0.25">
      <c r="A586" s="472"/>
      <c r="B586" s="472"/>
      <c r="C586" s="618" t="e">
        <f>+#REF!</f>
        <v>#REF!</v>
      </c>
      <c r="D586" s="613" t="e">
        <f>+#REF!</f>
        <v>#REF!</v>
      </c>
      <c r="E586" s="614" t="e">
        <f>+#REF!</f>
        <v>#REF!</v>
      </c>
      <c r="F586" s="614" t="e">
        <f>+#REF!</f>
        <v>#REF!</v>
      </c>
      <c r="G586" s="550" t="e">
        <f>+#REF!</f>
        <v>#REF!</v>
      </c>
      <c r="H586" s="578" t="e">
        <f t="shared" si="25"/>
        <v>#REF!</v>
      </c>
      <c r="I586" s="498"/>
      <c r="J586" s="472"/>
      <c r="K586" s="472"/>
      <c r="L586" s="472"/>
    </row>
    <row r="587" spans="1:12" s="474" customFormat="1" x14ac:dyDescent="0.25">
      <c r="A587" s="472"/>
      <c r="B587" s="472"/>
      <c r="C587" s="611" t="e">
        <f>+#REF!</f>
        <v>#REF!</v>
      </c>
      <c r="D587" s="612" t="e">
        <f>+#REF!</f>
        <v>#REF!</v>
      </c>
      <c r="E587" s="552" t="e">
        <f>+#REF!</f>
        <v>#REF!</v>
      </c>
      <c r="F587" s="552" t="e">
        <f>+#REF!</f>
        <v>#REF!</v>
      </c>
      <c r="G587" s="550" t="e">
        <f>+#REF!</f>
        <v>#REF!</v>
      </c>
      <c r="H587" s="654" t="e">
        <f t="shared" si="25"/>
        <v>#REF!</v>
      </c>
      <c r="I587" s="647"/>
      <c r="J587" s="472"/>
      <c r="K587" s="472"/>
      <c r="L587" s="472"/>
    </row>
    <row r="588" spans="1:12" s="474" customFormat="1" x14ac:dyDescent="0.25">
      <c r="A588" s="472"/>
      <c r="B588" s="472"/>
      <c r="C588" s="611" t="e">
        <f>+#REF!</f>
        <v>#REF!</v>
      </c>
      <c r="D588" s="612" t="e">
        <f>+#REF!</f>
        <v>#REF!</v>
      </c>
      <c r="E588" s="552" t="e">
        <f>+#REF!</f>
        <v>#REF!</v>
      </c>
      <c r="F588" s="552" t="e">
        <f>+#REF!</f>
        <v>#REF!</v>
      </c>
      <c r="G588" s="550" t="e">
        <f>+#REF!</f>
        <v>#REF!</v>
      </c>
      <c r="H588" s="582" t="e">
        <f t="shared" si="25"/>
        <v>#REF!</v>
      </c>
      <c r="I588" s="498"/>
      <c r="J588" s="472"/>
      <c r="K588" s="472"/>
      <c r="L588" s="472"/>
    </row>
    <row r="589" spans="1:12" s="474" customFormat="1" x14ac:dyDescent="0.25">
      <c r="A589" s="472"/>
      <c r="B589" s="472"/>
      <c r="C589" s="611" t="e">
        <f>+#REF!</f>
        <v>#REF!</v>
      </c>
      <c r="D589" s="615" t="e">
        <f>+#REF!</f>
        <v>#REF!</v>
      </c>
      <c r="E589" s="552" t="e">
        <f>+#REF!</f>
        <v>#REF!</v>
      </c>
      <c r="F589" s="552" t="e">
        <f>+#REF!</f>
        <v>#REF!</v>
      </c>
      <c r="G589" s="550" t="e">
        <f>+#REF!</f>
        <v>#REF!</v>
      </c>
      <c r="H589" s="578" t="e">
        <f t="shared" si="25"/>
        <v>#REF!</v>
      </c>
      <c r="I589" s="498"/>
      <c r="J589" s="472"/>
      <c r="K589" s="472"/>
      <c r="L589" s="472"/>
    </row>
    <row r="590" spans="1:12" s="474" customFormat="1" x14ac:dyDescent="0.25">
      <c r="A590" s="472"/>
      <c r="B590" s="472"/>
      <c r="C590" s="619" t="e">
        <f>+#REF!</f>
        <v>#REF!</v>
      </c>
      <c r="D590" s="612" t="e">
        <f>+#REF!</f>
        <v>#REF!</v>
      </c>
      <c r="E590" s="552" t="e">
        <f>+#REF!</f>
        <v>#REF!</v>
      </c>
      <c r="F590" s="552" t="e">
        <f>+#REF!</f>
        <v>#REF!</v>
      </c>
      <c r="G590" s="550" t="e">
        <f>+#REF!</f>
        <v>#REF!</v>
      </c>
      <c r="H590" s="578" t="e">
        <f t="shared" si="25"/>
        <v>#REF!</v>
      </c>
      <c r="I590" s="498"/>
      <c r="J590" s="472"/>
      <c r="K590" s="472"/>
      <c r="L590" s="472"/>
    </row>
    <row r="591" spans="1:12" s="474" customFormat="1" x14ac:dyDescent="0.25">
      <c r="A591" s="472"/>
      <c r="B591" s="472"/>
      <c r="C591" s="611" t="e">
        <f>+#REF!</f>
        <v>#REF!</v>
      </c>
      <c r="D591" s="615" t="e">
        <f>+#REF!</f>
        <v>#REF!</v>
      </c>
      <c r="E591" s="552" t="e">
        <f>+#REF!</f>
        <v>#REF!</v>
      </c>
      <c r="F591" s="552" t="e">
        <f>+#REF!</f>
        <v>#REF!</v>
      </c>
      <c r="G591" s="550" t="e">
        <f>+#REF!</f>
        <v>#REF!</v>
      </c>
      <c r="H591" s="578" t="e">
        <f t="shared" si="25"/>
        <v>#REF!</v>
      </c>
      <c r="I591" s="498"/>
      <c r="J591" s="472"/>
      <c r="K591" s="472"/>
      <c r="L591" s="472"/>
    </row>
    <row r="592" spans="1:12" s="474" customFormat="1" x14ac:dyDescent="0.25">
      <c r="A592" s="472"/>
      <c r="B592" s="472"/>
      <c r="C592" s="611" t="e">
        <f>+#REF!</f>
        <v>#REF!</v>
      </c>
      <c r="D592" s="612" t="e">
        <f>+#REF!</f>
        <v>#REF!</v>
      </c>
      <c r="E592" s="552" t="e">
        <f>+#REF!</f>
        <v>#REF!</v>
      </c>
      <c r="F592" s="614" t="e">
        <f>+#REF!</f>
        <v>#REF!</v>
      </c>
      <c r="G592" s="550" t="e">
        <f>+#REF!</f>
        <v>#REF!</v>
      </c>
      <c r="H592" s="578" t="e">
        <f t="shared" si="25"/>
        <v>#REF!</v>
      </c>
      <c r="I592" s="498"/>
      <c r="J592" s="472"/>
      <c r="K592" s="472"/>
      <c r="L592" s="472"/>
    </row>
    <row r="593" spans="1:12" s="474" customFormat="1" x14ac:dyDescent="0.25">
      <c r="A593" s="472"/>
      <c r="B593" s="472"/>
      <c r="C593" s="611" t="e">
        <f>+#REF!</f>
        <v>#REF!</v>
      </c>
      <c r="D593" s="615" t="e">
        <f>+#REF!</f>
        <v>#REF!</v>
      </c>
      <c r="E593" s="552" t="e">
        <f>+#REF!</f>
        <v>#REF!</v>
      </c>
      <c r="F593" s="552" t="e">
        <f>+#REF!</f>
        <v>#REF!</v>
      </c>
      <c r="G593" s="550" t="e">
        <f>+#REF!</f>
        <v>#REF!</v>
      </c>
      <c r="H593" s="578" t="e">
        <f t="shared" si="25"/>
        <v>#REF!</v>
      </c>
      <c r="I593" s="498"/>
      <c r="J593" s="472"/>
      <c r="K593" s="472"/>
      <c r="L593" s="472"/>
    </row>
    <row r="594" spans="1:12" s="474" customFormat="1" x14ac:dyDescent="0.25">
      <c r="A594" s="472"/>
      <c r="B594" s="472"/>
      <c r="C594" s="611" t="e">
        <f>+#REF!</f>
        <v>#REF!</v>
      </c>
      <c r="D594" s="615" t="e">
        <f>+#REF!</f>
        <v>#REF!</v>
      </c>
      <c r="E594" s="552" t="e">
        <f>+#REF!</f>
        <v>#REF!</v>
      </c>
      <c r="F594" s="552" t="e">
        <f>+#REF!</f>
        <v>#REF!</v>
      </c>
      <c r="G594" s="550" t="e">
        <f>+#REF!</f>
        <v>#REF!</v>
      </c>
      <c r="H594" s="578" t="e">
        <f t="shared" si="25"/>
        <v>#REF!</v>
      </c>
      <c r="I594" s="498"/>
      <c r="J594" s="472"/>
      <c r="K594" s="472"/>
      <c r="L594" s="472"/>
    </row>
    <row r="595" spans="1:12" s="474" customFormat="1" x14ac:dyDescent="0.25">
      <c r="A595" s="472"/>
      <c r="B595" s="472"/>
      <c r="C595" s="611" t="e">
        <f>+#REF!</f>
        <v>#REF!</v>
      </c>
      <c r="D595" s="615" t="e">
        <f>+#REF!</f>
        <v>#REF!</v>
      </c>
      <c r="E595" s="552" t="e">
        <f>+#REF!</f>
        <v>#REF!</v>
      </c>
      <c r="F595" s="552" t="e">
        <f>+#REF!</f>
        <v>#REF!</v>
      </c>
      <c r="G595" s="550" t="e">
        <f>+#REF!</f>
        <v>#REF!</v>
      </c>
      <c r="H595" s="578" t="e">
        <f t="shared" si="25"/>
        <v>#REF!</v>
      </c>
      <c r="I595" s="498"/>
      <c r="J595" s="472"/>
      <c r="K595" s="472"/>
      <c r="L595" s="472"/>
    </row>
    <row r="596" spans="1:12" s="474" customFormat="1" x14ac:dyDescent="0.25">
      <c r="A596" s="472"/>
      <c r="B596" s="472"/>
      <c r="C596" s="620" t="e">
        <f>+#REF!</f>
        <v>#REF!</v>
      </c>
      <c r="D596" s="612" t="e">
        <f>+#REF!</f>
        <v>#REF!</v>
      </c>
      <c r="E596" s="549" t="e">
        <f>+#REF!</f>
        <v>#REF!</v>
      </c>
      <c r="F596" s="549" t="e">
        <f>+#REF!</f>
        <v>#REF!</v>
      </c>
      <c r="G596" s="550" t="e">
        <f>+#REF!</f>
        <v>#REF!</v>
      </c>
      <c r="H596" s="578" t="e">
        <f t="shared" si="25"/>
        <v>#REF!</v>
      </c>
      <c r="I596" s="498"/>
      <c r="J596" s="472"/>
      <c r="K596" s="472"/>
      <c r="L596" s="472"/>
    </row>
    <row r="597" spans="1:12" s="474" customFormat="1" x14ac:dyDescent="0.25">
      <c r="A597" s="472"/>
      <c r="B597" s="472"/>
      <c r="C597" s="611" t="e">
        <f>+#REF!</f>
        <v>#REF!</v>
      </c>
      <c r="D597" s="612" t="e">
        <f>+#REF!</f>
        <v>#REF!</v>
      </c>
      <c r="E597" s="552" t="e">
        <f>+#REF!</f>
        <v>#REF!</v>
      </c>
      <c r="F597" s="614" t="e">
        <f>+#REF!</f>
        <v>#REF!</v>
      </c>
      <c r="G597" s="550" t="e">
        <f>+#REF!</f>
        <v>#REF!</v>
      </c>
      <c r="H597" s="578" t="e">
        <f t="shared" si="25"/>
        <v>#REF!</v>
      </c>
      <c r="I597" s="498"/>
      <c r="J597" s="472"/>
      <c r="K597" s="472"/>
      <c r="L597" s="472"/>
    </row>
    <row r="598" spans="1:12" s="474" customFormat="1" x14ac:dyDescent="0.25">
      <c r="A598" s="472"/>
      <c r="B598" s="472"/>
      <c r="C598" s="611" t="e">
        <f>+#REF!</f>
        <v>#REF!</v>
      </c>
      <c r="D598" s="651" t="e">
        <f>+#REF!</f>
        <v>#REF!</v>
      </c>
      <c r="E598" s="549" t="e">
        <f>+#REF!</f>
        <v>#REF!</v>
      </c>
      <c r="F598" s="552" t="e">
        <f>+#REF!</f>
        <v>#REF!</v>
      </c>
      <c r="G598" s="550" t="e">
        <f>+#REF!</f>
        <v>#REF!</v>
      </c>
      <c r="H598" s="582" t="e">
        <f t="shared" si="25"/>
        <v>#REF!</v>
      </c>
      <c r="I598" s="498"/>
      <c r="J598" s="472"/>
      <c r="K598" s="472"/>
      <c r="L598" s="472"/>
    </row>
    <row r="599" spans="1:12" s="474" customFormat="1" ht="14.4" thickBot="1" x14ac:dyDescent="0.3">
      <c r="A599" s="472"/>
      <c r="B599" s="472"/>
      <c r="C599" s="676"/>
      <c r="D599" s="677"/>
      <c r="E599" s="678"/>
      <c r="F599" s="1152" t="s">
        <v>20</v>
      </c>
      <c r="G599" s="1153"/>
      <c r="H599" s="679" t="e">
        <f>SUM(H576:H598)</f>
        <v>#REF!</v>
      </c>
      <c r="I599" s="513"/>
      <c r="J599" s="472"/>
      <c r="K599" s="472"/>
      <c r="L599" s="472"/>
    </row>
    <row r="600" spans="1:12" ht="14.4" thickBot="1" x14ac:dyDescent="0.3">
      <c r="A600" s="472"/>
      <c r="B600" s="514"/>
      <c r="C600" s="1127" t="s">
        <v>21</v>
      </c>
      <c r="D600" s="1128"/>
      <c r="E600" s="1128"/>
      <c r="F600" s="1128"/>
      <c r="G600" s="1128"/>
      <c r="H600" s="1129"/>
      <c r="I600" s="515"/>
      <c r="J600" s="472"/>
    </row>
    <row r="601" spans="1:12" ht="14.4" thickBot="1" x14ac:dyDescent="0.3">
      <c r="A601" s="472"/>
      <c r="B601" s="514"/>
      <c r="C601" s="517" t="s">
        <v>22</v>
      </c>
      <c r="D601" s="518" t="s">
        <v>23</v>
      </c>
      <c r="E601" s="519" t="s">
        <v>16</v>
      </c>
      <c r="F601" s="518" t="s">
        <v>17</v>
      </c>
      <c r="G601" s="519" t="s">
        <v>24</v>
      </c>
      <c r="H601" s="626" t="s">
        <v>25</v>
      </c>
      <c r="I601" s="627"/>
      <c r="J601" s="472"/>
    </row>
    <row r="602" spans="1:12" x14ac:dyDescent="0.25">
      <c r="A602" s="472"/>
      <c r="B602" s="514"/>
      <c r="C602" s="594" t="e">
        <f>+#REF!</f>
        <v>#REF!</v>
      </c>
      <c r="D602" s="628" t="e">
        <f>+#REF!</f>
        <v>#REF!</v>
      </c>
      <c r="E602" s="595" t="e">
        <f>+#REF!</f>
        <v>#REF!</v>
      </c>
      <c r="F602" s="596">
        <v>1</v>
      </c>
      <c r="G602" s="629" t="e">
        <f>+#REF!</f>
        <v>#REF!</v>
      </c>
      <c r="H602" s="630" t="e">
        <f>+G602*F602</f>
        <v>#REF!</v>
      </c>
      <c r="I602" s="631"/>
      <c r="J602" s="472"/>
    </row>
    <row r="603" spans="1:12" x14ac:dyDescent="0.25">
      <c r="A603" s="472"/>
      <c r="B603" s="514"/>
      <c r="C603" s="597" t="e">
        <f>+#REF!</f>
        <v>#REF!</v>
      </c>
      <c r="D603" s="638" t="e">
        <f>+#REF!</f>
        <v>#REF!</v>
      </c>
      <c r="E603" s="598" t="e">
        <f>+#REF!</f>
        <v>#REF!</v>
      </c>
      <c r="F603" s="599">
        <v>1</v>
      </c>
      <c r="G603" s="629" t="e">
        <f>+#REF!</f>
        <v>#REF!</v>
      </c>
      <c r="H603" s="632" t="e">
        <f t="shared" ref="H603:H606" si="26">+G603*F603</f>
        <v>#REF!</v>
      </c>
      <c r="I603" s="631"/>
      <c r="J603" s="472"/>
    </row>
    <row r="604" spans="1:12" x14ac:dyDescent="0.25">
      <c r="A604" s="472"/>
      <c r="B604" s="514"/>
      <c r="C604" s="597" t="e">
        <f>+#REF!</f>
        <v>#REF!</v>
      </c>
      <c r="D604" s="638" t="e">
        <f>+#REF!</f>
        <v>#REF!</v>
      </c>
      <c r="E604" s="598" t="e">
        <f>+#REF!</f>
        <v>#REF!</v>
      </c>
      <c r="F604" s="599">
        <v>1</v>
      </c>
      <c r="G604" s="629" t="e">
        <f>+#REF!</f>
        <v>#REF!</v>
      </c>
      <c r="H604" s="632" t="e">
        <f t="shared" si="26"/>
        <v>#REF!</v>
      </c>
      <c r="I604" s="631"/>
      <c r="J604" s="472"/>
    </row>
    <row r="605" spans="1:12" x14ac:dyDescent="0.25">
      <c r="A605" s="472"/>
      <c r="B605" s="514"/>
      <c r="C605" s="597" t="e">
        <f>+#REF!</f>
        <v>#REF!</v>
      </c>
      <c r="D605" s="638" t="e">
        <f>+#REF!</f>
        <v>#REF!</v>
      </c>
      <c r="E605" s="598" t="e">
        <f>+#REF!</f>
        <v>#REF!</v>
      </c>
      <c r="F605" s="599">
        <v>1</v>
      </c>
      <c r="G605" s="629" t="e">
        <f>+#REF!</f>
        <v>#REF!</v>
      </c>
      <c r="H605" s="632" t="e">
        <f t="shared" si="26"/>
        <v>#REF!</v>
      </c>
      <c r="I605" s="631"/>
      <c r="J605" s="472"/>
    </row>
    <row r="606" spans="1:12" ht="14.4" thickBot="1" x14ac:dyDescent="0.3">
      <c r="A606" s="472"/>
      <c r="B606" s="514"/>
      <c r="C606" s="600" t="e">
        <f>+#REF!</f>
        <v>#REF!</v>
      </c>
      <c r="D606" s="601" t="e">
        <f>+#REF!</f>
        <v>#REF!</v>
      </c>
      <c r="E606" s="602" t="e">
        <f>+#REF!</f>
        <v>#REF!</v>
      </c>
      <c r="F606" s="603">
        <v>1</v>
      </c>
      <c r="G606" s="629" t="e">
        <f>+#REF!</f>
        <v>#REF!</v>
      </c>
      <c r="H606" s="633" t="e">
        <f t="shared" si="26"/>
        <v>#REF!</v>
      </c>
      <c r="I606" s="631"/>
      <c r="J606" s="472"/>
    </row>
    <row r="607" spans="1:12" ht="14.4" thickBot="1" x14ac:dyDescent="0.3">
      <c r="A607" s="472"/>
      <c r="B607" s="514"/>
      <c r="C607" s="1130" t="s">
        <v>57</v>
      </c>
      <c r="D607" s="1131"/>
      <c r="E607" s="1131"/>
      <c r="F607" s="1131"/>
      <c r="G607" s="1131"/>
      <c r="H607" s="537" t="e">
        <f>SUM(H602:H606)</f>
        <v>#REF!</v>
      </c>
      <c r="I607" s="538"/>
      <c r="J607" s="473"/>
    </row>
    <row r="608" spans="1:12" ht="14.4" thickBot="1" x14ac:dyDescent="0.3">
      <c r="A608" s="472"/>
      <c r="B608" s="514"/>
      <c r="C608" s="1071" t="s">
        <v>59</v>
      </c>
      <c r="D608" s="1072"/>
      <c r="E608" s="1072"/>
      <c r="F608" s="1072"/>
      <c r="G608" s="1073"/>
      <c r="H608" s="634" t="e">
        <f>+H607+H599</f>
        <v>#REF!</v>
      </c>
      <c r="I608" s="635"/>
      <c r="J608" s="472"/>
    </row>
    <row r="609" spans="1:12" x14ac:dyDescent="0.25">
      <c r="B609" s="469"/>
      <c r="C609" s="469"/>
      <c r="D609" s="470"/>
      <c r="E609" s="471"/>
      <c r="F609" s="469"/>
      <c r="G609" s="469"/>
      <c r="H609" s="469"/>
      <c r="I609" s="469"/>
    </row>
    <row r="610" spans="1:12" s="474" customFormat="1" ht="14.4" thickBot="1" x14ac:dyDescent="0.3">
      <c r="A610" s="472"/>
      <c r="B610" s="1078"/>
      <c r="C610" s="1103"/>
      <c r="D610" s="1103"/>
      <c r="E610" s="1103"/>
      <c r="F610" s="1103"/>
      <c r="G610" s="1103"/>
      <c r="H610" s="1103"/>
      <c r="I610" s="1103"/>
      <c r="J610" s="472"/>
      <c r="K610" s="472"/>
      <c r="L610" s="472"/>
    </row>
    <row r="611" spans="1:12" s="474" customFormat="1" ht="14.4" thickBot="1" x14ac:dyDescent="0.3">
      <c r="A611" s="472"/>
      <c r="B611" s="475"/>
      <c r="C611" s="1132" t="s">
        <v>0</v>
      </c>
      <c r="D611" s="1133"/>
      <c r="E611" s="1133"/>
      <c r="F611" s="1133"/>
      <c r="G611" s="1133"/>
      <c r="H611" s="1134"/>
      <c r="I611" s="476"/>
      <c r="J611" s="472"/>
      <c r="K611" s="472"/>
      <c r="L611" s="472"/>
    </row>
    <row r="612" spans="1:12" s="474" customFormat="1" ht="14.4" thickBot="1" x14ac:dyDescent="0.3">
      <c r="A612" s="472"/>
      <c r="B612" s="472"/>
      <c r="C612" s="478"/>
      <c r="D612" s="478"/>
      <c r="E612" s="478"/>
      <c r="F612" s="478"/>
      <c r="G612" s="478"/>
      <c r="H612" s="478"/>
      <c r="I612" s="478"/>
      <c r="J612" s="472"/>
      <c r="K612" s="472"/>
      <c r="L612" s="472"/>
    </row>
    <row r="613" spans="1:12" s="474" customFormat="1" ht="14.4" thickBot="1" x14ac:dyDescent="0.3">
      <c r="A613" s="472"/>
      <c r="B613" s="472"/>
      <c r="C613" s="480" t="s">
        <v>1</v>
      </c>
      <c r="D613" s="481" t="s">
        <v>775</v>
      </c>
      <c r="E613" s="1135"/>
      <c r="F613" s="1137"/>
      <c r="G613" s="1138"/>
      <c r="H613" s="1139"/>
      <c r="I613" s="476"/>
      <c r="J613" s="472"/>
      <c r="K613" s="472"/>
      <c r="L613" s="472"/>
    </row>
    <row r="614" spans="1:12" s="474" customFormat="1" ht="14.4" thickBot="1" x14ac:dyDescent="0.3">
      <c r="A614" s="472"/>
      <c r="B614" s="472"/>
      <c r="C614" s="480" t="s">
        <v>3</v>
      </c>
      <c r="D614" s="482" t="s">
        <v>4</v>
      </c>
      <c r="E614" s="1136"/>
      <c r="F614" s="1140"/>
      <c r="G614" s="1126"/>
      <c r="H614" s="1141"/>
      <c r="I614" s="476"/>
      <c r="J614" s="472"/>
      <c r="K614" s="472"/>
      <c r="L614" s="472"/>
    </row>
    <row r="615" spans="1:12" s="474" customFormat="1" ht="14.4" thickBot="1" x14ac:dyDescent="0.3">
      <c r="A615" s="472"/>
      <c r="B615" s="472"/>
      <c r="C615" s="480" t="s">
        <v>5</v>
      </c>
      <c r="D615" s="482" t="s">
        <v>6</v>
      </c>
      <c r="E615" s="1136"/>
      <c r="F615" s="1140"/>
      <c r="G615" s="1126"/>
      <c r="H615" s="1141"/>
      <c r="I615" s="476"/>
      <c r="J615" s="472"/>
      <c r="K615" s="472"/>
      <c r="L615" s="472"/>
    </row>
    <row r="616" spans="1:12" s="474" customFormat="1" ht="14.4" thickBot="1" x14ac:dyDescent="0.3">
      <c r="A616" s="472"/>
      <c r="B616" s="472"/>
      <c r="C616" s="480" t="s">
        <v>7</v>
      </c>
      <c r="D616" s="482" t="s">
        <v>8</v>
      </c>
      <c r="E616" s="1136"/>
      <c r="F616" s="1140"/>
      <c r="G616" s="1126"/>
      <c r="H616" s="1141"/>
      <c r="I616" s="476"/>
      <c r="J616" s="472"/>
      <c r="K616" s="472"/>
      <c r="L616" s="472"/>
    </row>
    <row r="617" spans="1:12" s="474" customFormat="1" ht="14.4" thickBot="1" x14ac:dyDescent="0.3">
      <c r="A617" s="472"/>
      <c r="B617" s="472"/>
      <c r="C617" s="483" t="s">
        <v>9</v>
      </c>
      <c r="D617" s="482" t="s">
        <v>10</v>
      </c>
      <c r="E617" s="1136"/>
      <c r="F617" s="1140"/>
      <c r="G617" s="1126"/>
      <c r="H617" s="1141"/>
      <c r="I617" s="476"/>
      <c r="J617" s="472"/>
      <c r="K617" s="472"/>
      <c r="L617" s="472"/>
    </row>
    <row r="618" spans="1:12" s="474" customFormat="1" ht="14.4" thickBot="1" x14ac:dyDescent="0.3">
      <c r="A618" s="472"/>
      <c r="B618" s="472"/>
      <c r="C618" s="483" t="s">
        <v>11</v>
      </c>
      <c r="D618" s="482" t="s">
        <v>12</v>
      </c>
      <c r="E618" s="1136"/>
      <c r="F618" s="1142"/>
      <c r="G618" s="1143"/>
      <c r="H618" s="1144"/>
      <c r="I618" s="476"/>
      <c r="J618" s="472"/>
      <c r="K618" s="472"/>
      <c r="L618" s="472"/>
    </row>
    <row r="619" spans="1:12" s="474" customFormat="1" x14ac:dyDescent="0.25">
      <c r="A619" s="472"/>
      <c r="B619" s="472"/>
      <c r="C619" s="484"/>
      <c r="D619" s="485"/>
      <c r="E619" s="478"/>
      <c r="F619" s="485"/>
      <c r="G619" s="485"/>
      <c r="H619" s="485"/>
      <c r="I619" s="485"/>
      <c r="J619" s="472"/>
      <c r="K619" s="472"/>
      <c r="L619" s="472"/>
    </row>
    <row r="620" spans="1:12" s="474" customFormat="1" ht="14.4" thickBot="1" x14ac:dyDescent="0.3">
      <c r="A620" s="472"/>
      <c r="B620" s="472"/>
      <c r="C620" s="1145" t="s">
        <v>13</v>
      </c>
      <c r="D620" s="1103"/>
      <c r="E620" s="1103"/>
      <c r="F620" s="1103"/>
      <c r="G620" s="1103"/>
      <c r="H620" s="1146"/>
      <c r="I620" s="476"/>
      <c r="J620" s="472"/>
      <c r="K620" s="472"/>
      <c r="L620" s="472"/>
    </row>
    <row r="621" spans="1:12" s="474" customFormat="1" ht="28.2" thickBot="1" x14ac:dyDescent="0.3">
      <c r="A621" s="472"/>
      <c r="B621" s="472"/>
      <c r="C621" s="675" t="s">
        <v>14</v>
      </c>
      <c r="D621" s="570" t="s">
        <v>15</v>
      </c>
      <c r="E621" s="571" t="s">
        <v>16</v>
      </c>
      <c r="F621" s="570" t="s">
        <v>17</v>
      </c>
      <c r="G621" s="573" t="s">
        <v>760</v>
      </c>
      <c r="H621" s="570" t="s">
        <v>66</v>
      </c>
      <c r="I621" s="492"/>
      <c r="J621" s="472"/>
      <c r="K621" s="472"/>
      <c r="L621" s="472"/>
    </row>
    <row r="622" spans="1:12" s="474" customFormat="1" x14ac:dyDescent="0.25">
      <c r="A622" s="472"/>
      <c r="B622" s="472"/>
      <c r="C622" s="680" t="e">
        <f>+#REF!</f>
        <v>#REF!</v>
      </c>
      <c r="D622" s="681" t="e">
        <f>+#REF!</f>
        <v>#REF!</v>
      </c>
      <c r="E622" s="682" t="e">
        <f>+#REF!</f>
        <v>#REF!</v>
      </c>
      <c r="F622" s="595" t="e">
        <f>+#REF!</f>
        <v>#REF!</v>
      </c>
      <c r="G622" s="496" t="e">
        <f>+#REF!</f>
        <v>#REF!</v>
      </c>
      <c r="H622" s="665" t="e">
        <f t="shared" ref="H622:H643" si="27">G622*F622</f>
        <v>#REF!</v>
      </c>
      <c r="I622" s="498"/>
      <c r="J622" s="472"/>
      <c r="K622" s="472"/>
      <c r="L622" s="472"/>
    </row>
    <row r="623" spans="1:12" s="474" customFormat="1" x14ac:dyDescent="0.25">
      <c r="A623" s="472"/>
      <c r="B623" s="472"/>
      <c r="C623" s="611" t="e">
        <f>+#REF!</f>
        <v>#REF!</v>
      </c>
      <c r="D623" s="612" t="e">
        <f>+#REF!</f>
        <v>#REF!</v>
      </c>
      <c r="E623" s="553" t="e">
        <f>+#REF!</f>
        <v>#REF!</v>
      </c>
      <c r="F623" s="598" t="e">
        <f>+#REF!</f>
        <v>#REF!</v>
      </c>
      <c r="G623" s="502" t="e">
        <f>+#REF!</f>
        <v>#REF!</v>
      </c>
      <c r="H623" s="665" t="e">
        <f t="shared" si="27"/>
        <v>#REF!</v>
      </c>
      <c r="I623" s="498"/>
      <c r="J623" s="472"/>
      <c r="K623" s="472"/>
      <c r="L623" s="472"/>
    </row>
    <row r="624" spans="1:12" s="474" customFormat="1" x14ac:dyDescent="0.25">
      <c r="A624" s="472"/>
      <c r="B624" s="472"/>
      <c r="C624" s="611" t="e">
        <f>+#REF!</f>
        <v>#REF!</v>
      </c>
      <c r="D624" s="613" t="e">
        <f>+#REF!</f>
        <v>#REF!</v>
      </c>
      <c r="E624" s="683" t="e">
        <f>+#REF!</f>
        <v>#REF!</v>
      </c>
      <c r="F624" s="598" t="e">
        <f>+#REF!</f>
        <v>#REF!</v>
      </c>
      <c r="G624" s="502" t="e">
        <f>+#REF!</f>
        <v>#REF!</v>
      </c>
      <c r="H624" s="665" t="e">
        <f t="shared" si="27"/>
        <v>#REF!</v>
      </c>
      <c r="I624" s="498"/>
      <c r="J624" s="472"/>
      <c r="K624" s="472"/>
      <c r="L624" s="472"/>
    </row>
    <row r="625" spans="1:12" s="474" customFormat="1" x14ac:dyDescent="0.25">
      <c r="A625" s="472"/>
      <c r="B625" s="472"/>
      <c r="C625" s="611" t="e">
        <f>+#REF!</f>
        <v>#REF!</v>
      </c>
      <c r="D625" s="615" t="e">
        <f>+#REF!</f>
        <v>#REF!</v>
      </c>
      <c r="E625" s="553" t="e">
        <f>+#REF!</f>
        <v>#REF!</v>
      </c>
      <c r="F625" s="598" t="e">
        <f>+#REF!</f>
        <v>#REF!</v>
      </c>
      <c r="G625" s="502" t="e">
        <f>+#REF!</f>
        <v>#REF!</v>
      </c>
      <c r="H625" s="665" t="e">
        <f t="shared" si="27"/>
        <v>#REF!</v>
      </c>
      <c r="I625" s="498"/>
      <c r="J625" s="472"/>
      <c r="K625" s="472"/>
      <c r="L625" s="472"/>
    </row>
    <row r="626" spans="1:12" s="474" customFormat="1" x14ac:dyDescent="0.25">
      <c r="A626" s="472"/>
      <c r="B626" s="472"/>
      <c r="C626" s="611" t="e">
        <f>+#REF!</f>
        <v>#REF!</v>
      </c>
      <c r="D626" s="612" t="e">
        <f>+#REF!</f>
        <v>#REF!</v>
      </c>
      <c r="E626" s="553" t="e">
        <f>+#REF!</f>
        <v>#REF!</v>
      </c>
      <c r="F626" s="598" t="e">
        <f>+#REF!</f>
        <v>#REF!</v>
      </c>
      <c r="G626" s="502" t="e">
        <f>+#REF!</f>
        <v>#REF!</v>
      </c>
      <c r="H626" s="665" t="e">
        <f t="shared" si="27"/>
        <v>#REF!</v>
      </c>
      <c r="I626" s="498"/>
      <c r="J626" s="472"/>
      <c r="K626" s="472"/>
      <c r="L626" s="472"/>
    </row>
    <row r="627" spans="1:12" s="474" customFormat="1" x14ac:dyDescent="0.25">
      <c r="A627" s="472"/>
      <c r="B627" s="472"/>
      <c r="C627" s="611" t="e">
        <f>+#REF!</f>
        <v>#REF!</v>
      </c>
      <c r="D627" s="612" t="e">
        <f>+#REF!</f>
        <v>#REF!</v>
      </c>
      <c r="E627" s="553" t="e">
        <f>+#REF!</f>
        <v>#REF!</v>
      </c>
      <c r="F627" s="598" t="e">
        <f>+#REF!</f>
        <v>#REF!</v>
      </c>
      <c r="G627" s="502" t="e">
        <f>+#REF!</f>
        <v>#REF!</v>
      </c>
      <c r="H627" s="665" t="e">
        <f t="shared" si="27"/>
        <v>#REF!</v>
      </c>
      <c r="I627" s="498"/>
      <c r="J627" s="472"/>
      <c r="K627" s="472"/>
      <c r="L627" s="472"/>
    </row>
    <row r="628" spans="1:12" s="474" customFormat="1" x14ac:dyDescent="0.25">
      <c r="A628" s="472"/>
      <c r="B628" s="472"/>
      <c r="C628" s="611" t="e">
        <f>+#REF!</f>
        <v>#REF!</v>
      </c>
      <c r="D628" s="615" t="e">
        <f>+#REF!</f>
        <v>#REF!</v>
      </c>
      <c r="E628" s="553" t="e">
        <f>+#REF!</f>
        <v>#REF!</v>
      </c>
      <c r="F628" s="598" t="e">
        <f>+#REF!</f>
        <v>#REF!</v>
      </c>
      <c r="G628" s="502" t="e">
        <f>+#REF!</f>
        <v>#REF!</v>
      </c>
      <c r="H628" s="666" t="e">
        <f t="shared" si="27"/>
        <v>#REF!</v>
      </c>
      <c r="I628" s="498"/>
      <c r="J628" s="472"/>
      <c r="K628" s="472"/>
      <c r="L628" s="472"/>
    </row>
    <row r="629" spans="1:12" s="474" customFormat="1" x14ac:dyDescent="0.25">
      <c r="A629" s="472"/>
      <c r="B629" s="472"/>
      <c r="C629" s="611" t="e">
        <f>+#REF!</f>
        <v>#REF!</v>
      </c>
      <c r="D629" s="612" t="e">
        <f>+#REF!</f>
        <v>#REF!</v>
      </c>
      <c r="E629" s="553" t="e">
        <f>+#REF!</f>
        <v>#REF!</v>
      </c>
      <c r="F629" s="598" t="e">
        <f>+#REF!</f>
        <v>#REF!</v>
      </c>
      <c r="G629" s="502" t="e">
        <f>+#REF!</f>
        <v>#REF!</v>
      </c>
      <c r="H629" s="666" t="e">
        <f t="shared" si="27"/>
        <v>#REF!</v>
      </c>
      <c r="I629" s="498"/>
      <c r="J629" s="472"/>
      <c r="K629" s="472"/>
      <c r="L629" s="472"/>
    </row>
    <row r="630" spans="1:12" s="474" customFormat="1" x14ac:dyDescent="0.25">
      <c r="A630" s="472"/>
      <c r="B630" s="472"/>
      <c r="C630" s="611" t="e">
        <f>+#REF!</f>
        <v>#REF!</v>
      </c>
      <c r="D630" s="616" t="e">
        <f>+#REF!</f>
        <v>#REF!</v>
      </c>
      <c r="E630" s="617" t="e">
        <f>+#REF!</f>
        <v>#REF!</v>
      </c>
      <c r="F630" s="598" t="e">
        <f>+#REF!</f>
        <v>#REF!</v>
      </c>
      <c r="G630" s="502" t="e">
        <f>+#REF!</f>
        <v>#REF!</v>
      </c>
      <c r="H630" s="665" t="e">
        <f t="shared" si="27"/>
        <v>#REF!</v>
      </c>
      <c r="I630" s="498"/>
      <c r="J630" s="472"/>
      <c r="K630" s="472"/>
      <c r="L630" s="472"/>
    </row>
    <row r="631" spans="1:12" s="474" customFormat="1" x14ac:dyDescent="0.25">
      <c r="A631" s="472"/>
      <c r="B631" s="472"/>
      <c r="C631" s="618" t="e">
        <f>+#REF!</f>
        <v>#REF!</v>
      </c>
      <c r="D631" s="613" t="e">
        <f>+#REF!</f>
        <v>#REF!</v>
      </c>
      <c r="E631" s="683" t="e">
        <f>+#REF!</f>
        <v>#REF!</v>
      </c>
      <c r="F631" s="598" t="e">
        <f>+#REF!</f>
        <v>#REF!</v>
      </c>
      <c r="G631" s="502" t="e">
        <f>+#REF!</f>
        <v>#REF!</v>
      </c>
      <c r="H631" s="665" t="e">
        <f t="shared" si="27"/>
        <v>#REF!</v>
      </c>
      <c r="I631" s="498"/>
      <c r="J631" s="472"/>
      <c r="K631" s="472"/>
      <c r="L631" s="472"/>
    </row>
    <row r="632" spans="1:12" s="474" customFormat="1" x14ac:dyDescent="0.25">
      <c r="A632" s="472"/>
      <c r="B632" s="472"/>
      <c r="C632" s="611" t="e">
        <f>+#REF!</f>
        <v>#REF!</v>
      </c>
      <c r="D632" s="612" t="e">
        <f>+#REF!</f>
        <v>#REF!</v>
      </c>
      <c r="E632" s="553" t="e">
        <f>+#REF!</f>
        <v>#REF!</v>
      </c>
      <c r="F632" s="598" t="e">
        <f>+#REF!</f>
        <v>#REF!</v>
      </c>
      <c r="G632" s="502" t="e">
        <f>+#REF!</f>
        <v>#REF!</v>
      </c>
      <c r="H632" s="667" t="e">
        <f t="shared" si="27"/>
        <v>#REF!</v>
      </c>
      <c r="I632" s="647"/>
      <c r="J632" s="472"/>
      <c r="K632" s="472"/>
      <c r="L632" s="472"/>
    </row>
    <row r="633" spans="1:12" s="474" customFormat="1" x14ac:dyDescent="0.25">
      <c r="A633" s="472"/>
      <c r="B633" s="472"/>
      <c r="C633" s="611" t="e">
        <f>+#REF!</f>
        <v>#REF!</v>
      </c>
      <c r="D633" s="612" t="e">
        <f>+#REF!</f>
        <v>#REF!</v>
      </c>
      <c r="E633" s="553" t="e">
        <f>+#REF!</f>
        <v>#REF!</v>
      </c>
      <c r="F633" s="598" t="e">
        <f>+#REF!</f>
        <v>#REF!</v>
      </c>
      <c r="G633" s="502" t="e">
        <f>+#REF!</f>
        <v>#REF!</v>
      </c>
      <c r="H633" s="666" t="e">
        <f t="shared" si="27"/>
        <v>#REF!</v>
      </c>
      <c r="I633" s="498"/>
      <c r="J633" s="472"/>
      <c r="K633" s="472"/>
      <c r="L633" s="472"/>
    </row>
    <row r="634" spans="1:12" s="474" customFormat="1" x14ac:dyDescent="0.25">
      <c r="A634" s="472"/>
      <c r="B634" s="472"/>
      <c r="C634" s="611" t="e">
        <f>+#REF!</f>
        <v>#REF!</v>
      </c>
      <c r="D634" s="615" t="e">
        <f>+#REF!</f>
        <v>#REF!</v>
      </c>
      <c r="E634" s="553" t="e">
        <f>+#REF!</f>
        <v>#REF!</v>
      </c>
      <c r="F634" s="598" t="e">
        <f>+#REF!</f>
        <v>#REF!</v>
      </c>
      <c r="G634" s="502" t="e">
        <f>+#REF!</f>
        <v>#REF!</v>
      </c>
      <c r="H634" s="665" t="e">
        <f t="shared" si="27"/>
        <v>#REF!</v>
      </c>
      <c r="I634" s="498"/>
      <c r="J634" s="472"/>
      <c r="K634" s="472"/>
      <c r="L634" s="472"/>
    </row>
    <row r="635" spans="1:12" s="474" customFormat="1" x14ac:dyDescent="0.25">
      <c r="A635" s="472"/>
      <c r="B635" s="472"/>
      <c r="C635" s="619" t="e">
        <f>+#REF!</f>
        <v>#REF!</v>
      </c>
      <c r="D635" s="612" t="e">
        <f>+#REF!</f>
        <v>#REF!</v>
      </c>
      <c r="E635" s="553" t="e">
        <f>+#REF!</f>
        <v>#REF!</v>
      </c>
      <c r="F635" s="598" t="e">
        <f>+#REF!</f>
        <v>#REF!</v>
      </c>
      <c r="G635" s="502" t="e">
        <f>+#REF!</f>
        <v>#REF!</v>
      </c>
      <c r="H635" s="665" t="e">
        <f t="shared" si="27"/>
        <v>#REF!</v>
      </c>
      <c r="I635" s="498"/>
      <c r="J635" s="472"/>
      <c r="K635" s="472"/>
      <c r="L635" s="472"/>
    </row>
    <row r="636" spans="1:12" s="474" customFormat="1" x14ac:dyDescent="0.25">
      <c r="A636" s="472"/>
      <c r="B636" s="472"/>
      <c r="C636" s="611" t="e">
        <f>+#REF!</f>
        <v>#REF!</v>
      </c>
      <c r="D636" s="615" t="e">
        <f>+#REF!</f>
        <v>#REF!</v>
      </c>
      <c r="E636" s="553" t="e">
        <f>+#REF!</f>
        <v>#REF!</v>
      </c>
      <c r="F636" s="598" t="e">
        <f>+#REF!</f>
        <v>#REF!</v>
      </c>
      <c r="G636" s="502" t="e">
        <f>+#REF!</f>
        <v>#REF!</v>
      </c>
      <c r="H636" s="665" t="e">
        <f t="shared" si="27"/>
        <v>#REF!</v>
      </c>
      <c r="I636" s="498"/>
      <c r="J636" s="472"/>
      <c r="K636" s="472"/>
      <c r="L636" s="472"/>
    </row>
    <row r="637" spans="1:12" s="474" customFormat="1" x14ac:dyDescent="0.25">
      <c r="A637" s="472"/>
      <c r="B637" s="472"/>
      <c r="C637" s="611" t="e">
        <f>+#REF!</f>
        <v>#REF!</v>
      </c>
      <c r="D637" s="612" t="e">
        <f>+#REF!</f>
        <v>#REF!</v>
      </c>
      <c r="E637" s="553" t="e">
        <f>+#REF!</f>
        <v>#REF!</v>
      </c>
      <c r="F637" s="598" t="e">
        <f>+#REF!</f>
        <v>#REF!</v>
      </c>
      <c r="G637" s="502" t="e">
        <f>+#REF!</f>
        <v>#REF!</v>
      </c>
      <c r="H637" s="665" t="e">
        <f t="shared" si="27"/>
        <v>#REF!</v>
      </c>
      <c r="I637" s="498"/>
      <c r="J637" s="472"/>
      <c r="K637" s="472"/>
      <c r="L637" s="472"/>
    </row>
    <row r="638" spans="1:12" s="474" customFormat="1" x14ac:dyDescent="0.25">
      <c r="A638" s="472"/>
      <c r="B638" s="472"/>
      <c r="C638" s="611" t="e">
        <f>+#REF!</f>
        <v>#REF!</v>
      </c>
      <c r="D638" s="615" t="e">
        <f>+#REF!</f>
        <v>#REF!</v>
      </c>
      <c r="E638" s="553" t="e">
        <f>+#REF!</f>
        <v>#REF!</v>
      </c>
      <c r="F638" s="598" t="e">
        <f>+#REF!</f>
        <v>#REF!</v>
      </c>
      <c r="G638" s="502" t="e">
        <f>+#REF!</f>
        <v>#REF!</v>
      </c>
      <c r="H638" s="665" t="e">
        <f t="shared" si="27"/>
        <v>#REF!</v>
      </c>
      <c r="I638" s="498"/>
      <c r="J638" s="472"/>
      <c r="K638" s="472"/>
      <c r="L638" s="472"/>
    </row>
    <row r="639" spans="1:12" s="474" customFormat="1" x14ac:dyDescent="0.25">
      <c r="A639" s="472"/>
      <c r="B639" s="472"/>
      <c r="C639" s="611" t="e">
        <f>+#REF!</f>
        <v>#REF!</v>
      </c>
      <c r="D639" s="615" t="e">
        <f>+#REF!</f>
        <v>#REF!</v>
      </c>
      <c r="E639" s="553" t="e">
        <f>+#REF!</f>
        <v>#REF!</v>
      </c>
      <c r="F639" s="598" t="e">
        <f>+#REF!</f>
        <v>#REF!</v>
      </c>
      <c r="G639" s="502" t="e">
        <f>+#REF!</f>
        <v>#REF!</v>
      </c>
      <c r="H639" s="665" t="e">
        <f t="shared" si="27"/>
        <v>#REF!</v>
      </c>
      <c r="I639" s="498"/>
      <c r="J639" s="472"/>
      <c r="K639" s="472"/>
      <c r="L639" s="472"/>
    </row>
    <row r="640" spans="1:12" s="474" customFormat="1" x14ac:dyDescent="0.25">
      <c r="A640" s="472"/>
      <c r="B640" s="472"/>
      <c r="C640" s="611" t="e">
        <f>+#REF!</f>
        <v>#REF!</v>
      </c>
      <c r="D640" s="615" t="e">
        <f>+#REF!</f>
        <v>#REF!</v>
      </c>
      <c r="E640" s="553" t="e">
        <f>+#REF!</f>
        <v>#REF!</v>
      </c>
      <c r="F640" s="598" t="e">
        <f>+#REF!</f>
        <v>#REF!</v>
      </c>
      <c r="G640" s="502" t="e">
        <f>+#REF!</f>
        <v>#REF!</v>
      </c>
      <c r="H640" s="665" t="e">
        <f t="shared" si="27"/>
        <v>#REF!</v>
      </c>
      <c r="I640" s="498"/>
      <c r="J640" s="472"/>
      <c r="K640" s="472"/>
      <c r="L640" s="472"/>
    </row>
    <row r="641" spans="1:12" s="474" customFormat="1" x14ac:dyDescent="0.25">
      <c r="A641" s="472"/>
      <c r="B641" s="472"/>
      <c r="C641" s="620" t="e">
        <f>+#REF!</f>
        <v>#REF!</v>
      </c>
      <c r="D641" s="612" t="e">
        <f>+#REF!</f>
        <v>#REF!</v>
      </c>
      <c r="E641" s="617" t="e">
        <f>+#REF!</f>
        <v>#REF!</v>
      </c>
      <c r="F641" s="598" t="e">
        <f>+#REF!</f>
        <v>#REF!</v>
      </c>
      <c r="G641" s="502" t="e">
        <f>+#REF!</f>
        <v>#REF!</v>
      </c>
      <c r="H641" s="665" t="e">
        <f t="shared" si="27"/>
        <v>#REF!</v>
      </c>
      <c r="I641" s="498"/>
      <c r="J641" s="472"/>
      <c r="K641" s="472"/>
      <c r="L641" s="472"/>
    </row>
    <row r="642" spans="1:12" s="474" customFormat="1" x14ac:dyDescent="0.25">
      <c r="A642" s="472"/>
      <c r="B642" s="472"/>
      <c r="C642" s="611" t="e">
        <f>+#REF!</f>
        <v>#REF!</v>
      </c>
      <c r="D642" s="612" t="e">
        <f>+#REF!</f>
        <v>#REF!</v>
      </c>
      <c r="E642" s="553" t="e">
        <f>+#REF!</f>
        <v>#REF!</v>
      </c>
      <c r="F642" s="598" t="e">
        <f>+#REF!</f>
        <v>#REF!</v>
      </c>
      <c r="G642" s="502" t="e">
        <f>+#REF!</f>
        <v>#REF!</v>
      </c>
      <c r="H642" s="665" t="e">
        <f t="shared" si="27"/>
        <v>#REF!</v>
      </c>
      <c r="I642" s="498"/>
      <c r="J642" s="472"/>
      <c r="K642" s="472"/>
      <c r="L642" s="472"/>
    </row>
    <row r="643" spans="1:12" s="474" customFormat="1" ht="14.4" thickBot="1" x14ac:dyDescent="0.3">
      <c r="A643" s="472"/>
      <c r="B643" s="472"/>
      <c r="C643" s="621" t="e">
        <f>+#REF!</f>
        <v>#REF!</v>
      </c>
      <c r="D643" s="622" t="e">
        <f>+#REF!</f>
        <v>#REF!</v>
      </c>
      <c r="E643" s="684" t="e">
        <f>+#REF!</f>
        <v>#REF!</v>
      </c>
      <c r="F643" s="685" t="e">
        <f>+#REF!</f>
        <v>#REF!</v>
      </c>
      <c r="G643" s="686" t="e">
        <f>+#REF!</f>
        <v>#REF!</v>
      </c>
      <c r="H643" s="674" t="e">
        <f t="shared" si="27"/>
        <v>#REF!</v>
      </c>
      <c r="I643" s="498"/>
      <c r="J643" s="472"/>
      <c r="K643" s="472"/>
      <c r="L643" s="472"/>
    </row>
    <row r="644" spans="1:12" s="474" customFormat="1" ht="14.4" thickBot="1" x14ac:dyDescent="0.3">
      <c r="A644" s="472"/>
      <c r="B644" s="472"/>
      <c r="C644" s="554"/>
      <c r="D644" s="555"/>
      <c r="E644" s="554"/>
      <c r="F644" s="1125" t="s">
        <v>20</v>
      </c>
      <c r="G644" s="1126"/>
      <c r="H644" s="625" t="e">
        <f>SUM(H622:H643)</f>
        <v>#REF!</v>
      </c>
      <c r="I644" s="513"/>
      <c r="J644" s="472"/>
      <c r="K644" s="472"/>
      <c r="L644" s="472"/>
    </row>
    <row r="645" spans="1:12" ht="14.4" thickBot="1" x14ac:dyDescent="0.3">
      <c r="A645" s="472"/>
      <c r="B645" s="514"/>
      <c r="C645" s="1127" t="s">
        <v>21</v>
      </c>
      <c r="D645" s="1128"/>
      <c r="E645" s="1128"/>
      <c r="F645" s="1128"/>
      <c r="G645" s="1128"/>
      <c r="H645" s="1129"/>
      <c r="I645" s="515"/>
      <c r="J645" s="472"/>
    </row>
    <row r="646" spans="1:12" ht="14.4" thickBot="1" x14ac:dyDescent="0.3">
      <c r="A646" s="472"/>
      <c r="B646" s="514"/>
      <c r="C646" s="517" t="s">
        <v>22</v>
      </c>
      <c r="D646" s="518" t="s">
        <v>23</v>
      </c>
      <c r="E646" s="519" t="s">
        <v>16</v>
      </c>
      <c r="F646" s="518" t="s">
        <v>17</v>
      </c>
      <c r="G646" s="519" t="s">
        <v>24</v>
      </c>
      <c r="H646" s="626" t="s">
        <v>25</v>
      </c>
      <c r="I646" s="627"/>
      <c r="J646" s="472"/>
    </row>
    <row r="647" spans="1:12" x14ac:dyDescent="0.25">
      <c r="A647" s="472"/>
      <c r="B647" s="514"/>
      <c r="C647" s="594" t="e">
        <f>+#REF!</f>
        <v>#REF!</v>
      </c>
      <c r="D647" s="628" t="e">
        <f>+#REF!</f>
        <v>#REF!</v>
      </c>
      <c r="E647" s="595" t="e">
        <f>+#REF!</f>
        <v>#REF!</v>
      </c>
      <c r="F647" s="596">
        <v>1</v>
      </c>
      <c r="G647" s="629" t="e">
        <f>+#REF!</f>
        <v>#REF!</v>
      </c>
      <c r="H647" s="630" t="e">
        <f>+G647*F647</f>
        <v>#REF!</v>
      </c>
      <c r="I647" s="631"/>
      <c r="J647" s="472"/>
    </row>
    <row r="648" spans="1:12" x14ac:dyDescent="0.25">
      <c r="A648" s="472"/>
      <c r="B648" s="514"/>
      <c r="C648" s="594" t="e">
        <f>+#REF!</f>
        <v>#REF!</v>
      </c>
      <c r="D648" s="628" t="e">
        <f>+#REF!</f>
        <v>#REF!</v>
      </c>
      <c r="E648" s="595" t="e">
        <f>+#REF!</f>
        <v>#REF!</v>
      </c>
      <c r="F648" s="596">
        <v>1</v>
      </c>
      <c r="G648" s="629" t="e">
        <f>+#REF!</f>
        <v>#REF!</v>
      </c>
      <c r="H648" s="632" t="e">
        <f t="shared" ref="H648:H651" si="28">+G648*F648</f>
        <v>#REF!</v>
      </c>
      <c r="I648" s="631"/>
      <c r="J648" s="472"/>
    </row>
    <row r="649" spans="1:12" x14ac:dyDescent="0.25">
      <c r="A649" s="472"/>
      <c r="B649" s="514"/>
      <c r="C649" s="594" t="e">
        <f>+#REF!</f>
        <v>#REF!</v>
      </c>
      <c r="D649" s="628" t="e">
        <f>+#REF!</f>
        <v>#REF!</v>
      </c>
      <c r="E649" s="595" t="e">
        <f>+#REF!</f>
        <v>#REF!</v>
      </c>
      <c r="F649" s="596">
        <v>1</v>
      </c>
      <c r="G649" s="629" t="e">
        <f>+#REF!</f>
        <v>#REF!</v>
      </c>
      <c r="H649" s="632" t="e">
        <f t="shared" si="28"/>
        <v>#REF!</v>
      </c>
      <c r="I649" s="631"/>
      <c r="J649" s="472"/>
    </row>
    <row r="650" spans="1:12" x14ac:dyDescent="0.25">
      <c r="A650" s="472"/>
      <c r="B650" s="514"/>
      <c r="C650" s="594" t="e">
        <f>+#REF!</f>
        <v>#REF!</v>
      </c>
      <c r="D650" s="628" t="e">
        <f>+#REF!</f>
        <v>#REF!</v>
      </c>
      <c r="E650" s="595" t="e">
        <f>+#REF!</f>
        <v>#REF!</v>
      </c>
      <c r="F650" s="596">
        <v>1</v>
      </c>
      <c r="G650" s="629" t="e">
        <f>+#REF!</f>
        <v>#REF!</v>
      </c>
      <c r="H650" s="632" t="e">
        <f t="shared" si="28"/>
        <v>#REF!</v>
      </c>
      <c r="I650" s="631"/>
      <c r="J650" s="472"/>
    </row>
    <row r="651" spans="1:12" ht="14.4" thickBot="1" x14ac:dyDescent="0.3">
      <c r="A651" s="472"/>
      <c r="B651" s="514"/>
      <c r="C651" s="594" t="e">
        <f>+#REF!</f>
        <v>#REF!</v>
      </c>
      <c r="D651" s="628" t="e">
        <f>+#REF!</f>
        <v>#REF!</v>
      </c>
      <c r="E651" s="595" t="e">
        <f>+#REF!</f>
        <v>#REF!</v>
      </c>
      <c r="F651" s="596">
        <v>1</v>
      </c>
      <c r="G651" s="629" t="e">
        <f>+#REF!</f>
        <v>#REF!</v>
      </c>
      <c r="H651" s="633" t="e">
        <f t="shared" si="28"/>
        <v>#REF!</v>
      </c>
      <c r="I651" s="631"/>
      <c r="J651" s="472"/>
    </row>
    <row r="652" spans="1:12" ht="14.4" thickBot="1" x14ac:dyDescent="0.3">
      <c r="A652" s="472"/>
      <c r="B652" s="514"/>
      <c r="C652" s="1130" t="s">
        <v>57</v>
      </c>
      <c r="D652" s="1131"/>
      <c r="E652" s="1131"/>
      <c r="F652" s="1131"/>
      <c r="G652" s="1131"/>
      <c r="H652" s="537" t="e">
        <f>SUM(H647:H651)</f>
        <v>#REF!</v>
      </c>
      <c r="I652" s="538"/>
      <c r="J652" s="473"/>
    </row>
    <row r="653" spans="1:12" ht="14.4" thickBot="1" x14ac:dyDescent="0.3">
      <c r="A653" s="472"/>
      <c r="B653" s="514"/>
      <c r="C653" s="1071" t="s">
        <v>59</v>
      </c>
      <c r="D653" s="1072"/>
      <c r="E653" s="1072"/>
      <c r="F653" s="1072"/>
      <c r="G653" s="1073"/>
      <c r="H653" s="634" t="e">
        <f>+H652+H644</f>
        <v>#REF!</v>
      </c>
      <c r="I653" s="635"/>
      <c r="J653" s="472"/>
    </row>
    <row r="654" spans="1:12" x14ac:dyDescent="0.25">
      <c r="B654" s="469"/>
      <c r="C654" s="469"/>
      <c r="D654" s="470"/>
      <c r="E654" s="471"/>
      <c r="F654" s="469"/>
      <c r="G654" s="469"/>
      <c r="H654" s="469"/>
      <c r="I654" s="469"/>
    </row>
    <row r="655" spans="1:12" s="474" customFormat="1" ht="14.4" thickBot="1" x14ac:dyDescent="0.3">
      <c r="A655" s="472"/>
      <c r="B655" s="1078"/>
      <c r="C655" s="1103"/>
      <c r="D655" s="1103"/>
      <c r="E655" s="1103"/>
      <c r="F655" s="1103"/>
      <c r="G655" s="1103"/>
      <c r="H655" s="1103"/>
      <c r="I655" s="1103"/>
      <c r="J655" s="472"/>
      <c r="K655" s="472"/>
      <c r="L655" s="472"/>
    </row>
    <row r="656" spans="1:12" s="474" customFormat="1" ht="14.4" thickBot="1" x14ac:dyDescent="0.3">
      <c r="A656" s="472"/>
      <c r="B656" s="475"/>
      <c r="C656" s="1132" t="s">
        <v>0</v>
      </c>
      <c r="D656" s="1133"/>
      <c r="E656" s="1133"/>
      <c r="F656" s="1133"/>
      <c r="G656" s="1133"/>
      <c r="H656" s="1134"/>
      <c r="I656" s="476"/>
      <c r="J656" s="472"/>
      <c r="K656" s="472"/>
      <c r="L656" s="472"/>
    </row>
    <row r="657" spans="1:12" s="474" customFormat="1" ht="14.4" thickBot="1" x14ac:dyDescent="0.3">
      <c r="A657" s="472"/>
      <c r="B657" s="472"/>
      <c r="C657" s="478"/>
      <c r="D657" s="478"/>
      <c r="E657" s="478"/>
      <c r="F657" s="478"/>
      <c r="G657" s="478"/>
      <c r="H657" s="478"/>
      <c r="I657" s="478"/>
      <c r="J657" s="472"/>
      <c r="K657" s="472"/>
      <c r="L657" s="472"/>
    </row>
    <row r="658" spans="1:12" s="474" customFormat="1" ht="14.4" thickBot="1" x14ac:dyDescent="0.3">
      <c r="A658" s="472"/>
      <c r="B658" s="472"/>
      <c r="C658" s="480" t="s">
        <v>1</v>
      </c>
      <c r="D658" s="481" t="s">
        <v>776</v>
      </c>
      <c r="E658" s="1135"/>
      <c r="F658" s="1137"/>
      <c r="G658" s="1138"/>
      <c r="H658" s="1139"/>
      <c r="I658" s="476"/>
      <c r="J658" s="472"/>
      <c r="K658" s="472"/>
      <c r="L658" s="472"/>
    </row>
    <row r="659" spans="1:12" s="474" customFormat="1" ht="14.4" thickBot="1" x14ac:dyDescent="0.3">
      <c r="A659" s="472"/>
      <c r="B659" s="472"/>
      <c r="C659" s="480" t="s">
        <v>3</v>
      </c>
      <c r="D659" s="482" t="s">
        <v>4</v>
      </c>
      <c r="E659" s="1136"/>
      <c r="F659" s="1140"/>
      <c r="G659" s="1126"/>
      <c r="H659" s="1141"/>
      <c r="I659" s="476"/>
      <c r="J659" s="472"/>
      <c r="K659" s="472"/>
      <c r="L659" s="472"/>
    </row>
    <row r="660" spans="1:12" s="474" customFormat="1" ht="14.4" thickBot="1" x14ac:dyDescent="0.3">
      <c r="A660" s="472"/>
      <c r="B660" s="472"/>
      <c r="C660" s="480" t="s">
        <v>5</v>
      </c>
      <c r="D660" s="482" t="s">
        <v>6</v>
      </c>
      <c r="E660" s="1136"/>
      <c r="F660" s="1140"/>
      <c r="G660" s="1126"/>
      <c r="H660" s="1141"/>
      <c r="I660" s="476"/>
      <c r="J660" s="472"/>
      <c r="K660" s="472"/>
      <c r="L660" s="472"/>
    </row>
    <row r="661" spans="1:12" s="474" customFormat="1" ht="14.4" thickBot="1" x14ac:dyDescent="0.3">
      <c r="A661" s="472"/>
      <c r="B661" s="472"/>
      <c r="C661" s="480" t="s">
        <v>7</v>
      </c>
      <c r="D661" s="482" t="s">
        <v>8</v>
      </c>
      <c r="E661" s="1136"/>
      <c r="F661" s="1140"/>
      <c r="G661" s="1126"/>
      <c r="H661" s="1141"/>
      <c r="I661" s="476"/>
      <c r="J661" s="472"/>
      <c r="K661" s="472"/>
      <c r="L661" s="472"/>
    </row>
    <row r="662" spans="1:12" s="474" customFormat="1" ht="14.4" thickBot="1" x14ac:dyDescent="0.3">
      <c r="A662" s="472"/>
      <c r="B662" s="472"/>
      <c r="C662" s="483" t="s">
        <v>9</v>
      </c>
      <c r="D662" s="482" t="s">
        <v>10</v>
      </c>
      <c r="E662" s="1136"/>
      <c r="F662" s="1140"/>
      <c r="G662" s="1126"/>
      <c r="H662" s="1141"/>
      <c r="I662" s="476"/>
      <c r="J662" s="472"/>
      <c r="K662" s="472"/>
      <c r="L662" s="472"/>
    </row>
    <row r="663" spans="1:12" s="474" customFormat="1" ht="14.4" thickBot="1" x14ac:dyDescent="0.3">
      <c r="A663" s="472"/>
      <c r="B663" s="472"/>
      <c r="C663" s="483" t="s">
        <v>11</v>
      </c>
      <c r="D663" s="482" t="s">
        <v>12</v>
      </c>
      <c r="E663" s="1136"/>
      <c r="F663" s="1142"/>
      <c r="G663" s="1143"/>
      <c r="H663" s="1144"/>
      <c r="I663" s="476"/>
      <c r="J663" s="472"/>
      <c r="K663" s="472"/>
      <c r="L663" s="472"/>
    </row>
    <row r="664" spans="1:12" s="474" customFormat="1" x14ac:dyDescent="0.25">
      <c r="A664" s="472"/>
      <c r="B664" s="472"/>
      <c r="C664" s="484"/>
      <c r="D664" s="485"/>
      <c r="E664" s="478"/>
      <c r="F664" s="485"/>
      <c r="G664" s="485"/>
      <c r="H664" s="485"/>
      <c r="I664" s="485"/>
      <c r="J664" s="472"/>
      <c r="K664" s="472"/>
      <c r="L664" s="472"/>
    </row>
    <row r="665" spans="1:12" s="474" customFormat="1" ht="14.4" thickBot="1" x14ac:dyDescent="0.3">
      <c r="A665" s="472"/>
      <c r="B665" s="472"/>
      <c r="C665" s="1145" t="s">
        <v>13</v>
      </c>
      <c r="D665" s="1103"/>
      <c r="E665" s="1103"/>
      <c r="F665" s="1103"/>
      <c r="G665" s="1103"/>
      <c r="H665" s="1146"/>
      <c r="I665" s="476"/>
      <c r="J665" s="472"/>
      <c r="K665" s="472"/>
      <c r="L665" s="472"/>
    </row>
    <row r="666" spans="1:12" s="474" customFormat="1" ht="28.2" thickBot="1" x14ac:dyDescent="0.3">
      <c r="A666" s="472"/>
      <c r="B666" s="472"/>
      <c r="C666" s="675" t="s">
        <v>14</v>
      </c>
      <c r="D666" s="570" t="s">
        <v>15</v>
      </c>
      <c r="E666" s="571" t="s">
        <v>16</v>
      </c>
      <c r="F666" s="570" t="s">
        <v>17</v>
      </c>
      <c r="G666" s="571" t="s">
        <v>760</v>
      </c>
      <c r="H666" s="570" t="s">
        <v>66</v>
      </c>
      <c r="I666" s="492"/>
      <c r="J666" s="472"/>
      <c r="K666" s="472"/>
      <c r="L666" s="472"/>
    </row>
    <row r="667" spans="1:12" s="474" customFormat="1" x14ac:dyDescent="0.25">
      <c r="A667" s="472"/>
      <c r="B667" s="472"/>
      <c r="C667" s="609" t="e">
        <f>+#REF!</f>
        <v>#REF!</v>
      </c>
      <c r="D667" s="610" t="e">
        <f>+#REF!</f>
        <v>#REF!</v>
      </c>
      <c r="E667" s="549" t="e">
        <f>+#REF!</f>
        <v>#REF!</v>
      </c>
      <c r="F667" s="549" t="e">
        <f>+#REF!</f>
        <v>#REF!</v>
      </c>
      <c r="G667" s="577" t="e">
        <f>+#REF!</f>
        <v>#REF!</v>
      </c>
      <c r="H667" s="578" t="e">
        <f t="shared" ref="H667:H688" si="29">G667*F667</f>
        <v>#REF!</v>
      </c>
      <c r="I667" s="498"/>
      <c r="J667" s="472"/>
      <c r="K667" s="472"/>
      <c r="L667" s="472"/>
    </row>
    <row r="668" spans="1:12" s="474" customFormat="1" x14ac:dyDescent="0.25">
      <c r="A668" s="472"/>
      <c r="B668" s="472"/>
      <c r="C668" s="611" t="e">
        <f>+#REF!</f>
        <v>#REF!</v>
      </c>
      <c r="D668" s="612" t="e">
        <f>+#REF!</f>
        <v>#REF!</v>
      </c>
      <c r="E668" s="552" t="e">
        <f>+#REF!</f>
        <v>#REF!</v>
      </c>
      <c r="F668" s="552" t="e">
        <f>+#REF!</f>
        <v>#REF!</v>
      </c>
      <c r="G668" s="550" t="e">
        <f>+#REF!</f>
        <v>#REF!</v>
      </c>
      <c r="H668" s="578" t="e">
        <f t="shared" si="29"/>
        <v>#REF!</v>
      </c>
      <c r="I668" s="498"/>
      <c r="J668" s="472"/>
      <c r="K668" s="472"/>
      <c r="L668" s="472"/>
    </row>
    <row r="669" spans="1:12" s="474" customFormat="1" x14ac:dyDescent="0.25">
      <c r="A669" s="472"/>
      <c r="B669" s="472"/>
      <c r="C669" s="611" t="e">
        <f>+#REF!</f>
        <v>#REF!</v>
      </c>
      <c r="D669" s="613" t="e">
        <f>+#REF!</f>
        <v>#REF!</v>
      </c>
      <c r="E669" s="614" t="e">
        <f>+#REF!</f>
        <v>#REF!</v>
      </c>
      <c r="F669" s="614" t="e">
        <f>+#REF!</f>
        <v>#REF!</v>
      </c>
      <c r="G669" s="550" t="e">
        <f>+#REF!</f>
        <v>#REF!</v>
      </c>
      <c r="H669" s="578" t="e">
        <f t="shared" si="29"/>
        <v>#REF!</v>
      </c>
      <c r="I669" s="498"/>
      <c r="J669" s="472"/>
      <c r="K669" s="472"/>
      <c r="L669" s="472"/>
    </row>
    <row r="670" spans="1:12" s="474" customFormat="1" x14ac:dyDescent="0.25">
      <c r="A670" s="472"/>
      <c r="B670" s="472"/>
      <c r="C670" s="611" t="e">
        <f>+#REF!</f>
        <v>#REF!</v>
      </c>
      <c r="D670" s="615" t="e">
        <f>+#REF!</f>
        <v>#REF!</v>
      </c>
      <c r="E670" s="552" t="e">
        <f>+#REF!</f>
        <v>#REF!</v>
      </c>
      <c r="F670" s="552" t="e">
        <f>+#REF!</f>
        <v>#REF!</v>
      </c>
      <c r="G670" s="550" t="e">
        <f>+#REF!</f>
        <v>#REF!</v>
      </c>
      <c r="H670" s="578" t="e">
        <f t="shared" si="29"/>
        <v>#REF!</v>
      </c>
      <c r="I670" s="498"/>
      <c r="J670" s="472"/>
      <c r="K670" s="472"/>
      <c r="L670" s="472"/>
    </row>
    <row r="671" spans="1:12" s="474" customFormat="1" x14ac:dyDescent="0.25">
      <c r="A671" s="472"/>
      <c r="B671" s="472"/>
      <c r="C671" s="611" t="e">
        <f>+#REF!</f>
        <v>#REF!</v>
      </c>
      <c r="D671" s="612" t="e">
        <f>+#REF!</f>
        <v>#REF!</v>
      </c>
      <c r="E671" s="552" t="e">
        <f>+#REF!</f>
        <v>#REF!</v>
      </c>
      <c r="F671" s="552" t="e">
        <f>+#REF!</f>
        <v>#REF!</v>
      </c>
      <c r="G671" s="550" t="e">
        <f>+#REF!</f>
        <v>#REF!</v>
      </c>
      <c r="H671" s="578" t="e">
        <f t="shared" si="29"/>
        <v>#REF!</v>
      </c>
      <c r="I671" s="498"/>
      <c r="J671" s="472"/>
      <c r="K671" s="472"/>
      <c r="L671" s="472"/>
    </row>
    <row r="672" spans="1:12" s="474" customFormat="1" x14ac:dyDescent="0.25">
      <c r="A672" s="472"/>
      <c r="B672" s="472"/>
      <c r="C672" s="611" t="e">
        <f>+#REF!</f>
        <v>#REF!</v>
      </c>
      <c r="D672" s="612" t="e">
        <f>+#REF!</f>
        <v>#REF!</v>
      </c>
      <c r="E672" s="552" t="e">
        <f>+#REF!</f>
        <v>#REF!</v>
      </c>
      <c r="F672" s="552" t="e">
        <f>+#REF!</f>
        <v>#REF!</v>
      </c>
      <c r="G672" s="550" t="e">
        <f>+#REF!</f>
        <v>#REF!</v>
      </c>
      <c r="H672" s="578" t="e">
        <f t="shared" si="29"/>
        <v>#REF!</v>
      </c>
      <c r="I672" s="498"/>
      <c r="J672" s="472"/>
      <c r="K672" s="472"/>
      <c r="L672" s="472"/>
    </row>
    <row r="673" spans="1:12" s="474" customFormat="1" x14ac:dyDescent="0.25">
      <c r="A673" s="472"/>
      <c r="B673" s="472"/>
      <c r="C673" s="611" t="e">
        <f>+#REF!</f>
        <v>#REF!</v>
      </c>
      <c r="D673" s="615" t="e">
        <f>+#REF!</f>
        <v>#REF!</v>
      </c>
      <c r="E673" s="552" t="e">
        <f>+#REF!</f>
        <v>#REF!</v>
      </c>
      <c r="F673" s="552" t="e">
        <f>+#REF!</f>
        <v>#REF!</v>
      </c>
      <c r="G673" s="550" t="e">
        <f>+#REF!</f>
        <v>#REF!</v>
      </c>
      <c r="H673" s="582" t="e">
        <f t="shared" si="29"/>
        <v>#REF!</v>
      </c>
      <c r="I673" s="498"/>
      <c r="J673" s="472"/>
      <c r="K673" s="472"/>
      <c r="L673" s="472"/>
    </row>
    <row r="674" spans="1:12" s="474" customFormat="1" x14ac:dyDescent="0.25">
      <c r="A674" s="472"/>
      <c r="B674" s="472"/>
      <c r="C674" s="611" t="e">
        <f>+#REF!</f>
        <v>#REF!</v>
      </c>
      <c r="D674" s="612" t="e">
        <f>+#REF!</f>
        <v>#REF!</v>
      </c>
      <c r="E674" s="552" t="e">
        <f>+#REF!</f>
        <v>#REF!</v>
      </c>
      <c r="F674" s="552" t="e">
        <f>+#REF!</f>
        <v>#REF!</v>
      </c>
      <c r="G674" s="550" t="e">
        <f>+#REF!</f>
        <v>#REF!</v>
      </c>
      <c r="H674" s="582" t="e">
        <f t="shared" si="29"/>
        <v>#REF!</v>
      </c>
      <c r="I674" s="498"/>
      <c r="J674" s="472"/>
      <c r="K674" s="472"/>
      <c r="L674" s="472"/>
    </row>
    <row r="675" spans="1:12" s="474" customFormat="1" x14ac:dyDescent="0.25">
      <c r="A675" s="472"/>
      <c r="B675" s="472"/>
      <c r="C675" s="611" t="e">
        <f>+#REF!</f>
        <v>#REF!</v>
      </c>
      <c r="D675" s="616" t="e">
        <f>+#REF!</f>
        <v>#REF!</v>
      </c>
      <c r="E675" s="617" t="e">
        <f>+#REF!</f>
        <v>#REF!</v>
      </c>
      <c r="F675" s="549" t="e">
        <f>+#REF!</f>
        <v>#REF!</v>
      </c>
      <c r="G675" s="550" t="e">
        <f>+#REF!</f>
        <v>#REF!</v>
      </c>
      <c r="H675" s="578" t="e">
        <f t="shared" si="29"/>
        <v>#REF!</v>
      </c>
      <c r="I675" s="498"/>
      <c r="J675" s="472"/>
      <c r="K675" s="472"/>
      <c r="L675" s="472"/>
    </row>
    <row r="676" spans="1:12" s="474" customFormat="1" x14ac:dyDescent="0.25">
      <c r="A676" s="472"/>
      <c r="B676" s="472"/>
      <c r="C676" s="618" t="e">
        <f>+#REF!</f>
        <v>#REF!</v>
      </c>
      <c r="D676" s="613" t="e">
        <f>+#REF!</f>
        <v>#REF!</v>
      </c>
      <c r="E676" s="614" t="e">
        <f>+#REF!</f>
        <v>#REF!</v>
      </c>
      <c r="F676" s="614" t="e">
        <f>+#REF!</f>
        <v>#REF!</v>
      </c>
      <c r="G676" s="550" t="e">
        <f>+#REF!</f>
        <v>#REF!</v>
      </c>
      <c r="H676" s="578" t="e">
        <f t="shared" si="29"/>
        <v>#REF!</v>
      </c>
      <c r="I676" s="498"/>
      <c r="J676" s="472"/>
      <c r="K676" s="472"/>
      <c r="L676" s="472"/>
    </row>
    <row r="677" spans="1:12" s="474" customFormat="1" x14ac:dyDescent="0.25">
      <c r="A677" s="472"/>
      <c r="B677" s="472"/>
      <c r="C677" s="611" t="e">
        <f>+#REF!</f>
        <v>#REF!</v>
      </c>
      <c r="D677" s="612" t="e">
        <f>+#REF!</f>
        <v>#REF!</v>
      </c>
      <c r="E677" s="552" t="e">
        <f>+#REF!</f>
        <v>#REF!</v>
      </c>
      <c r="F677" s="552" t="e">
        <f>+#REF!</f>
        <v>#REF!</v>
      </c>
      <c r="G677" s="550" t="e">
        <f>+#REF!</f>
        <v>#REF!</v>
      </c>
      <c r="H677" s="654" t="e">
        <f t="shared" si="29"/>
        <v>#REF!</v>
      </c>
      <c r="I677" s="647"/>
      <c r="J677" s="472"/>
      <c r="K677" s="472"/>
      <c r="L677" s="472"/>
    </row>
    <row r="678" spans="1:12" s="474" customFormat="1" x14ac:dyDescent="0.25">
      <c r="A678" s="472"/>
      <c r="B678" s="472"/>
      <c r="C678" s="611" t="e">
        <f>+#REF!</f>
        <v>#REF!</v>
      </c>
      <c r="D678" s="612" t="e">
        <f>+#REF!</f>
        <v>#REF!</v>
      </c>
      <c r="E678" s="552" t="e">
        <f>+#REF!</f>
        <v>#REF!</v>
      </c>
      <c r="F678" s="552" t="e">
        <f>+#REF!</f>
        <v>#REF!</v>
      </c>
      <c r="G678" s="550" t="e">
        <f>+#REF!</f>
        <v>#REF!</v>
      </c>
      <c r="H678" s="582" t="e">
        <f t="shared" si="29"/>
        <v>#REF!</v>
      </c>
      <c r="I678" s="498"/>
      <c r="J678" s="472"/>
      <c r="K678" s="472"/>
      <c r="L678" s="472"/>
    </row>
    <row r="679" spans="1:12" s="474" customFormat="1" x14ac:dyDescent="0.25">
      <c r="A679" s="472"/>
      <c r="B679" s="472"/>
      <c r="C679" s="611" t="e">
        <f>+#REF!</f>
        <v>#REF!</v>
      </c>
      <c r="D679" s="615" t="e">
        <f>+#REF!</f>
        <v>#REF!</v>
      </c>
      <c r="E679" s="552" t="e">
        <f>+#REF!</f>
        <v>#REF!</v>
      </c>
      <c r="F679" s="552" t="e">
        <f>+#REF!</f>
        <v>#REF!</v>
      </c>
      <c r="G679" s="550" t="e">
        <f>+#REF!</f>
        <v>#REF!</v>
      </c>
      <c r="H679" s="578" t="e">
        <f t="shared" si="29"/>
        <v>#REF!</v>
      </c>
      <c r="I679" s="498"/>
      <c r="J679" s="472"/>
      <c r="K679" s="472"/>
      <c r="L679" s="472"/>
    </row>
    <row r="680" spans="1:12" s="474" customFormat="1" x14ac:dyDescent="0.25">
      <c r="A680" s="472"/>
      <c r="B680" s="472"/>
      <c r="C680" s="619" t="e">
        <f>+#REF!</f>
        <v>#REF!</v>
      </c>
      <c r="D680" s="612" t="e">
        <f>+#REF!</f>
        <v>#REF!</v>
      </c>
      <c r="E680" s="552" t="e">
        <f>+#REF!</f>
        <v>#REF!</v>
      </c>
      <c r="F680" s="552" t="e">
        <f>+#REF!</f>
        <v>#REF!</v>
      </c>
      <c r="G680" s="550" t="e">
        <f>+#REF!</f>
        <v>#REF!</v>
      </c>
      <c r="H680" s="578" t="e">
        <f t="shared" si="29"/>
        <v>#REF!</v>
      </c>
      <c r="I680" s="498"/>
      <c r="J680" s="472"/>
      <c r="K680" s="472"/>
      <c r="L680" s="472"/>
    </row>
    <row r="681" spans="1:12" s="474" customFormat="1" x14ac:dyDescent="0.25">
      <c r="A681" s="472"/>
      <c r="B681" s="472"/>
      <c r="C681" s="611" t="e">
        <f>+#REF!</f>
        <v>#REF!</v>
      </c>
      <c r="D681" s="615" t="e">
        <f>+#REF!</f>
        <v>#REF!</v>
      </c>
      <c r="E681" s="552" t="e">
        <f>+#REF!</f>
        <v>#REF!</v>
      </c>
      <c r="F681" s="552" t="e">
        <f>+#REF!</f>
        <v>#REF!</v>
      </c>
      <c r="G681" s="550" t="e">
        <f>+#REF!</f>
        <v>#REF!</v>
      </c>
      <c r="H681" s="578" t="e">
        <f t="shared" si="29"/>
        <v>#REF!</v>
      </c>
      <c r="I681" s="498"/>
      <c r="J681" s="472"/>
      <c r="K681" s="472"/>
      <c r="L681" s="472"/>
    </row>
    <row r="682" spans="1:12" s="474" customFormat="1" x14ac:dyDescent="0.25">
      <c r="A682" s="472"/>
      <c r="B682" s="472"/>
      <c r="C682" s="611" t="e">
        <f>+#REF!</f>
        <v>#REF!</v>
      </c>
      <c r="D682" s="612" t="e">
        <f>+#REF!</f>
        <v>#REF!</v>
      </c>
      <c r="E682" s="552" t="e">
        <f>+#REF!</f>
        <v>#REF!</v>
      </c>
      <c r="F682" s="614" t="e">
        <f>+#REF!</f>
        <v>#REF!</v>
      </c>
      <c r="G682" s="550" t="e">
        <f>+#REF!</f>
        <v>#REF!</v>
      </c>
      <c r="H682" s="578" t="e">
        <f t="shared" si="29"/>
        <v>#REF!</v>
      </c>
      <c r="I682" s="498"/>
      <c r="J682" s="472"/>
      <c r="K682" s="472"/>
      <c r="L682" s="472"/>
    </row>
    <row r="683" spans="1:12" s="474" customFormat="1" x14ac:dyDescent="0.25">
      <c r="A683" s="472"/>
      <c r="B683" s="472"/>
      <c r="C683" s="611" t="e">
        <f>+#REF!</f>
        <v>#REF!</v>
      </c>
      <c r="D683" s="615" t="e">
        <f>+#REF!</f>
        <v>#REF!</v>
      </c>
      <c r="E683" s="552" t="e">
        <f>+#REF!</f>
        <v>#REF!</v>
      </c>
      <c r="F683" s="552" t="e">
        <f>+#REF!</f>
        <v>#REF!</v>
      </c>
      <c r="G683" s="550" t="e">
        <f>+#REF!</f>
        <v>#REF!</v>
      </c>
      <c r="H683" s="578" t="e">
        <f t="shared" si="29"/>
        <v>#REF!</v>
      </c>
      <c r="I683" s="498"/>
      <c r="J683" s="472"/>
      <c r="K683" s="472"/>
      <c r="L683" s="472"/>
    </row>
    <row r="684" spans="1:12" s="474" customFormat="1" x14ac:dyDescent="0.25">
      <c r="A684" s="472"/>
      <c r="B684" s="472"/>
      <c r="C684" s="611" t="e">
        <f>+#REF!</f>
        <v>#REF!</v>
      </c>
      <c r="D684" s="615" t="e">
        <f>+#REF!</f>
        <v>#REF!</v>
      </c>
      <c r="E684" s="552" t="e">
        <f>+#REF!</f>
        <v>#REF!</v>
      </c>
      <c r="F684" s="552" t="e">
        <f>+#REF!</f>
        <v>#REF!</v>
      </c>
      <c r="G684" s="550" t="e">
        <f>+#REF!</f>
        <v>#REF!</v>
      </c>
      <c r="H684" s="578" t="e">
        <f t="shared" si="29"/>
        <v>#REF!</v>
      </c>
      <c r="I684" s="498"/>
      <c r="J684" s="472"/>
      <c r="K684" s="472"/>
      <c r="L684" s="472"/>
    </row>
    <row r="685" spans="1:12" s="474" customFormat="1" x14ac:dyDescent="0.25">
      <c r="A685" s="472"/>
      <c r="B685" s="472"/>
      <c r="C685" s="611" t="e">
        <f>+#REF!</f>
        <v>#REF!</v>
      </c>
      <c r="D685" s="615" t="e">
        <f>+#REF!</f>
        <v>#REF!</v>
      </c>
      <c r="E685" s="552" t="e">
        <f>+#REF!</f>
        <v>#REF!</v>
      </c>
      <c r="F685" s="552" t="e">
        <f>+#REF!</f>
        <v>#REF!</v>
      </c>
      <c r="G685" s="550" t="e">
        <f>+#REF!</f>
        <v>#REF!</v>
      </c>
      <c r="H685" s="578" t="e">
        <f t="shared" si="29"/>
        <v>#REF!</v>
      </c>
      <c r="I685" s="498"/>
      <c r="J685" s="472"/>
      <c r="K685" s="472"/>
      <c r="L685" s="472"/>
    </row>
    <row r="686" spans="1:12" s="474" customFormat="1" x14ac:dyDescent="0.25">
      <c r="A686" s="472"/>
      <c r="B686" s="472"/>
      <c r="C686" s="620" t="e">
        <f>+#REF!</f>
        <v>#REF!</v>
      </c>
      <c r="D686" s="612" t="e">
        <f>+#REF!</f>
        <v>#REF!</v>
      </c>
      <c r="E686" s="549" t="e">
        <f>+#REF!</f>
        <v>#REF!</v>
      </c>
      <c r="F686" s="549" t="e">
        <f>+#REF!</f>
        <v>#REF!</v>
      </c>
      <c r="G686" s="550" t="e">
        <f>+#REF!</f>
        <v>#REF!</v>
      </c>
      <c r="H686" s="578" t="e">
        <f t="shared" si="29"/>
        <v>#REF!</v>
      </c>
      <c r="I686" s="498"/>
      <c r="J686" s="472"/>
      <c r="K686" s="472"/>
      <c r="L686" s="472"/>
    </row>
    <row r="687" spans="1:12" s="474" customFormat="1" x14ac:dyDescent="0.25">
      <c r="A687" s="472"/>
      <c r="B687" s="472"/>
      <c r="C687" s="611" t="e">
        <f>+#REF!</f>
        <v>#REF!</v>
      </c>
      <c r="D687" s="612" t="e">
        <f>+#REF!</f>
        <v>#REF!</v>
      </c>
      <c r="E687" s="552" t="e">
        <f>+#REF!</f>
        <v>#REF!</v>
      </c>
      <c r="F687" s="614" t="e">
        <f>+#REF!</f>
        <v>#REF!</v>
      </c>
      <c r="G687" s="650" t="e">
        <f>+#REF!</f>
        <v>#REF!</v>
      </c>
      <c r="H687" s="578" t="e">
        <f t="shared" si="29"/>
        <v>#REF!</v>
      </c>
      <c r="I687" s="498"/>
      <c r="J687" s="472"/>
      <c r="K687" s="472"/>
      <c r="L687" s="472"/>
    </row>
    <row r="688" spans="1:12" s="474" customFormat="1" ht="14.4" thickBot="1" x14ac:dyDescent="0.3">
      <c r="A688" s="472"/>
      <c r="B688" s="472"/>
      <c r="C688" s="621" t="e">
        <f>+#REF!</f>
        <v>#REF!</v>
      </c>
      <c r="D688" s="622" t="e">
        <f>+#REF!</f>
        <v>#REF!</v>
      </c>
      <c r="E688" s="623" t="e">
        <f>+#REF!</f>
        <v>#REF!</v>
      </c>
      <c r="F688" s="624" t="e">
        <f>+#REF!</f>
        <v>#REF!</v>
      </c>
      <c r="G688" s="586" t="e">
        <f>+#REF!</f>
        <v>#REF!</v>
      </c>
      <c r="H688" s="587" t="e">
        <f t="shared" si="29"/>
        <v>#REF!</v>
      </c>
      <c r="I688" s="498"/>
      <c r="J688" s="472"/>
      <c r="K688" s="472"/>
      <c r="L688" s="472"/>
    </row>
    <row r="689" spans="1:12" s="474" customFormat="1" ht="14.4" thickBot="1" x14ac:dyDescent="0.3">
      <c r="A689" s="472"/>
      <c r="B689" s="472"/>
      <c r="C689" s="554"/>
      <c r="D689" s="555"/>
      <c r="E689" s="554"/>
      <c r="F689" s="1125" t="s">
        <v>20</v>
      </c>
      <c r="G689" s="1126"/>
      <c r="H689" s="625" t="e">
        <f>SUM(H667:H688)</f>
        <v>#REF!</v>
      </c>
      <c r="I689" s="513"/>
      <c r="J689" s="472"/>
      <c r="K689" s="472"/>
      <c r="L689" s="472"/>
    </row>
    <row r="690" spans="1:12" ht="14.4" thickBot="1" x14ac:dyDescent="0.3">
      <c r="A690" s="472"/>
      <c r="B690" s="514"/>
      <c r="C690" s="1127" t="s">
        <v>21</v>
      </c>
      <c r="D690" s="1128"/>
      <c r="E690" s="1128"/>
      <c r="F690" s="1128"/>
      <c r="G690" s="1128"/>
      <c r="H690" s="1129"/>
      <c r="I690" s="515"/>
      <c r="J690" s="472"/>
    </row>
    <row r="691" spans="1:12" ht="14.4" thickBot="1" x14ac:dyDescent="0.3">
      <c r="A691" s="472"/>
      <c r="B691" s="514"/>
      <c r="C691" s="517" t="s">
        <v>22</v>
      </c>
      <c r="D691" s="518" t="s">
        <v>23</v>
      </c>
      <c r="E691" s="519" t="s">
        <v>16</v>
      </c>
      <c r="F691" s="518" t="s">
        <v>17</v>
      </c>
      <c r="G691" s="519" t="s">
        <v>24</v>
      </c>
      <c r="H691" s="626" t="s">
        <v>25</v>
      </c>
      <c r="I691" s="627"/>
      <c r="J691" s="472"/>
    </row>
    <row r="692" spans="1:12" x14ac:dyDescent="0.25">
      <c r="A692" s="472"/>
      <c r="B692" s="514"/>
      <c r="C692" s="594" t="e">
        <f>+#REF!</f>
        <v>#REF!</v>
      </c>
      <c r="D692" s="628" t="e">
        <f>+#REF!</f>
        <v>#REF!</v>
      </c>
      <c r="E692" s="595" t="e">
        <f>+#REF!</f>
        <v>#REF!</v>
      </c>
      <c r="F692" s="596">
        <v>1</v>
      </c>
      <c r="G692" s="629" t="e">
        <f>+#REF!</f>
        <v>#REF!</v>
      </c>
      <c r="H692" s="630" t="e">
        <f>+G692*F692</f>
        <v>#REF!</v>
      </c>
      <c r="I692" s="631"/>
      <c r="J692" s="472"/>
    </row>
    <row r="693" spans="1:12" x14ac:dyDescent="0.25">
      <c r="A693" s="472"/>
      <c r="B693" s="514"/>
      <c r="C693" s="597" t="e">
        <f>+#REF!</f>
        <v>#REF!</v>
      </c>
      <c r="D693" s="638" t="e">
        <f>+#REF!</f>
        <v>#REF!</v>
      </c>
      <c r="E693" s="598" t="e">
        <f>+#REF!</f>
        <v>#REF!</v>
      </c>
      <c r="F693" s="599">
        <v>1</v>
      </c>
      <c r="G693" s="629" t="e">
        <f>+#REF!</f>
        <v>#REF!</v>
      </c>
      <c r="H693" s="632" t="e">
        <f t="shared" ref="H693:H696" si="30">+G693*F693</f>
        <v>#REF!</v>
      </c>
      <c r="I693" s="631"/>
      <c r="J693" s="472"/>
    </row>
    <row r="694" spans="1:12" x14ac:dyDescent="0.25">
      <c r="A694" s="472"/>
      <c r="B694" s="514"/>
      <c r="C694" s="597" t="e">
        <f>+#REF!</f>
        <v>#REF!</v>
      </c>
      <c r="D694" s="638" t="e">
        <f>+#REF!</f>
        <v>#REF!</v>
      </c>
      <c r="E694" s="598" t="e">
        <f>+#REF!</f>
        <v>#REF!</v>
      </c>
      <c r="F694" s="599">
        <v>1</v>
      </c>
      <c r="G694" s="629" t="e">
        <f>+#REF!</f>
        <v>#REF!</v>
      </c>
      <c r="H694" s="632" t="e">
        <f t="shared" si="30"/>
        <v>#REF!</v>
      </c>
      <c r="I694" s="631"/>
      <c r="J694" s="472"/>
    </row>
    <row r="695" spans="1:12" x14ac:dyDescent="0.25">
      <c r="A695" s="472"/>
      <c r="B695" s="514"/>
      <c r="C695" s="597" t="e">
        <f>+#REF!</f>
        <v>#REF!</v>
      </c>
      <c r="D695" s="638" t="e">
        <f>+#REF!</f>
        <v>#REF!</v>
      </c>
      <c r="E695" s="598" t="e">
        <f>+#REF!</f>
        <v>#REF!</v>
      </c>
      <c r="F695" s="599">
        <v>1</v>
      </c>
      <c r="G695" s="629" t="e">
        <f>+#REF!</f>
        <v>#REF!</v>
      </c>
      <c r="H695" s="632" t="e">
        <f t="shared" si="30"/>
        <v>#REF!</v>
      </c>
      <c r="I695" s="631"/>
      <c r="J695" s="472"/>
    </row>
    <row r="696" spans="1:12" ht="14.4" thickBot="1" x14ac:dyDescent="0.3">
      <c r="A696" s="472"/>
      <c r="B696" s="514"/>
      <c r="C696" s="600" t="e">
        <f>+#REF!</f>
        <v>#REF!</v>
      </c>
      <c r="D696" s="601" t="e">
        <f>+#REF!</f>
        <v>#REF!</v>
      </c>
      <c r="E696" s="602" t="e">
        <f>+#REF!</f>
        <v>#REF!</v>
      </c>
      <c r="F696" s="603">
        <v>1</v>
      </c>
      <c r="G696" s="629" t="e">
        <f>+#REF!</f>
        <v>#REF!</v>
      </c>
      <c r="H696" s="633" t="e">
        <f t="shared" si="30"/>
        <v>#REF!</v>
      </c>
      <c r="I696" s="631"/>
      <c r="J696" s="472"/>
    </row>
    <row r="697" spans="1:12" ht="14.4" thickBot="1" x14ac:dyDescent="0.3">
      <c r="A697" s="472"/>
      <c r="B697" s="514"/>
      <c r="C697" s="1130" t="s">
        <v>57</v>
      </c>
      <c r="D697" s="1131"/>
      <c r="E697" s="1131"/>
      <c r="F697" s="1131"/>
      <c r="G697" s="1131"/>
      <c r="H697" s="537" t="e">
        <f>SUM(H692:H696)</f>
        <v>#REF!</v>
      </c>
      <c r="I697" s="538"/>
      <c r="J697" s="473"/>
    </row>
    <row r="698" spans="1:12" ht="14.4" thickBot="1" x14ac:dyDescent="0.3">
      <c r="A698" s="472"/>
      <c r="B698" s="514"/>
      <c r="C698" s="1071" t="s">
        <v>59</v>
      </c>
      <c r="D698" s="1072"/>
      <c r="E698" s="1072"/>
      <c r="F698" s="1072"/>
      <c r="G698" s="1073"/>
      <c r="H698" s="634" t="e">
        <f>+H697+H689</f>
        <v>#REF!</v>
      </c>
      <c r="I698" s="635"/>
      <c r="J698" s="472"/>
    </row>
    <row r="699" spans="1:12" x14ac:dyDescent="0.25">
      <c r="B699" s="469"/>
      <c r="C699" s="469"/>
      <c r="D699" s="470"/>
      <c r="E699" s="471"/>
      <c r="F699" s="469"/>
      <c r="G699" s="469"/>
      <c r="H699" s="469"/>
      <c r="I699" s="469"/>
    </row>
    <row r="700" spans="1:12" s="474" customFormat="1" ht="14.4" thickBot="1" x14ac:dyDescent="0.3">
      <c r="A700" s="472"/>
      <c r="B700" s="1078"/>
      <c r="C700" s="1103"/>
      <c r="D700" s="1103"/>
      <c r="E700" s="1103"/>
      <c r="F700" s="1103"/>
      <c r="G700" s="1103"/>
      <c r="H700" s="1103"/>
      <c r="I700" s="1103"/>
      <c r="J700" s="472"/>
      <c r="K700" s="472"/>
      <c r="L700" s="472"/>
    </row>
    <row r="701" spans="1:12" s="474" customFormat="1" ht="14.4" thickBot="1" x14ac:dyDescent="0.3">
      <c r="A701" s="472"/>
      <c r="B701" s="475"/>
      <c r="C701" s="1132" t="s">
        <v>0</v>
      </c>
      <c r="D701" s="1133"/>
      <c r="E701" s="1133"/>
      <c r="F701" s="1133"/>
      <c r="G701" s="1133"/>
      <c r="H701" s="1134"/>
      <c r="I701" s="476"/>
      <c r="J701" s="472"/>
      <c r="K701" s="472"/>
      <c r="L701" s="472"/>
    </row>
    <row r="702" spans="1:12" s="474" customFormat="1" ht="14.4" thickBot="1" x14ac:dyDescent="0.3">
      <c r="A702" s="472"/>
      <c r="B702" s="472"/>
      <c r="C702" s="478"/>
      <c r="D702" s="515"/>
      <c r="E702" s="478"/>
      <c r="F702" s="478"/>
      <c r="G702" s="478"/>
      <c r="H702" s="478"/>
      <c r="I702" s="478"/>
      <c r="J702" s="472"/>
      <c r="K702" s="472"/>
      <c r="L702" s="472"/>
    </row>
    <row r="703" spans="1:12" s="474" customFormat="1" ht="14.4" thickBot="1" x14ac:dyDescent="0.3">
      <c r="A703" s="472"/>
      <c r="B703" s="472"/>
      <c r="C703" s="480" t="s">
        <v>1</v>
      </c>
      <c r="D703" s="687" t="s">
        <v>777</v>
      </c>
      <c r="E703" s="1135"/>
      <c r="F703" s="1137"/>
      <c r="G703" s="1138"/>
      <c r="H703" s="1139"/>
      <c r="I703" s="476"/>
      <c r="J703" s="472"/>
      <c r="K703" s="472"/>
      <c r="L703" s="472"/>
    </row>
    <row r="704" spans="1:12" s="474" customFormat="1" ht="14.4" thickBot="1" x14ac:dyDescent="0.3">
      <c r="A704" s="472"/>
      <c r="B704" s="472"/>
      <c r="C704" s="480" t="s">
        <v>3</v>
      </c>
      <c r="D704" s="688" t="s">
        <v>4</v>
      </c>
      <c r="E704" s="1136"/>
      <c r="F704" s="1140"/>
      <c r="G704" s="1126"/>
      <c r="H704" s="1141"/>
      <c r="I704" s="476"/>
      <c r="J704" s="472"/>
      <c r="K704" s="472"/>
      <c r="L704" s="472"/>
    </row>
    <row r="705" spans="1:12" s="474" customFormat="1" ht="14.4" thickBot="1" x14ac:dyDescent="0.3">
      <c r="A705" s="472"/>
      <c r="B705" s="472"/>
      <c r="C705" s="480" t="s">
        <v>5</v>
      </c>
      <c r="D705" s="688" t="s">
        <v>6</v>
      </c>
      <c r="E705" s="1136"/>
      <c r="F705" s="1140"/>
      <c r="G705" s="1126"/>
      <c r="H705" s="1141"/>
      <c r="I705" s="476"/>
      <c r="J705" s="472"/>
      <c r="K705" s="472"/>
      <c r="L705" s="472"/>
    </row>
    <row r="706" spans="1:12" s="474" customFormat="1" ht="14.4" thickBot="1" x14ac:dyDescent="0.3">
      <c r="A706" s="472"/>
      <c r="B706" s="472"/>
      <c r="C706" s="480" t="s">
        <v>7</v>
      </c>
      <c r="D706" s="688" t="s">
        <v>8</v>
      </c>
      <c r="E706" s="1136"/>
      <c r="F706" s="1140"/>
      <c r="G706" s="1126"/>
      <c r="H706" s="1141"/>
      <c r="I706" s="476"/>
      <c r="J706" s="472"/>
      <c r="K706" s="472"/>
      <c r="L706" s="472"/>
    </row>
    <row r="707" spans="1:12" s="474" customFormat="1" ht="14.4" thickBot="1" x14ac:dyDescent="0.3">
      <c r="A707" s="472"/>
      <c r="B707" s="472"/>
      <c r="C707" s="483" t="s">
        <v>9</v>
      </c>
      <c r="D707" s="688" t="s">
        <v>10</v>
      </c>
      <c r="E707" s="1136"/>
      <c r="F707" s="1140"/>
      <c r="G707" s="1126"/>
      <c r="H707" s="1141"/>
      <c r="I707" s="476"/>
      <c r="J707" s="472"/>
      <c r="K707" s="472"/>
      <c r="L707" s="472"/>
    </row>
    <row r="708" spans="1:12" s="474" customFormat="1" ht="14.4" thickBot="1" x14ac:dyDescent="0.3">
      <c r="A708" s="472"/>
      <c r="B708" s="472"/>
      <c r="C708" s="483" t="s">
        <v>11</v>
      </c>
      <c r="D708" s="688" t="s">
        <v>12</v>
      </c>
      <c r="E708" s="1136"/>
      <c r="F708" s="1142"/>
      <c r="G708" s="1143"/>
      <c r="H708" s="1144"/>
      <c r="I708" s="476"/>
      <c r="J708" s="472"/>
      <c r="K708" s="472"/>
      <c r="L708" s="472"/>
    </row>
    <row r="709" spans="1:12" s="474" customFormat="1" x14ac:dyDescent="0.25">
      <c r="A709" s="472"/>
      <c r="B709" s="472"/>
      <c r="C709" s="484"/>
      <c r="D709" s="689"/>
      <c r="E709" s="478"/>
      <c r="F709" s="485"/>
      <c r="G709" s="485"/>
      <c r="H709" s="485"/>
      <c r="I709" s="485"/>
      <c r="J709" s="472"/>
      <c r="K709" s="472"/>
      <c r="L709" s="472"/>
    </row>
    <row r="710" spans="1:12" s="474" customFormat="1" ht="14.4" thickBot="1" x14ac:dyDescent="0.3">
      <c r="A710" s="472"/>
      <c r="B710" s="472"/>
      <c r="C710" s="1145" t="s">
        <v>13</v>
      </c>
      <c r="D710" s="1103"/>
      <c r="E710" s="1103"/>
      <c r="F710" s="1103"/>
      <c r="G710" s="1103"/>
      <c r="H710" s="1146"/>
      <c r="I710" s="476"/>
      <c r="J710" s="472"/>
      <c r="K710" s="472"/>
      <c r="L710" s="472"/>
    </row>
    <row r="711" spans="1:12" s="474" customFormat="1" ht="28.2" thickBot="1" x14ac:dyDescent="0.3">
      <c r="A711" s="472"/>
      <c r="B711" s="472"/>
      <c r="C711" s="570" t="s">
        <v>14</v>
      </c>
      <c r="D711" s="690" t="s">
        <v>15</v>
      </c>
      <c r="E711" s="487" t="s">
        <v>16</v>
      </c>
      <c r="F711" s="691" t="s">
        <v>17</v>
      </c>
      <c r="G711" s="570" t="s">
        <v>760</v>
      </c>
      <c r="H711" s="573" t="s">
        <v>66</v>
      </c>
      <c r="I711" s="492"/>
      <c r="J711" s="472"/>
      <c r="K711" s="472"/>
      <c r="L711" s="472"/>
    </row>
    <row r="712" spans="1:12" s="474" customFormat="1" x14ac:dyDescent="0.25">
      <c r="A712" s="472"/>
      <c r="B712" s="472"/>
      <c r="C712" s="692" t="e">
        <f>+#REF!</f>
        <v>#REF!</v>
      </c>
      <c r="D712" s="693" t="e">
        <f>+#REF!</f>
        <v>#REF!</v>
      </c>
      <c r="E712" s="694" t="e">
        <f>+#REF!</f>
        <v>#REF!</v>
      </c>
      <c r="F712" s="695" t="e">
        <f>+#REF!</f>
        <v>#REF!</v>
      </c>
      <c r="G712" s="695" t="e">
        <f>+#REF!</f>
        <v>#REF!</v>
      </c>
      <c r="H712" s="578" t="e">
        <f t="shared" ref="H712:H732" si="31">G712*F712</f>
        <v>#REF!</v>
      </c>
      <c r="I712" s="498"/>
      <c r="J712" s="472"/>
      <c r="K712" s="472"/>
      <c r="L712" s="472"/>
    </row>
    <row r="713" spans="1:12" s="474" customFormat="1" x14ac:dyDescent="0.25">
      <c r="A713" s="472"/>
      <c r="B713" s="472"/>
      <c r="C713" s="692" t="e">
        <f>+#REF!</f>
        <v>#REF!</v>
      </c>
      <c r="D713" s="693" t="e">
        <f>+#REF!</f>
        <v>#REF!</v>
      </c>
      <c r="E713" s="694" t="e">
        <f>+#REF!</f>
        <v>#REF!</v>
      </c>
      <c r="F713" s="695" t="e">
        <f>+#REF!</f>
        <v>#REF!</v>
      </c>
      <c r="G713" s="695" t="e">
        <f>+#REF!</f>
        <v>#REF!</v>
      </c>
      <c r="H713" s="578" t="e">
        <f t="shared" si="31"/>
        <v>#REF!</v>
      </c>
      <c r="I713" s="498"/>
      <c r="J713" s="472"/>
      <c r="K713" s="472"/>
      <c r="L713" s="472"/>
    </row>
    <row r="714" spans="1:12" s="474" customFormat="1" x14ac:dyDescent="0.25">
      <c r="A714" s="472"/>
      <c r="B714" s="472"/>
      <c r="C714" s="692" t="e">
        <f>+#REF!</f>
        <v>#REF!</v>
      </c>
      <c r="D714" s="693" t="e">
        <f>+#REF!</f>
        <v>#REF!</v>
      </c>
      <c r="E714" s="694" t="e">
        <f>+#REF!</f>
        <v>#REF!</v>
      </c>
      <c r="F714" s="695" t="e">
        <f>+#REF!</f>
        <v>#REF!</v>
      </c>
      <c r="G714" s="695" t="e">
        <f>+#REF!</f>
        <v>#REF!</v>
      </c>
      <c r="H714" s="578" t="e">
        <f t="shared" si="31"/>
        <v>#REF!</v>
      </c>
      <c r="I714" s="498"/>
      <c r="J714" s="472"/>
      <c r="K714" s="472"/>
      <c r="L714" s="472"/>
    </row>
    <row r="715" spans="1:12" s="474" customFormat="1" x14ac:dyDescent="0.25">
      <c r="A715" s="472"/>
      <c r="B715" s="472"/>
      <c r="C715" s="692" t="e">
        <f>+#REF!</f>
        <v>#REF!</v>
      </c>
      <c r="D715" s="693" t="e">
        <f>+#REF!</f>
        <v>#REF!</v>
      </c>
      <c r="E715" s="694" t="e">
        <f>+#REF!</f>
        <v>#REF!</v>
      </c>
      <c r="F715" s="695" t="e">
        <f>+#REF!</f>
        <v>#REF!</v>
      </c>
      <c r="G715" s="695" t="e">
        <f>+#REF!</f>
        <v>#REF!</v>
      </c>
      <c r="H715" s="578" t="e">
        <f t="shared" si="31"/>
        <v>#REF!</v>
      </c>
      <c r="I715" s="498"/>
      <c r="J715" s="472"/>
      <c r="K715" s="472"/>
      <c r="L715" s="472"/>
    </row>
    <row r="716" spans="1:12" s="474" customFormat="1" x14ac:dyDescent="0.25">
      <c r="A716" s="472"/>
      <c r="B716" s="472"/>
      <c r="C716" s="692" t="e">
        <f>+#REF!</f>
        <v>#REF!</v>
      </c>
      <c r="D716" s="693" t="e">
        <f>+#REF!</f>
        <v>#REF!</v>
      </c>
      <c r="E716" s="694" t="e">
        <f>+#REF!</f>
        <v>#REF!</v>
      </c>
      <c r="F716" s="695" t="e">
        <f>+#REF!</f>
        <v>#REF!</v>
      </c>
      <c r="G716" s="695" t="e">
        <f>+#REF!</f>
        <v>#REF!</v>
      </c>
      <c r="H716" s="696" t="e">
        <f t="shared" si="31"/>
        <v>#REF!</v>
      </c>
      <c r="I716" s="697"/>
      <c r="J716" s="472"/>
      <c r="K716" s="472"/>
      <c r="L716" s="472"/>
    </row>
    <row r="717" spans="1:12" s="474" customFormat="1" x14ac:dyDescent="0.25">
      <c r="A717" s="472"/>
      <c r="B717" s="472"/>
      <c r="C717" s="692" t="e">
        <f>+#REF!</f>
        <v>#REF!</v>
      </c>
      <c r="D717" s="693" t="e">
        <f>+#REF!</f>
        <v>#REF!</v>
      </c>
      <c r="E717" s="694" t="e">
        <f>+#REF!</f>
        <v>#REF!</v>
      </c>
      <c r="F717" s="695" t="e">
        <f>+#REF!</f>
        <v>#REF!</v>
      </c>
      <c r="G717" s="695" t="e">
        <f>+#REF!</f>
        <v>#REF!</v>
      </c>
      <c r="H717" s="582" t="e">
        <f t="shared" si="31"/>
        <v>#REF!</v>
      </c>
      <c r="I717" s="498"/>
      <c r="J717" s="472"/>
      <c r="K717" s="472"/>
      <c r="L717" s="472"/>
    </row>
    <row r="718" spans="1:12" s="474" customFormat="1" x14ac:dyDescent="0.25">
      <c r="A718" s="472"/>
      <c r="B718" s="472"/>
      <c r="C718" s="692" t="e">
        <f>+#REF!</f>
        <v>#REF!</v>
      </c>
      <c r="D718" s="693" t="e">
        <f>+#REF!</f>
        <v>#REF!</v>
      </c>
      <c r="E718" s="694" t="e">
        <f>+#REF!</f>
        <v>#REF!</v>
      </c>
      <c r="F718" s="695" t="e">
        <f>+#REF!</f>
        <v>#REF!</v>
      </c>
      <c r="G718" s="695" t="e">
        <f>+#REF!</f>
        <v>#REF!</v>
      </c>
      <c r="H718" s="578" t="e">
        <f t="shared" si="31"/>
        <v>#REF!</v>
      </c>
      <c r="I718" s="498"/>
      <c r="J718" s="472"/>
      <c r="K718" s="472"/>
      <c r="L718" s="472"/>
    </row>
    <row r="719" spans="1:12" s="474" customFormat="1" x14ac:dyDescent="0.25">
      <c r="A719" s="472"/>
      <c r="B719" s="472"/>
      <c r="C719" s="692" t="e">
        <f>+#REF!</f>
        <v>#REF!</v>
      </c>
      <c r="D719" s="693" t="e">
        <f>+#REF!</f>
        <v>#REF!</v>
      </c>
      <c r="E719" s="694" t="e">
        <f>+#REF!</f>
        <v>#REF!</v>
      </c>
      <c r="F719" s="695" t="e">
        <f>+#REF!</f>
        <v>#REF!</v>
      </c>
      <c r="G719" s="695" t="e">
        <f>+#REF!</f>
        <v>#REF!</v>
      </c>
      <c r="H719" s="578" t="e">
        <f t="shared" si="31"/>
        <v>#REF!</v>
      </c>
      <c r="I719" s="498"/>
      <c r="J719" s="472"/>
      <c r="K719" s="472"/>
      <c r="L719" s="472"/>
    </row>
    <row r="720" spans="1:12" s="474" customFormat="1" x14ac:dyDescent="0.25">
      <c r="A720" s="472"/>
      <c r="B720" s="472"/>
      <c r="C720" s="692" t="e">
        <f>+#REF!</f>
        <v>#REF!</v>
      </c>
      <c r="D720" s="693" t="e">
        <f>+#REF!</f>
        <v>#REF!</v>
      </c>
      <c r="E720" s="694" t="e">
        <f>+#REF!</f>
        <v>#REF!</v>
      </c>
      <c r="F720" s="695" t="e">
        <f>+#REF!</f>
        <v>#REF!</v>
      </c>
      <c r="G720" s="695" t="e">
        <f>+#REF!</f>
        <v>#REF!</v>
      </c>
      <c r="H720" s="578" t="e">
        <f t="shared" si="31"/>
        <v>#REF!</v>
      </c>
      <c r="I720" s="498"/>
      <c r="J720" s="472"/>
      <c r="K720" s="472"/>
      <c r="L720" s="472"/>
    </row>
    <row r="721" spans="1:12" s="474" customFormat="1" x14ac:dyDescent="0.25">
      <c r="A721" s="472"/>
      <c r="B721" s="472"/>
      <c r="C721" s="692" t="e">
        <f>+#REF!</f>
        <v>#REF!</v>
      </c>
      <c r="D721" s="693" t="e">
        <f>+#REF!</f>
        <v>#REF!</v>
      </c>
      <c r="E721" s="694" t="e">
        <f>+#REF!</f>
        <v>#REF!</v>
      </c>
      <c r="F721" s="695" t="e">
        <f>+#REF!</f>
        <v>#REF!</v>
      </c>
      <c r="G721" s="695" t="e">
        <f>+#REF!</f>
        <v>#REF!</v>
      </c>
      <c r="H721" s="578" t="e">
        <f t="shared" si="31"/>
        <v>#REF!</v>
      </c>
      <c r="I721" s="498"/>
      <c r="J721" s="472"/>
      <c r="K721" s="472"/>
      <c r="L721" s="472"/>
    </row>
    <row r="722" spans="1:12" s="474" customFormat="1" x14ac:dyDescent="0.25">
      <c r="A722" s="472"/>
      <c r="B722" s="472"/>
      <c r="C722" s="692" t="e">
        <f>+#REF!</f>
        <v>#REF!</v>
      </c>
      <c r="D722" s="693" t="e">
        <f>+#REF!</f>
        <v>#REF!</v>
      </c>
      <c r="E722" s="694" t="e">
        <f>+#REF!</f>
        <v>#REF!</v>
      </c>
      <c r="F722" s="695" t="e">
        <f>+#REF!</f>
        <v>#REF!</v>
      </c>
      <c r="G722" s="695" t="e">
        <f>+#REF!</f>
        <v>#REF!</v>
      </c>
      <c r="H722" s="582" t="e">
        <f t="shared" si="31"/>
        <v>#REF!</v>
      </c>
      <c r="I722" s="498"/>
      <c r="J722" s="472"/>
      <c r="K722" s="472"/>
      <c r="L722" s="472"/>
    </row>
    <row r="723" spans="1:12" s="474" customFormat="1" x14ac:dyDescent="0.25">
      <c r="A723" s="472"/>
      <c r="B723" s="472"/>
      <c r="C723" s="692" t="e">
        <f>+#REF!</f>
        <v>#REF!</v>
      </c>
      <c r="D723" s="693" t="e">
        <f>+#REF!</f>
        <v>#REF!</v>
      </c>
      <c r="E723" s="694" t="e">
        <f>+#REF!</f>
        <v>#REF!</v>
      </c>
      <c r="F723" s="695" t="e">
        <f>+#REF!</f>
        <v>#REF!</v>
      </c>
      <c r="G723" s="695" t="e">
        <f>+#REF!</f>
        <v>#REF!</v>
      </c>
      <c r="H723" s="578" t="e">
        <f t="shared" si="31"/>
        <v>#REF!</v>
      </c>
      <c r="I723" s="498"/>
      <c r="J723" s="472"/>
      <c r="K723" s="472"/>
      <c r="L723" s="472"/>
    </row>
    <row r="724" spans="1:12" s="474" customFormat="1" x14ac:dyDescent="0.25">
      <c r="A724" s="472"/>
      <c r="B724" s="472"/>
      <c r="C724" s="692" t="e">
        <f>+#REF!</f>
        <v>#REF!</v>
      </c>
      <c r="D724" s="693" t="e">
        <f>+#REF!</f>
        <v>#REF!</v>
      </c>
      <c r="E724" s="694" t="e">
        <f>+#REF!</f>
        <v>#REF!</v>
      </c>
      <c r="F724" s="695" t="e">
        <f>+#REF!</f>
        <v>#REF!</v>
      </c>
      <c r="G724" s="695" t="e">
        <f>+#REF!</f>
        <v>#REF!</v>
      </c>
      <c r="H724" s="578" t="e">
        <f t="shared" si="31"/>
        <v>#REF!</v>
      </c>
      <c r="I724" s="498"/>
      <c r="J724" s="472"/>
      <c r="K724" s="472"/>
      <c r="L724" s="472"/>
    </row>
    <row r="725" spans="1:12" s="474" customFormat="1" x14ac:dyDescent="0.25">
      <c r="A725" s="472"/>
      <c r="B725" s="472"/>
      <c r="C725" s="692" t="e">
        <f>+#REF!</f>
        <v>#REF!</v>
      </c>
      <c r="D725" s="693" t="e">
        <f>+#REF!</f>
        <v>#REF!</v>
      </c>
      <c r="E725" s="694" t="e">
        <f>+#REF!</f>
        <v>#REF!</v>
      </c>
      <c r="F725" s="695" t="e">
        <f>+#REF!</f>
        <v>#REF!</v>
      </c>
      <c r="G725" s="695" t="e">
        <f>+#REF!</f>
        <v>#REF!</v>
      </c>
      <c r="H725" s="578" t="e">
        <f t="shared" si="31"/>
        <v>#REF!</v>
      </c>
      <c r="I725" s="498"/>
      <c r="J725" s="472"/>
      <c r="K725" s="472"/>
      <c r="L725" s="472"/>
    </row>
    <row r="726" spans="1:12" s="474" customFormat="1" x14ac:dyDescent="0.25">
      <c r="A726" s="472"/>
      <c r="B726" s="472"/>
      <c r="C726" s="692" t="e">
        <f>+#REF!</f>
        <v>#REF!</v>
      </c>
      <c r="D726" s="693" t="e">
        <f>+#REF!</f>
        <v>#REF!</v>
      </c>
      <c r="E726" s="694" t="e">
        <f>+#REF!</f>
        <v>#REF!</v>
      </c>
      <c r="F726" s="695" t="e">
        <f>+#REF!</f>
        <v>#REF!</v>
      </c>
      <c r="G726" s="695" t="e">
        <f>+#REF!</f>
        <v>#REF!</v>
      </c>
      <c r="H726" s="578" t="e">
        <f t="shared" si="31"/>
        <v>#REF!</v>
      </c>
      <c r="I726" s="498"/>
      <c r="J726" s="472"/>
      <c r="K726" s="472"/>
      <c r="L726" s="472"/>
    </row>
    <row r="727" spans="1:12" s="474" customFormat="1" x14ac:dyDescent="0.25">
      <c r="A727" s="472"/>
      <c r="B727" s="472"/>
      <c r="C727" s="692" t="e">
        <f>+#REF!</f>
        <v>#REF!</v>
      </c>
      <c r="D727" s="693" t="e">
        <f>+#REF!</f>
        <v>#REF!</v>
      </c>
      <c r="E727" s="694" t="e">
        <f>+#REF!</f>
        <v>#REF!</v>
      </c>
      <c r="F727" s="695" t="e">
        <f>+#REF!</f>
        <v>#REF!</v>
      </c>
      <c r="G727" s="695" t="e">
        <f>+#REF!</f>
        <v>#REF!</v>
      </c>
      <c r="H727" s="578" t="e">
        <f t="shared" si="31"/>
        <v>#REF!</v>
      </c>
      <c r="I727" s="498"/>
      <c r="J727" s="472"/>
      <c r="K727" s="472"/>
      <c r="L727" s="472"/>
    </row>
    <row r="728" spans="1:12" s="474" customFormat="1" x14ac:dyDescent="0.25">
      <c r="A728" s="472"/>
      <c r="B728" s="472"/>
      <c r="C728" s="692" t="e">
        <f>+#REF!</f>
        <v>#REF!</v>
      </c>
      <c r="D728" s="693" t="e">
        <f>+#REF!</f>
        <v>#REF!</v>
      </c>
      <c r="E728" s="694" t="e">
        <f>+#REF!</f>
        <v>#REF!</v>
      </c>
      <c r="F728" s="695" t="e">
        <f>+#REF!</f>
        <v>#REF!</v>
      </c>
      <c r="G728" s="695" t="e">
        <f>+#REF!</f>
        <v>#REF!</v>
      </c>
      <c r="H728" s="578" t="e">
        <f t="shared" si="31"/>
        <v>#REF!</v>
      </c>
      <c r="I728" s="498"/>
      <c r="J728" s="472"/>
      <c r="K728" s="472"/>
      <c r="L728" s="472"/>
    </row>
    <row r="729" spans="1:12" s="474" customFormat="1" x14ac:dyDescent="0.25">
      <c r="A729" s="472"/>
      <c r="B729" s="472"/>
      <c r="C729" s="692" t="e">
        <f>+#REF!</f>
        <v>#REF!</v>
      </c>
      <c r="D729" s="693" t="e">
        <f>+#REF!</f>
        <v>#REF!</v>
      </c>
      <c r="E729" s="694" t="e">
        <f>+#REF!</f>
        <v>#REF!</v>
      </c>
      <c r="F729" s="695" t="e">
        <f>+#REF!</f>
        <v>#REF!</v>
      </c>
      <c r="G729" s="695" t="e">
        <f>+#REF!</f>
        <v>#REF!</v>
      </c>
      <c r="H729" s="578" t="e">
        <f t="shared" si="31"/>
        <v>#REF!</v>
      </c>
      <c r="I729" s="498"/>
      <c r="J729" s="472"/>
      <c r="K729" s="472"/>
      <c r="L729" s="472"/>
    </row>
    <row r="730" spans="1:12" s="474" customFormat="1" x14ac:dyDescent="0.25">
      <c r="A730" s="472"/>
      <c r="B730" s="472"/>
      <c r="C730" s="692" t="e">
        <f>+#REF!</f>
        <v>#REF!</v>
      </c>
      <c r="D730" s="693" t="e">
        <f>+#REF!</f>
        <v>#REF!</v>
      </c>
      <c r="E730" s="694" t="e">
        <f>+#REF!</f>
        <v>#REF!</v>
      </c>
      <c r="F730" s="695" t="e">
        <f>+#REF!</f>
        <v>#REF!</v>
      </c>
      <c r="G730" s="695" t="e">
        <f>+#REF!</f>
        <v>#REF!</v>
      </c>
      <c r="H730" s="578" t="e">
        <f t="shared" si="31"/>
        <v>#REF!</v>
      </c>
      <c r="I730" s="498"/>
      <c r="J730" s="472"/>
      <c r="K730" s="472"/>
      <c r="L730" s="472"/>
    </row>
    <row r="731" spans="1:12" s="474" customFormat="1" x14ac:dyDescent="0.25">
      <c r="A731" s="472"/>
      <c r="B731" s="472"/>
      <c r="C731" s="692" t="e">
        <f>+#REF!</f>
        <v>#REF!</v>
      </c>
      <c r="D731" s="693" t="e">
        <f>+#REF!</f>
        <v>#REF!</v>
      </c>
      <c r="E731" s="694" t="e">
        <f>+#REF!</f>
        <v>#REF!</v>
      </c>
      <c r="F731" s="695" t="e">
        <f>+#REF!</f>
        <v>#REF!</v>
      </c>
      <c r="G731" s="695" t="e">
        <f>+#REF!</f>
        <v>#REF!</v>
      </c>
      <c r="H731" s="578" t="e">
        <f t="shared" si="31"/>
        <v>#REF!</v>
      </c>
      <c r="I731" s="498"/>
      <c r="J731" s="472"/>
      <c r="K731" s="472"/>
      <c r="L731" s="472"/>
    </row>
    <row r="732" spans="1:12" s="474" customFormat="1" ht="14.4" thickBot="1" x14ac:dyDescent="0.3">
      <c r="A732" s="472"/>
      <c r="B732" s="472"/>
      <c r="C732" s="698" t="e">
        <f>+#REF!</f>
        <v>#REF!</v>
      </c>
      <c r="D732" s="699" t="e">
        <f>+#REF!</f>
        <v>#REF!</v>
      </c>
      <c r="E732" s="700" t="e">
        <f>+#REF!</f>
        <v>#REF!</v>
      </c>
      <c r="F732" s="701" t="e">
        <f>+#REF!</f>
        <v>#REF!</v>
      </c>
      <c r="G732" s="701" t="e">
        <f>+#REF!</f>
        <v>#REF!</v>
      </c>
      <c r="H732" s="702" t="e">
        <f t="shared" si="31"/>
        <v>#REF!</v>
      </c>
      <c r="I732" s="498"/>
      <c r="J732" s="472"/>
      <c r="K732" s="472"/>
      <c r="L732" s="472"/>
    </row>
    <row r="733" spans="1:12" s="474" customFormat="1" ht="14.4" thickBot="1" x14ac:dyDescent="0.3">
      <c r="A733" s="472"/>
      <c r="B733" s="472"/>
      <c r="C733" s="676"/>
      <c r="D733" s="703"/>
      <c r="E733" s="678"/>
      <c r="F733" s="1152" t="s">
        <v>20</v>
      </c>
      <c r="G733" s="1153"/>
      <c r="H733" s="588" t="e">
        <f>SUM(H712:H732)</f>
        <v>#REF!</v>
      </c>
      <c r="I733" s="589"/>
      <c r="J733" s="472"/>
      <c r="K733" s="472"/>
      <c r="L733" s="472"/>
    </row>
    <row r="734" spans="1:12" ht="14.4" thickBot="1" x14ac:dyDescent="0.3">
      <c r="A734" s="472"/>
      <c r="B734" s="514"/>
      <c r="C734" s="1127" t="s">
        <v>21</v>
      </c>
      <c r="D734" s="1128"/>
      <c r="E734" s="1128"/>
      <c r="F734" s="1128"/>
      <c r="G734" s="1128"/>
      <c r="H734" s="1129"/>
      <c r="I734" s="515"/>
      <c r="J734" s="472"/>
    </row>
    <row r="735" spans="1:12" ht="14.4" thickBot="1" x14ac:dyDescent="0.3">
      <c r="A735" s="472"/>
      <c r="B735" s="514"/>
      <c r="C735" s="517" t="s">
        <v>22</v>
      </c>
      <c r="D735" s="518" t="s">
        <v>23</v>
      </c>
      <c r="E735" s="519" t="s">
        <v>16</v>
      </c>
      <c r="F735" s="518" t="s">
        <v>17</v>
      </c>
      <c r="G735" s="519" t="s">
        <v>24</v>
      </c>
      <c r="H735" s="626" t="s">
        <v>25</v>
      </c>
      <c r="I735" s="627"/>
      <c r="J735" s="472"/>
    </row>
    <row r="736" spans="1:12" x14ac:dyDescent="0.25">
      <c r="A736" s="472"/>
      <c r="B736" s="514"/>
      <c r="C736" s="594" t="e">
        <f>+#REF!</f>
        <v>#REF!</v>
      </c>
      <c r="D736" s="704" t="e">
        <f>+#REF!</f>
        <v>#REF!</v>
      </c>
      <c r="E736" s="595" t="e">
        <f>+#REF!</f>
        <v>#REF!</v>
      </c>
      <c r="F736" s="596">
        <v>1</v>
      </c>
      <c r="G736" s="629" t="e">
        <f>+#REF!</f>
        <v>#REF!</v>
      </c>
      <c r="H736" s="630" t="e">
        <f>+G736*F736</f>
        <v>#REF!</v>
      </c>
      <c r="I736" s="631"/>
      <c r="J736" s="472"/>
    </row>
    <row r="737" spans="1:12" x14ac:dyDescent="0.25">
      <c r="A737" s="472"/>
      <c r="B737" s="514"/>
      <c r="C737" s="594" t="e">
        <f>+#REF!</f>
        <v>#REF!</v>
      </c>
      <c r="D737" s="704" t="e">
        <f>+#REF!</f>
        <v>#REF!</v>
      </c>
      <c r="E737" s="595" t="e">
        <f>+#REF!</f>
        <v>#REF!</v>
      </c>
      <c r="F737" s="596">
        <v>1</v>
      </c>
      <c r="G737" s="629" t="e">
        <f>+#REF!</f>
        <v>#REF!</v>
      </c>
      <c r="H737" s="630" t="e">
        <f t="shared" ref="H737:H740" si="32">+G737*F737</f>
        <v>#REF!</v>
      </c>
      <c r="I737" s="631"/>
      <c r="J737" s="472"/>
    </row>
    <row r="738" spans="1:12" x14ac:dyDescent="0.25">
      <c r="A738" s="472"/>
      <c r="B738" s="514"/>
      <c r="C738" s="594" t="e">
        <f>+#REF!</f>
        <v>#REF!</v>
      </c>
      <c r="D738" s="704" t="e">
        <f>+#REF!</f>
        <v>#REF!</v>
      </c>
      <c r="E738" s="595" t="e">
        <f>+#REF!</f>
        <v>#REF!</v>
      </c>
      <c r="F738" s="596">
        <v>1</v>
      </c>
      <c r="G738" s="629" t="e">
        <f>+#REF!</f>
        <v>#REF!</v>
      </c>
      <c r="H738" s="630" t="e">
        <f t="shared" si="32"/>
        <v>#REF!</v>
      </c>
      <c r="I738" s="631"/>
      <c r="J738" s="472"/>
    </row>
    <row r="739" spans="1:12" x14ac:dyDescent="0.25">
      <c r="A739" s="472"/>
      <c r="B739" s="514"/>
      <c r="C739" s="594" t="e">
        <f>+#REF!</f>
        <v>#REF!</v>
      </c>
      <c r="D739" s="704" t="e">
        <f>+#REF!</f>
        <v>#REF!</v>
      </c>
      <c r="E739" s="595" t="e">
        <f>+#REF!</f>
        <v>#REF!</v>
      </c>
      <c r="F739" s="596">
        <v>1</v>
      </c>
      <c r="G739" s="629" t="e">
        <f>+#REF!</f>
        <v>#REF!</v>
      </c>
      <c r="H739" s="630" t="e">
        <f t="shared" si="32"/>
        <v>#REF!</v>
      </c>
      <c r="I739" s="631"/>
      <c r="J739" s="472"/>
    </row>
    <row r="740" spans="1:12" ht="14.4" thickBot="1" x14ac:dyDescent="0.3">
      <c r="A740" s="472"/>
      <c r="B740" s="514"/>
      <c r="C740" s="594" t="e">
        <f>+#REF!</f>
        <v>#REF!</v>
      </c>
      <c r="D740" s="704" t="e">
        <f>+#REF!</f>
        <v>#REF!</v>
      </c>
      <c r="E740" s="595" t="e">
        <f>+#REF!</f>
        <v>#REF!</v>
      </c>
      <c r="F740" s="596">
        <v>1</v>
      </c>
      <c r="G740" s="629" t="e">
        <f>+#REF!</f>
        <v>#REF!</v>
      </c>
      <c r="H740" s="630" t="e">
        <f t="shared" si="32"/>
        <v>#REF!</v>
      </c>
      <c r="I740" s="631"/>
      <c r="J740" s="472"/>
    </row>
    <row r="741" spans="1:12" ht="14.4" thickBot="1" x14ac:dyDescent="0.3">
      <c r="A741" s="472"/>
      <c r="B741" s="514"/>
      <c r="C741" s="1130" t="s">
        <v>57</v>
      </c>
      <c r="D741" s="1131"/>
      <c r="E741" s="1131"/>
      <c r="F741" s="1131"/>
      <c r="G741" s="1131"/>
      <c r="H741" s="537" t="e">
        <f>SUM(H736:H740)</f>
        <v>#REF!</v>
      </c>
      <c r="I741" s="538"/>
      <c r="J741" s="473"/>
    </row>
    <row r="742" spans="1:12" ht="14.4" thickBot="1" x14ac:dyDescent="0.3">
      <c r="A742" s="472"/>
      <c r="B742" s="514"/>
      <c r="C742" s="1071" t="s">
        <v>59</v>
      </c>
      <c r="D742" s="1072"/>
      <c r="E742" s="1072"/>
      <c r="F742" s="1072"/>
      <c r="G742" s="1073"/>
      <c r="H742" s="634" t="e">
        <f>+H741+H733</f>
        <v>#REF!</v>
      </c>
      <c r="I742" s="635"/>
      <c r="J742" s="472"/>
    </row>
    <row r="743" spans="1:12" x14ac:dyDescent="0.25">
      <c r="B743" s="469"/>
      <c r="C743" s="469"/>
      <c r="D743" s="470"/>
      <c r="E743" s="471"/>
      <c r="F743" s="469"/>
      <c r="G743" s="469"/>
      <c r="H743" s="469"/>
      <c r="I743" s="469"/>
    </row>
    <row r="744" spans="1:12" s="474" customFormat="1" ht="14.4" thickBot="1" x14ac:dyDescent="0.3">
      <c r="A744" s="472"/>
      <c r="B744" s="1078"/>
      <c r="C744" s="1103"/>
      <c r="D744" s="1103"/>
      <c r="E744" s="1103"/>
      <c r="F744" s="1103"/>
      <c r="G744" s="1103"/>
      <c r="H744" s="1103"/>
      <c r="I744" s="1103"/>
      <c r="J744" s="472"/>
      <c r="K744" s="472"/>
      <c r="L744" s="472"/>
    </row>
    <row r="745" spans="1:12" s="474" customFormat="1" ht="14.4" thickBot="1" x14ac:dyDescent="0.3">
      <c r="A745" s="472"/>
      <c r="B745" s="475"/>
      <c r="C745" s="1132" t="s">
        <v>0</v>
      </c>
      <c r="D745" s="1133"/>
      <c r="E745" s="1133"/>
      <c r="F745" s="1133"/>
      <c r="G745" s="1133"/>
      <c r="H745" s="1134"/>
      <c r="I745" s="476"/>
      <c r="J745" s="472"/>
      <c r="K745" s="472"/>
      <c r="L745" s="472"/>
    </row>
    <row r="746" spans="1:12" s="474" customFormat="1" ht="14.4" thickBot="1" x14ac:dyDescent="0.3">
      <c r="A746" s="472"/>
      <c r="B746" s="472"/>
      <c r="C746" s="478"/>
      <c r="D746" s="478"/>
      <c r="E746" s="478"/>
      <c r="F746" s="478"/>
      <c r="G746" s="478"/>
      <c r="H746" s="478"/>
      <c r="I746" s="478"/>
      <c r="J746" s="472"/>
      <c r="K746" s="472"/>
      <c r="L746" s="472"/>
    </row>
    <row r="747" spans="1:12" s="474" customFormat="1" ht="14.4" thickBot="1" x14ac:dyDescent="0.3">
      <c r="A747" s="472"/>
      <c r="B747" s="472"/>
      <c r="C747" s="480" t="s">
        <v>1</v>
      </c>
      <c r="D747" s="481" t="s">
        <v>778</v>
      </c>
      <c r="E747" s="1135"/>
      <c r="F747" s="1137"/>
      <c r="G747" s="1138"/>
      <c r="H747" s="1139"/>
      <c r="I747" s="476"/>
      <c r="J747" s="472"/>
      <c r="K747" s="472"/>
      <c r="L747" s="472"/>
    </row>
    <row r="748" spans="1:12" s="474" customFormat="1" ht="14.4" thickBot="1" x14ac:dyDescent="0.3">
      <c r="A748" s="472"/>
      <c r="B748" s="472"/>
      <c r="C748" s="480" t="s">
        <v>3</v>
      </c>
      <c r="D748" s="482" t="s">
        <v>4</v>
      </c>
      <c r="E748" s="1136"/>
      <c r="F748" s="1140"/>
      <c r="G748" s="1126"/>
      <c r="H748" s="1141"/>
      <c r="I748" s="476"/>
      <c r="J748" s="472"/>
      <c r="K748" s="472"/>
      <c r="L748" s="472"/>
    </row>
    <row r="749" spans="1:12" s="474" customFormat="1" ht="14.4" thickBot="1" x14ac:dyDescent="0.3">
      <c r="A749" s="472"/>
      <c r="B749" s="472"/>
      <c r="C749" s="480" t="s">
        <v>5</v>
      </c>
      <c r="D749" s="482" t="s">
        <v>6</v>
      </c>
      <c r="E749" s="1136"/>
      <c r="F749" s="1140"/>
      <c r="G749" s="1126"/>
      <c r="H749" s="1141"/>
      <c r="I749" s="476"/>
      <c r="J749" s="472"/>
      <c r="K749" s="472"/>
      <c r="L749" s="472"/>
    </row>
    <row r="750" spans="1:12" s="474" customFormat="1" ht="14.4" thickBot="1" x14ac:dyDescent="0.3">
      <c r="A750" s="472"/>
      <c r="B750" s="472"/>
      <c r="C750" s="480" t="s">
        <v>7</v>
      </c>
      <c r="D750" s="482" t="s">
        <v>8</v>
      </c>
      <c r="E750" s="1136"/>
      <c r="F750" s="1140"/>
      <c r="G750" s="1126"/>
      <c r="H750" s="1141"/>
      <c r="I750" s="476"/>
      <c r="J750" s="472"/>
      <c r="K750" s="472"/>
      <c r="L750" s="472"/>
    </row>
    <row r="751" spans="1:12" s="474" customFormat="1" ht="14.4" thickBot="1" x14ac:dyDescent="0.3">
      <c r="A751" s="472"/>
      <c r="B751" s="472"/>
      <c r="C751" s="483" t="s">
        <v>9</v>
      </c>
      <c r="D751" s="482" t="s">
        <v>10</v>
      </c>
      <c r="E751" s="1136"/>
      <c r="F751" s="1140"/>
      <c r="G751" s="1126"/>
      <c r="H751" s="1141"/>
      <c r="I751" s="476"/>
      <c r="J751" s="472"/>
      <c r="K751" s="472"/>
      <c r="L751" s="472"/>
    </row>
    <row r="752" spans="1:12" s="474" customFormat="1" ht="14.4" thickBot="1" x14ac:dyDescent="0.3">
      <c r="A752" s="472"/>
      <c r="B752" s="472"/>
      <c r="C752" s="483" t="s">
        <v>11</v>
      </c>
      <c r="D752" s="482" t="s">
        <v>12</v>
      </c>
      <c r="E752" s="1136"/>
      <c r="F752" s="1142"/>
      <c r="G752" s="1143"/>
      <c r="H752" s="1144"/>
      <c r="I752" s="476"/>
      <c r="J752" s="472"/>
      <c r="K752" s="472"/>
      <c r="L752" s="472"/>
    </row>
    <row r="753" spans="1:12" s="474" customFormat="1" x14ac:dyDescent="0.25">
      <c r="A753" s="472"/>
      <c r="B753" s="472"/>
      <c r="C753" s="484"/>
      <c r="D753" s="485"/>
      <c r="E753" s="478"/>
      <c r="F753" s="485"/>
      <c r="G753" s="485"/>
      <c r="H753" s="485"/>
      <c r="I753" s="485"/>
      <c r="J753" s="472"/>
      <c r="K753" s="472"/>
      <c r="L753" s="472"/>
    </row>
    <row r="754" spans="1:12" s="474" customFormat="1" ht="14.4" thickBot="1" x14ac:dyDescent="0.3">
      <c r="A754" s="472"/>
      <c r="B754" s="472"/>
      <c r="C754" s="1145" t="s">
        <v>13</v>
      </c>
      <c r="D754" s="1103"/>
      <c r="E754" s="1103"/>
      <c r="F754" s="1103"/>
      <c r="G754" s="1103"/>
      <c r="H754" s="1146"/>
      <c r="I754" s="476"/>
      <c r="J754" s="472"/>
      <c r="K754" s="472"/>
      <c r="L754" s="472"/>
    </row>
    <row r="755" spans="1:12" s="474" customFormat="1" ht="28.2" thickBot="1" x14ac:dyDescent="0.3">
      <c r="A755" s="472"/>
      <c r="B755" s="472"/>
      <c r="C755" s="675" t="s">
        <v>14</v>
      </c>
      <c r="D755" s="570" t="s">
        <v>15</v>
      </c>
      <c r="E755" s="571" t="s">
        <v>16</v>
      </c>
      <c r="F755" s="570" t="s">
        <v>17</v>
      </c>
      <c r="G755" s="571" t="s">
        <v>760</v>
      </c>
      <c r="H755" s="570" t="s">
        <v>66</v>
      </c>
      <c r="I755" s="492"/>
      <c r="J755" s="472"/>
      <c r="K755" s="472"/>
      <c r="L755" s="472"/>
    </row>
    <row r="756" spans="1:12" s="474" customFormat="1" x14ac:dyDescent="0.25">
      <c r="A756" s="472"/>
      <c r="B756" s="472"/>
      <c r="C756" s="609" t="e">
        <f>+#REF!</f>
        <v>#REF!</v>
      </c>
      <c r="D756" s="610" t="e">
        <f>+#REF!</f>
        <v>#REF!</v>
      </c>
      <c r="E756" s="549" t="e">
        <f>+#REF!</f>
        <v>#REF!</v>
      </c>
      <c r="F756" s="549" t="e">
        <f>+#REF!</f>
        <v>#REF!</v>
      </c>
      <c r="G756" s="695" t="e">
        <f>+#REF!</f>
        <v>#REF!</v>
      </c>
      <c r="H756" s="578" t="e">
        <f t="shared" ref="H756:H776" si="33">G756*F756</f>
        <v>#REF!</v>
      </c>
      <c r="I756" s="498"/>
      <c r="J756" s="472"/>
      <c r="K756" s="472"/>
      <c r="L756" s="472"/>
    </row>
    <row r="757" spans="1:12" s="474" customFormat="1" x14ac:dyDescent="0.25">
      <c r="A757" s="472"/>
      <c r="B757" s="472"/>
      <c r="C757" s="611" t="e">
        <f>+#REF!</f>
        <v>#REF!</v>
      </c>
      <c r="D757" s="612" t="e">
        <f>+#REF!</f>
        <v>#REF!</v>
      </c>
      <c r="E757" s="552" t="e">
        <f>+#REF!</f>
        <v>#REF!</v>
      </c>
      <c r="F757" s="552" t="e">
        <f>+#REF!</f>
        <v>#REF!</v>
      </c>
      <c r="G757" s="695" t="e">
        <f>+#REF!</f>
        <v>#REF!</v>
      </c>
      <c r="H757" s="578" t="e">
        <f t="shared" si="33"/>
        <v>#REF!</v>
      </c>
      <c r="I757" s="498"/>
      <c r="J757" s="472"/>
      <c r="K757" s="472"/>
      <c r="L757" s="472"/>
    </row>
    <row r="758" spans="1:12" s="474" customFormat="1" x14ac:dyDescent="0.25">
      <c r="A758" s="472"/>
      <c r="B758" s="472"/>
      <c r="C758" s="611" t="e">
        <f>+#REF!</f>
        <v>#REF!</v>
      </c>
      <c r="D758" s="613" t="e">
        <f>+#REF!</f>
        <v>#REF!</v>
      </c>
      <c r="E758" s="614" t="e">
        <f>+#REF!</f>
        <v>#REF!</v>
      </c>
      <c r="F758" s="614" t="e">
        <f>+#REF!</f>
        <v>#REF!</v>
      </c>
      <c r="G758" s="695" t="e">
        <f>+#REF!</f>
        <v>#REF!</v>
      </c>
      <c r="H758" s="578" t="e">
        <f t="shared" si="33"/>
        <v>#REF!</v>
      </c>
      <c r="I758" s="498"/>
      <c r="J758" s="472"/>
      <c r="K758" s="472"/>
      <c r="L758" s="472"/>
    </row>
    <row r="759" spans="1:12" s="474" customFormat="1" x14ac:dyDescent="0.25">
      <c r="A759" s="472"/>
      <c r="B759" s="472"/>
      <c r="C759" s="611" t="e">
        <f>+#REF!</f>
        <v>#REF!</v>
      </c>
      <c r="D759" s="615" t="e">
        <f>+#REF!</f>
        <v>#REF!</v>
      </c>
      <c r="E759" s="552" t="e">
        <f>+#REF!</f>
        <v>#REF!</v>
      </c>
      <c r="F759" s="552" t="e">
        <f>+#REF!</f>
        <v>#REF!</v>
      </c>
      <c r="G759" s="695" t="e">
        <f>+#REF!</f>
        <v>#REF!</v>
      </c>
      <c r="H759" s="578" t="e">
        <f t="shared" si="33"/>
        <v>#REF!</v>
      </c>
      <c r="I759" s="498"/>
      <c r="J759" s="472"/>
      <c r="K759" s="472"/>
      <c r="L759" s="472"/>
    </row>
    <row r="760" spans="1:12" s="474" customFormat="1" x14ac:dyDescent="0.25">
      <c r="A760" s="472"/>
      <c r="B760" s="472"/>
      <c r="C760" s="619" t="e">
        <f>+#REF!</f>
        <v>#REF!</v>
      </c>
      <c r="D760" s="612" t="e">
        <f>+#REF!</f>
        <v>#REF!</v>
      </c>
      <c r="E760" s="552" t="e">
        <f>+#REF!</f>
        <v>#REF!</v>
      </c>
      <c r="F760" s="552" t="e">
        <f>+#REF!</f>
        <v>#REF!</v>
      </c>
      <c r="G760" s="695" t="e">
        <f>+#REF!</f>
        <v>#REF!</v>
      </c>
      <c r="H760" s="705" t="e">
        <f t="shared" si="33"/>
        <v>#REF!</v>
      </c>
      <c r="I760" s="706"/>
      <c r="J760" s="472"/>
      <c r="K760" s="472"/>
      <c r="L760" s="472"/>
    </row>
    <row r="761" spans="1:12" s="474" customFormat="1" x14ac:dyDescent="0.25">
      <c r="A761" s="472"/>
      <c r="B761" s="472"/>
      <c r="C761" s="611" t="e">
        <f>+#REF!</f>
        <v>#REF!</v>
      </c>
      <c r="D761" s="612" t="e">
        <f>+#REF!</f>
        <v>#REF!</v>
      </c>
      <c r="E761" s="552" t="e">
        <f>+#REF!</f>
        <v>#REF!</v>
      </c>
      <c r="F761" s="552" t="e">
        <f>+#REF!</f>
        <v>#REF!</v>
      </c>
      <c r="G761" s="695" t="e">
        <f>+#REF!</f>
        <v>#REF!</v>
      </c>
      <c r="H761" s="582" t="e">
        <f t="shared" si="33"/>
        <v>#REF!</v>
      </c>
      <c r="I761" s="498"/>
      <c r="J761" s="472"/>
      <c r="K761" s="472"/>
      <c r="L761" s="472"/>
    </row>
    <row r="762" spans="1:12" s="474" customFormat="1" x14ac:dyDescent="0.25">
      <c r="A762" s="472"/>
      <c r="B762" s="472"/>
      <c r="C762" s="611" t="e">
        <f>+#REF!</f>
        <v>#REF!</v>
      </c>
      <c r="D762" s="610" t="e">
        <f>+#REF!</f>
        <v>#REF!</v>
      </c>
      <c r="E762" s="549" t="e">
        <f>+#REF!</f>
        <v>#REF!</v>
      </c>
      <c r="F762" s="549" t="e">
        <f>+#REF!</f>
        <v>#REF!</v>
      </c>
      <c r="G762" s="695" t="e">
        <f>+#REF!</f>
        <v>#REF!</v>
      </c>
      <c r="H762" s="578" t="e">
        <f t="shared" si="33"/>
        <v>#REF!</v>
      </c>
      <c r="I762" s="498"/>
      <c r="J762" s="472"/>
      <c r="K762" s="472"/>
      <c r="L762" s="472"/>
    </row>
    <row r="763" spans="1:12" s="474" customFormat="1" x14ac:dyDescent="0.25">
      <c r="A763" s="472"/>
      <c r="B763" s="472"/>
      <c r="C763" s="620" t="e">
        <f>+#REF!</f>
        <v>#REF!</v>
      </c>
      <c r="D763" s="612" t="e">
        <f>+#REF!</f>
        <v>#REF!</v>
      </c>
      <c r="E763" s="549" t="e">
        <f>+#REF!</f>
        <v>#REF!</v>
      </c>
      <c r="F763" s="549" t="e">
        <f>+#REF!</f>
        <v>#REF!</v>
      </c>
      <c r="G763" s="695" t="e">
        <f>+#REF!</f>
        <v>#REF!</v>
      </c>
      <c r="H763" s="578" t="e">
        <f t="shared" si="33"/>
        <v>#REF!</v>
      </c>
      <c r="I763" s="498"/>
      <c r="J763" s="472"/>
      <c r="K763" s="472"/>
      <c r="L763" s="472"/>
    </row>
    <row r="764" spans="1:12" s="474" customFormat="1" x14ac:dyDescent="0.25">
      <c r="A764" s="472"/>
      <c r="B764" s="472"/>
      <c r="C764" s="611" t="e">
        <f>+#REF!</f>
        <v>#REF!</v>
      </c>
      <c r="D764" s="612" t="e">
        <f>+#REF!</f>
        <v>#REF!</v>
      </c>
      <c r="E764" s="552" t="e">
        <f>+#REF!</f>
        <v>#REF!</v>
      </c>
      <c r="F764" s="552" t="e">
        <f>+#REF!</f>
        <v>#REF!</v>
      </c>
      <c r="G764" s="695" t="e">
        <f>+#REF!</f>
        <v>#REF!</v>
      </c>
      <c r="H764" s="578" t="e">
        <f t="shared" si="33"/>
        <v>#REF!</v>
      </c>
      <c r="I764" s="498"/>
      <c r="J764" s="472"/>
      <c r="K764" s="472"/>
      <c r="L764" s="472"/>
    </row>
    <row r="765" spans="1:12" s="474" customFormat="1" x14ac:dyDescent="0.25">
      <c r="A765" s="472"/>
      <c r="B765" s="472"/>
      <c r="C765" s="611" t="e">
        <f>+#REF!</f>
        <v>#REF!</v>
      </c>
      <c r="D765" s="612" t="e">
        <f>+#REF!</f>
        <v>#REF!</v>
      </c>
      <c r="E765" s="552" t="e">
        <f>+#REF!</f>
        <v>#REF!</v>
      </c>
      <c r="F765" s="552" t="e">
        <f>+#REF!</f>
        <v>#REF!</v>
      </c>
      <c r="G765" s="695" t="e">
        <f>+#REF!</f>
        <v>#REF!</v>
      </c>
      <c r="H765" s="578" t="e">
        <f t="shared" si="33"/>
        <v>#REF!</v>
      </c>
      <c r="I765" s="498"/>
      <c r="J765" s="472"/>
      <c r="K765" s="472"/>
      <c r="L765" s="472"/>
    </row>
    <row r="766" spans="1:12" s="474" customFormat="1" x14ac:dyDescent="0.25">
      <c r="A766" s="472"/>
      <c r="B766" s="472"/>
      <c r="C766" s="611" t="e">
        <f>+#REF!</f>
        <v>#REF!</v>
      </c>
      <c r="D766" s="615" t="e">
        <f>+#REF!</f>
        <v>#REF!</v>
      </c>
      <c r="E766" s="552" t="e">
        <f>+#REF!</f>
        <v>#REF!</v>
      </c>
      <c r="F766" s="552" t="e">
        <f>+#REF!</f>
        <v>#REF!</v>
      </c>
      <c r="G766" s="695" t="e">
        <f>+#REF!</f>
        <v>#REF!</v>
      </c>
      <c r="H766" s="582" t="e">
        <f t="shared" si="33"/>
        <v>#REF!</v>
      </c>
      <c r="I766" s="498"/>
      <c r="J766" s="472"/>
      <c r="K766" s="472"/>
      <c r="L766" s="472"/>
    </row>
    <row r="767" spans="1:12" s="474" customFormat="1" x14ac:dyDescent="0.25">
      <c r="A767" s="472"/>
      <c r="B767" s="472"/>
      <c r="C767" s="611" t="e">
        <f>+#REF!</f>
        <v>#REF!</v>
      </c>
      <c r="D767" s="616" t="e">
        <f>+#REF!</f>
        <v>#REF!</v>
      </c>
      <c r="E767" s="617" t="e">
        <f>+#REF!</f>
        <v>#REF!</v>
      </c>
      <c r="F767" s="549" t="e">
        <f>+#REF!</f>
        <v>#REF!</v>
      </c>
      <c r="G767" s="695" t="e">
        <f>+#REF!</f>
        <v>#REF!</v>
      </c>
      <c r="H767" s="578" t="e">
        <f t="shared" si="33"/>
        <v>#REF!</v>
      </c>
      <c r="I767" s="498"/>
      <c r="J767" s="472"/>
      <c r="K767" s="472"/>
      <c r="L767" s="472"/>
    </row>
    <row r="768" spans="1:12" s="474" customFormat="1" x14ac:dyDescent="0.25">
      <c r="A768" s="472"/>
      <c r="B768" s="472"/>
      <c r="C768" s="618" t="e">
        <f>+#REF!</f>
        <v>#REF!</v>
      </c>
      <c r="D768" s="613" t="e">
        <f>+#REF!</f>
        <v>#REF!</v>
      </c>
      <c r="E768" s="614" t="e">
        <f>+#REF!</f>
        <v>#REF!</v>
      </c>
      <c r="F768" s="614" t="e">
        <f>+#REF!</f>
        <v>#REF!</v>
      </c>
      <c r="G768" s="695" t="e">
        <f>+#REF!</f>
        <v>#REF!</v>
      </c>
      <c r="H768" s="578" t="e">
        <f t="shared" si="33"/>
        <v>#REF!</v>
      </c>
      <c r="I768" s="498"/>
      <c r="J768" s="472"/>
      <c r="K768" s="472"/>
      <c r="L768" s="472"/>
    </row>
    <row r="769" spans="1:12" s="474" customFormat="1" x14ac:dyDescent="0.25">
      <c r="A769" s="472"/>
      <c r="B769" s="472"/>
      <c r="C769" s="611" t="e">
        <f>+#REF!</f>
        <v>#REF!</v>
      </c>
      <c r="D769" s="615" t="e">
        <f>+#REF!</f>
        <v>#REF!</v>
      </c>
      <c r="E769" s="552" t="e">
        <f>+#REF!</f>
        <v>#REF!</v>
      </c>
      <c r="F769" s="552" t="e">
        <f>+#REF!</f>
        <v>#REF!</v>
      </c>
      <c r="G769" s="695" t="e">
        <f>+#REF!</f>
        <v>#REF!</v>
      </c>
      <c r="H769" s="578" t="e">
        <f t="shared" si="33"/>
        <v>#REF!</v>
      </c>
      <c r="I769" s="498"/>
      <c r="J769" s="472"/>
      <c r="K769" s="472"/>
      <c r="L769" s="472"/>
    </row>
    <row r="770" spans="1:12" s="474" customFormat="1" x14ac:dyDescent="0.25">
      <c r="A770" s="472"/>
      <c r="B770" s="472"/>
      <c r="C770" s="611" t="e">
        <f>+#REF!</f>
        <v>#REF!</v>
      </c>
      <c r="D770" s="615" t="e">
        <f>+#REF!</f>
        <v>#REF!</v>
      </c>
      <c r="E770" s="552" t="e">
        <f>+#REF!</f>
        <v>#REF!</v>
      </c>
      <c r="F770" s="552" t="e">
        <f>+#REF!</f>
        <v>#REF!</v>
      </c>
      <c r="G770" s="695" t="e">
        <f>+#REF!</f>
        <v>#REF!</v>
      </c>
      <c r="H770" s="578" t="e">
        <f t="shared" si="33"/>
        <v>#REF!</v>
      </c>
      <c r="I770" s="498"/>
      <c r="J770" s="472"/>
      <c r="K770" s="472"/>
      <c r="L770" s="472"/>
    </row>
    <row r="771" spans="1:12" s="474" customFormat="1" x14ac:dyDescent="0.25">
      <c r="A771" s="472"/>
      <c r="B771" s="472"/>
      <c r="C771" s="611" t="e">
        <f>+#REF!</f>
        <v>#REF!</v>
      </c>
      <c r="D771" s="612" t="e">
        <f>+#REF!</f>
        <v>#REF!</v>
      </c>
      <c r="E771" s="552" t="e">
        <f>+#REF!</f>
        <v>#REF!</v>
      </c>
      <c r="F771" s="614" t="e">
        <f>+#REF!</f>
        <v>#REF!</v>
      </c>
      <c r="G771" s="695" t="e">
        <f>+#REF!</f>
        <v>#REF!</v>
      </c>
      <c r="H771" s="578" t="e">
        <f t="shared" si="33"/>
        <v>#REF!</v>
      </c>
      <c r="I771" s="498"/>
      <c r="J771" s="472"/>
      <c r="K771" s="472"/>
      <c r="L771" s="472"/>
    </row>
    <row r="772" spans="1:12" s="474" customFormat="1" x14ac:dyDescent="0.25">
      <c r="A772" s="472"/>
      <c r="B772" s="472"/>
      <c r="C772" s="611" t="e">
        <f>+#REF!</f>
        <v>#REF!</v>
      </c>
      <c r="D772" s="615" t="e">
        <f>+#REF!</f>
        <v>#REF!</v>
      </c>
      <c r="E772" s="552" t="e">
        <f>+#REF!</f>
        <v>#REF!</v>
      </c>
      <c r="F772" s="552" t="e">
        <f>+#REF!</f>
        <v>#REF!</v>
      </c>
      <c r="G772" s="695" t="e">
        <f>+#REF!</f>
        <v>#REF!</v>
      </c>
      <c r="H772" s="578" t="e">
        <f t="shared" si="33"/>
        <v>#REF!</v>
      </c>
      <c r="I772" s="498"/>
      <c r="J772" s="472"/>
      <c r="K772" s="472"/>
      <c r="L772" s="472"/>
    </row>
    <row r="773" spans="1:12" s="474" customFormat="1" x14ac:dyDescent="0.25">
      <c r="A773" s="472"/>
      <c r="B773" s="472"/>
      <c r="C773" s="611" t="e">
        <f>+#REF!</f>
        <v>#REF!</v>
      </c>
      <c r="D773" s="615" t="e">
        <f>+#REF!</f>
        <v>#REF!</v>
      </c>
      <c r="E773" s="552" t="e">
        <f>+#REF!</f>
        <v>#REF!</v>
      </c>
      <c r="F773" s="552" t="e">
        <f>+#REF!</f>
        <v>#REF!</v>
      </c>
      <c r="G773" s="695" t="e">
        <f>+#REF!</f>
        <v>#REF!</v>
      </c>
      <c r="H773" s="578" t="e">
        <f t="shared" si="33"/>
        <v>#REF!</v>
      </c>
      <c r="I773" s="498"/>
      <c r="J773" s="472"/>
      <c r="K773" s="472"/>
      <c r="L773" s="472"/>
    </row>
    <row r="774" spans="1:12" s="474" customFormat="1" x14ac:dyDescent="0.25">
      <c r="A774" s="472"/>
      <c r="B774" s="472"/>
      <c r="C774" s="611" t="e">
        <f>+#REF!</f>
        <v>#REF!</v>
      </c>
      <c r="D774" s="615" t="e">
        <f>+#REF!</f>
        <v>#REF!</v>
      </c>
      <c r="E774" s="552" t="e">
        <f>+#REF!</f>
        <v>#REF!</v>
      </c>
      <c r="F774" s="552" t="e">
        <f>+#REF!</f>
        <v>#REF!</v>
      </c>
      <c r="G774" s="695" t="e">
        <f>+#REF!</f>
        <v>#REF!</v>
      </c>
      <c r="H774" s="578" t="e">
        <f t="shared" si="33"/>
        <v>#REF!</v>
      </c>
      <c r="I774" s="498"/>
      <c r="J774" s="472"/>
      <c r="K774" s="472"/>
      <c r="L774" s="472"/>
    </row>
    <row r="775" spans="1:12" s="474" customFormat="1" x14ac:dyDescent="0.25">
      <c r="A775" s="472"/>
      <c r="B775" s="472"/>
      <c r="C775" s="611" t="e">
        <f>+#REF!</f>
        <v>#REF!</v>
      </c>
      <c r="D775" s="612" t="e">
        <f>+#REF!</f>
        <v>#REF!</v>
      </c>
      <c r="E775" s="552" t="e">
        <f>+#REF!</f>
        <v>#REF!</v>
      </c>
      <c r="F775" s="614" t="e">
        <f>+#REF!</f>
        <v>#REF!</v>
      </c>
      <c r="G775" s="695" t="e">
        <f>+#REF!</f>
        <v>#REF!</v>
      </c>
      <c r="H775" s="578" t="e">
        <f t="shared" si="33"/>
        <v>#REF!</v>
      </c>
      <c r="I775" s="498"/>
      <c r="J775" s="472"/>
      <c r="K775" s="472"/>
      <c r="L775" s="472"/>
    </row>
    <row r="776" spans="1:12" s="474" customFormat="1" ht="14.4" thickBot="1" x14ac:dyDescent="0.3">
      <c r="A776" s="472"/>
      <c r="B776" s="472"/>
      <c r="C776" s="621" t="e">
        <f>+#REF!</f>
        <v>#REF!</v>
      </c>
      <c r="D776" s="707" t="e">
        <f>+#REF!</f>
        <v>#REF!</v>
      </c>
      <c r="E776" s="623" t="e">
        <f>+#REF!</f>
        <v>#REF!</v>
      </c>
      <c r="F776" s="624" t="e">
        <f>+#REF!</f>
        <v>#REF!</v>
      </c>
      <c r="G776" s="701" t="e">
        <f>+#REF!</f>
        <v>#REF!</v>
      </c>
      <c r="H776" s="702" t="e">
        <f t="shared" si="33"/>
        <v>#REF!</v>
      </c>
      <c r="I776" s="498"/>
      <c r="J776" s="472"/>
      <c r="K776" s="472"/>
      <c r="L776" s="472"/>
    </row>
    <row r="777" spans="1:12" s="474" customFormat="1" ht="14.4" thickBot="1" x14ac:dyDescent="0.3">
      <c r="A777" s="472"/>
      <c r="B777" s="472"/>
      <c r="C777" s="554"/>
      <c r="D777" s="708"/>
      <c r="E777" s="554"/>
      <c r="F777" s="1125" t="s">
        <v>20</v>
      </c>
      <c r="G777" s="1126"/>
      <c r="H777" s="709" t="e">
        <f>SUM(H756:H776)</f>
        <v>#REF!</v>
      </c>
      <c r="I777" s="589"/>
      <c r="J777" s="472"/>
      <c r="K777" s="472"/>
      <c r="L777" s="472"/>
    </row>
    <row r="778" spans="1:12" ht="14.4" thickBot="1" x14ac:dyDescent="0.3">
      <c r="A778" s="472"/>
      <c r="B778" s="514"/>
      <c r="C778" s="1127" t="s">
        <v>21</v>
      </c>
      <c r="D778" s="1128"/>
      <c r="E778" s="1128"/>
      <c r="F778" s="1128"/>
      <c r="G778" s="1128"/>
      <c r="H778" s="1129"/>
      <c r="I778" s="515"/>
      <c r="J778" s="472"/>
    </row>
    <row r="779" spans="1:12" ht="14.4" thickBot="1" x14ac:dyDescent="0.3">
      <c r="A779" s="472"/>
      <c r="B779" s="514"/>
      <c r="C779" s="517" t="s">
        <v>22</v>
      </c>
      <c r="D779" s="518" t="s">
        <v>23</v>
      </c>
      <c r="E779" s="519" t="s">
        <v>16</v>
      </c>
      <c r="F779" s="518" t="s">
        <v>17</v>
      </c>
      <c r="G779" s="519" t="s">
        <v>24</v>
      </c>
      <c r="H779" s="626" t="s">
        <v>25</v>
      </c>
      <c r="I779" s="627"/>
      <c r="J779" s="472"/>
    </row>
    <row r="780" spans="1:12" x14ac:dyDescent="0.25">
      <c r="A780" s="472"/>
      <c r="B780" s="514"/>
      <c r="C780" s="594" t="e">
        <f>+#REF!</f>
        <v>#REF!</v>
      </c>
      <c r="D780" s="628" t="e">
        <f>+#REF!</f>
        <v>#REF!</v>
      </c>
      <c r="E780" s="595" t="e">
        <f>+#REF!</f>
        <v>#REF!</v>
      </c>
      <c r="F780" s="596">
        <v>1</v>
      </c>
      <c r="G780" s="629" t="e">
        <f>+#REF!</f>
        <v>#REF!</v>
      </c>
      <c r="H780" s="630" t="e">
        <f>+F780*G780</f>
        <v>#REF!</v>
      </c>
      <c r="I780" s="631"/>
      <c r="J780" s="472"/>
    </row>
    <row r="781" spans="1:12" x14ac:dyDescent="0.25">
      <c r="A781" s="472"/>
      <c r="B781" s="514"/>
      <c r="C781" s="597" t="e">
        <f>+#REF!</f>
        <v>#REF!</v>
      </c>
      <c r="D781" s="638" t="e">
        <f>+#REF!</f>
        <v>#REF!</v>
      </c>
      <c r="E781" s="598" t="e">
        <f>+#REF!</f>
        <v>#REF!</v>
      </c>
      <c r="F781" s="599">
        <v>1</v>
      </c>
      <c r="G781" s="629" t="e">
        <f>+#REF!</f>
        <v>#REF!</v>
      </c>
      <c r="H781" s="632" t="e">
        <f t="shared" ref="H781:H784" si="34">+F781*G781</f>
        <v>#REF!</v>
      </c>
      <c r="I781" s="631"/>
      <c r="J781" s="472"/>
    </row>
    <row r="782" spans="1:12" x14ac:dyDescent="0.25">
      <c r="A782" s="472"/>
      <c r="B782" s="514"/>
      <c r="C782" s="597" t="e">
        <f>+#REF!</f>
        <v>#REF!</v>
      </c>
      <c r="D782" s="638" t="e">
        <f>+#REF!</f>
        <v>#REF!</v>
      </c>
      <c r="E782" s="598" t="e">
        <f>+#REF!</f>
        <v>#REF!</v>
      </c>
      <c r="F782" s="599">
        <v>1</v>
      </c>
      <c r="G782" s="629" t="e">
        <f>+#REF!</f>
        <v>#REF!</v>
      </c>
      <c r="H782" s="632" t="e">
        <f t="shared" si="34"/>
        <v>#REF!</v>
      </c>
      <c r="I782" s="631"/>
      <c r="J782" s="472"/>
    </row>
    <row r="783" spans="1:12" x14ac:dyDescent="0.25">
      <c r="A783" s="472"/>
      <c r="B783" s="514"/>
      <c r="C783" s="597" t="e">
        <f>+#REF!</f>
        <v>#REF!</v>
      </c>
      <c r="D783" s="638" t="e">
        <f>+#REF!</f>
        <v>#REF!</v>
      </c>
      <c r="E783" s="598" t="e">
        <f>+#REF!</f>
        <v>#REF!</v>
      </c>
      <c r="F783" s="599">
        <v>1</v>
      </c>
      <c r="G783" s="629" t="e">
        <f>+#REF!</f>
        <v>#REF!</v>
      </c>
      <c r="H783" s="632" t="e">
        <f t="shared" si="34"/>
        <v>#REF!</v>
      </c>
      <c r="I783" s="631"/>
      <c r="J783" s="472"/>
    </row>
    <row r="784" spans="1:12" ht="14.4" thickBot="1" x14ac:dyDescent="0.3">
      <c r="A784" s="472"/>
      <c r="B784" s="514"/>
      <c r="C784" s="710" t="e">
        <f>+#REF!</f>
        <v>#REF!</v>
      </c>
      <c r="D784" s="711" t="e">
        <f>+#REF!</f>
        <v>#REF!</v>
      </c>
      <c r="E784" s="685" t="e">
        <f>+#REF!</f>
        <v>#REF!</v>
      </c>
      <c r="F784" s="712">
        <v>1</v>
      </c>
      <c r="G784" s="713" t="e">
        <f>+#REF!</f>
        <v>#REF!</v>
      </c>
      <c r="H784" s="714" t="e">
        <f t="shared" si="34"/>
        <v>#REF!</v>
      </c>
      <c r="I784" s="631"/>
      <c r="J784" s="472"/>
    </row>
    <row r="785" spans="1:12" ht="14.4" thickBot="1" x14ac:dyDescent="0.3">
      <c r="A785" s="472"/>
      <c r="B785" s="514"/>
      <c r="C785" s="1130" t="s">
        <v>57</v>
      </c>
      <c r="D785" s="1131"/>
      <c r="E785" s="1131"/>
      <c r="F785" s="1131"/>
      <c r="G785" s="1131"/>
      <c r="H785" s="537" t="e">
        <f>SUM(H780:H784)</f>
        <v>#REF!</v>
      </c>
      <c r="I785" s="538"/>
      <c r="J785" s="473"/>
    </row>
    <row r="786" spans="1:12" ht="14.4" thickBot="1" x14ac:dyDescent="0.3">
      <c r="A786" s="472"/>
      <c r="B786" s="514"/>
      <c r="C786" s="1071" t="s">
        <v>59</v>
      </c>
      <c r="D786" s="1072"/>
      <c r="E786" s="1072"/>
      <c r="F786" s="1072"/>
      <c r="G786" s="1073"/>
      <c r="H786" s="634" t="e">
        <f>+H785+H777</f>
        <v>#REF!</v>
      </c>
      <c r="I786" s="635"/>
      <c r="J786" s="472"/>
    </row>
    <row r="787" spans="1:12" x14ac:dyDescent="0.25">
      <c r="B787" s="469"/>
      <c r="C787" s="469"/>
      <c r="D787" s="470"/>
      <c r="E787" s="471"/>
      <c r="F787" s="469"/>
      <c r="G787" s="469"/>
      <c r="H787" s="469"/>
      <c r="I787" s="469"/>
    </row>
    <row r="788" spans="1:12" s="474" customFormat="1" ht="14.4" thickBot="1" x14ac:dyDescent="0.3">
      <c r="A788" s="472"/>
      <c r="B788" s="1078"/>
      <c r="C788" s="1103"/>
      <c r="D788" s="1103"/>
      <c r="E788" s="1103"/>
      <c r="F788" s="1103"/>
      <c r="G788" s="1103"/>
      <c r="H788" s="1103"/>
      <c r="I788" s="1103"/>
      <c r="J788" s="472"/>
      <c r="K788" s="472"/>
      <c r="L788" s="472"/>
    </row>
    <row r="789" spans="1:12" s="474" customFormat="1" ht="14.4" thickBot="1" x14ac:dyDescent="0.3">
      <c r="A789" s="472"/>
      <c r="B789" s="475"/>
      <c r="C789" s="1132" t="s">
        <v>0</v>
      </c>
      <c r="D789" s="1133"/>
      <c r="E789" s="1133"/>
      <c r="F789" s="1133"/>
      <c r="G789" s="1133"/>
      <c r="H789" s="1134"/>
      <c r="I789" s="476"/>
      <c r="J789" s="472"/>
      <c r="K789" s="472"/>
      <c r="L789" s="472"/>
    </row>
    <row r="790" spans="1:12" s="474" customFormat="1" ht="14.4" thickBot="1" x14ac:dyDescent="0.3">
      <c r="A790" s="472"/>
      <c r="B790" s="472"/>
      <c r="C790" s="478"/>
      <c r="D790" s="478"/>
      <c r="E790" s="478"/>
      <c r="F790" s="478"/>
      <c r="G790" s="478"/>
      <c r="H790" s="478"/>
      <c r="I790" s="478"/>
      <c r="J790" s="472"/>
      <c r="K790" s="472"/>
      <c r="L790" s="472"/>
    </row>
    <row r="791" spans="1:12" s="474" customFormat="1" ht="14.4" thickBot="1" x14ac:dyDescent="0.3">
      <c r="A791" s="472"/>
      <c r="B791" s="472"/>
      <c r="C791" s="480" t="s">
        <v>1</v>
      </c>
      <c r="D791" s="481" t="s">
        <v>779</v>
      </c>
      <c r="E791" s="1135"/>
      <c r="F791" s="1137"/>
      <c r="G791" s="1138"/>
      <c r="H791" s="1139"/>
      <c r="I791" s="476"/>
      <c r="J791" s="472"/>
      <c r="K791" s="472"/>
      <c r="L791" s="472"/>
    </row>
    <row r="792" spans="1:12" s="474" customFormat="1" ht="14.4" thickBot="1" x14ac:dyDescent="0.3">
      <c r="A792" s="472"/>
      <c r="B792" s="472"/>
      <c r="C792" s="480" t="s">
        <v>3</v>
      </c>
      <c r="D792" s="482" t="s">
        <v>4</v>
      </c>
      <c r="E792" s="1136"/>
      <c r="F792" s="1140"/>
      <c r="G792" s="1126"/>
      <c r="H792" s="1141"/>
      <c r="I792" s="476"/>
      <c r="J792" s="472"/>
      <c r="K792" s="472"/>
      <c r="L792" s="472"/>
    </row>
    <row r="793" spans="1:12" s="474" customFormat="1" ht="14.4" thickBot="1" x14ac:dyDescent="0.3">
      <c r="A793" s="472"/>
      <c r="B793" s="472"/>
      <c r="C793" s="480" t="s">
        <v>5</v>
      </c>
      <c r="D793" s="482" t="s">
        <v>6</v>
      </c>
      <c r="E793" s="1136"/>
      <c r="F793" s="1140"/>
      <c r="G793" s="1126"/>
      <c r="H793" s="1141"/>
      <c r="I793" s="476"/>
      <c r="J793" s="472"/>
      <c r="K793" s="472"/>
      <c r="L793" s="472"/>
    </row>
    <row r="794" spans="1:12" s="474" customFormat="1" ht="14.4" thickBot="1" x14ac:dyDescent="0.3">
      <c r="A794" s="472"/>
      <c r="B794" s="472"/>
      <c r="C794" s="480" t="s">
        <v>7</v>
      </c>
      <c r="D794" s="482" t="s">
        <v>8</v>
      </c>
      <c r="E794" s="1136"/>
      <c r="F794" s="1140"/>
      <c r="G794" s="1126"/>
      <c r="H794" s="1141"/>
      <c r="I794" s="476"/>
      <c r="J794" s="472"/>
      <c r="K794" s="472"/>
      <c r="L794" s="472"/>
    </row>
    <row r="795" spans="1:12" s="474" customFormat="1" ht="14.4" thickBot="1" x14ac:dyDescent="0.3">
      <c r="A795" s="472"/>
      <c r="B795" s="472"/>
      <c r="C795" s="483" t="s">
        <v>9</v>
      </c>
      <c r="D795" s="482" t="s">
        <v>10</v>
      </c>
      <c r="E795" s="1136"/>
      <c r="F795" s="1140"/>
      <c r="G795" s="1126"/>
      <c r="H795" s="1141"/>
      <c r="I795" s="476"/>
      <c r="J795" s="472"/>
      <c r="K795" s="472"/>
      <c r="L795" s="472"/>
    </row>
    <row r="796" spans="1:12" s="474" customFormat="1" ht="14.4" thickBot="1" x14ac:dyDescent="0.3">
      <c r="A796" s="472"/>
      <c r="B796" s="472"/>
      <c r="C796" s="483" t="s">
        <v>11</v>
      </c>
      <c r="D796" s="482" t="s">
        <v>12</v>
      </c>
      <c r="E796" s="1136"/>
      <c r="F796" s="1142"/>
      <c r="G796" s="1143"/>
      <c r="H796" s="1144"/>
      <c r="I796" s="476"/>
      <c r="J796" s="472"/>
      <c r="K796" s="472"/>
      <c r="L796" s="472"/>
    </row>
    <row r="797" spans="1:12" s="474" customFormat="1" x14ac:dyDescent="0.25">
      <c r="A797" s="472"/>
      <c r="B797" s="472"/>
      <c r="C797" s="484"/>
      <c r="D797" s="485"/>
      <c r="E797" s="478"/>
      <c r="F797" s="485"/>
      <c r="G797" s="485"/>
      <c r="H797" s="485"/>
      <c r="I797" s="485"/>
      <c r="J797" s="472"/>
      <c r="K797" s="472"/>
      <c r="L797" s="472"/>
    </row>
    <row r="798" spans="1:12" s="474" customFormat="1" ht="14.4" thickBot="1" x14ac:dyDescent="0.3">
      <c r="A798" s="472"/>
      <c r="B798" s="472"/>
      <c r="C798" s="1145" t="s">
        <v>13</v>
      </c>
      <c r="D798" s="1103"/>
      <c r="E798" s="1103"/>
      <c r="F798" s="1103"/>
      <c r="G798" s="1103"/>
      <c r="H798" s="1146"/>
      <c r="I798" s="476"/>
      <c r="J798" s="472"/>
      <c r="K798" s="472"/>
      <c r="L798" s="472"/>
    </row>
    <row r="799" spans="1:12" s="474" customFormat="1" ht="28.2" thickBot="1" x14ac:dyDescent="0.3">
      <c r="A799" s="472"/>
      <c r="B799" s="472"/>
      <c r="C799" s="570" t="s">
        <v>14</v>
      </c>
      <c r="D799" s="571" t="s">
        <v>15</v>
      </c>
      <c r="E799" s="570" t="s">
        <v>16</v>
      </c>
      <c r="F799" s="489" t="s">
        <v>17</v>
      </c>
      <c r="G799" s="488" t="s">
        <v>760</v>
      </c>
      <c r="H799" s="491" t="s">
        <v>66</v>
      </c>
      <c r="I799" s="492"/>
      <c r="J799" s="472"/>
      <c r="K799" s="472"/>
      <c r="L799" s="472"/>
    </row>
    <row r="800" spans="1:12" s="474" customFormat="1" x14ac:dyDescent="0.25">
      <c r="A800" s="472"/>
      <c r="B800" s="472"/>
      <c r="C800" s="609" t="e">
        <f>+#REF!</f>
        <v>#REF!</v>
      </c>
      <c r="D800" s="610" t="e">
        <f>+#REF!</f>
        <v>#REF!</v>
      </c>
      <c r="E800" s="549" t="e">
        <f>+#REF!</f>
        <v>#REF!</v>
      </c>
      <c r="F800" s="549" t="e">
        <f>+#REF!</f>
        <v>#REF!</v>
      </c>
      <c r="G800" s="715" t="e">
        <f>+#REF!</f>
        <v>#REF!</v>
      </c>
      <c r="H800" s="578" t="e">
        <f t="shared" ref="H800:H820" si="35">G800*F800</f>
        <v>#REF!</v>
      </c>
      <c r="I800" s="498"/>
      <c r="J800" s="472"/>
      <c r="K800" s="472"/>
      <c r="L800" s="472"/>
    </row>
    <row r="801" spans="1:12" s="474" customFormat="1" x14ac:dyDescent="0.25">
      <c r="A801" s="472"/>
      <c r="B801" s="472"/>
      <c r="C801" s="611" t="e">
        <f>+#REF!</f>
        <v>#REF!</v>
      </c>
      <c r="D801" s="612" t="e">
        <f>+#REF!</f>
        <v>#REF!</v>
      </c>
      <c r="E801" s="552" t="e">
        <f>+#REF!</f>
        <v>#REF!</v>
      </c>
      <c r="F801" s="553" t="e">
        <f>+#REF!</f>
        <v>#REF!</v>
      </c>
      <c r="G801" s="502" t="e">
        <f>+#REF!</f>
        <v>#REF!</v>
      </c>
      <c r="H801" s="665" t="e">
        <f t="shared" si="35"/>
        <v>#REF!</v>
      </c>
      <c r="I801" s="498"/>
      <c r="J801" s="472"/>
      <c r="K801" s="472"/>
      <c r="L801" s="472"/>
    </row>
    <row r="802" spans="1:12" s="474" customFormat="1" x14ac:dyDescent="0.25">
      <c r="A802" s="472"/>
      <c r="B802" s="472"/>
      <c r="C802" s="611" t="e">
        <f>+#REF!</f>
        <v>#REF!</v>
      </c>
      <c r="D802" s="613" t="e">
        <f>+#REF!</f>
        <v>#REF!</v>
      </c>
      <c r="E802" s="614" t="e">
        <f>+#REF!</f>
        <v>#REF!</v>
      </c>
      <c r="F802" s="614" t="e">
        <f>+#REF!</f>
        <v>#REF!</v>
      </c>
      <c r="G802" s="715" t="e">
        <f>+#REF!</f>
        <v>#REF!</v>
      </c>
      <c r="H802" s="578" t="e">
        <f t="shared" si="35"/>
        <v>#REF!</v>
      </c>
      <c r="I802" s="498"/>
      <c r="J802" s="472"/>
      <c r="K802" s="472"/>
      <c r="L802" s="472"/>
    </row>
    <row r="803" spans="1:12" s="474" customFormat="1" x14ac:dyDescent="0.25">
      <c r="A803" s="472"/>
      <c r="B803" s="472"/>
      <c r="C803" s="611" t="e">
        <f>+#REF!</f>
        <v>#REF!</v>
      </c>
      <c r="D803" s="615" t="e">
        <f>+#REF!</f>
        <v>#REF!</v>
      </c>
      <c r="E803" s="552" t="e">
        <f>+#REF!</f>
        <v>#REF!</v>
      </c>
      <c r="F803" s="552" t="e">
        <f>+#REF!</f>
        <v>#REF!</v>
      </c>
      <c r="G803" s="650" t="e">
        <f>+#REF!</f>
        <v>#REF!</v>
      </c>
      <c r="H803" s="578" t="e">
        <f t="shared" si="35"/>
        <v>#REF!</v>
      </c>
      <c r="I803" s="498"/>
      <c r="J803" s="472"/>
      <c r="K803" s="472"/>
      <c r="L803" s="472"/>
    </row>
    <row r="804" spans="1:12" s="474" customFormat="1" x14ac:dyDescent="0.25">
      <c r="A804" s="472"/>
      <c r="B804" s="472"/>
      <c r="C804" s="619" t="e">
        <f>+#REF!</f>
        <v>#REF!</v>
      </c>
      <c r="D804" s="612" t="e">
        <f>+#REF!</f>
        <v>#REF!</v>
      </c>
      <c r="E804" s="552" t="e">
        <f>+#REF!</f>
        <v>#REF!</v>
      </c>
      <c r="F804" s="552" t="e">
        <f>+#REF!</f>
        <v>#REF!</v>
      </c>
      <c r="G804" s="716" t="e">
        <f>+#REF!</f>
        <v>#REF!</v>
      </c>
      <c r="H804" s="717" t="e">
        <f t="shared" si="35"/>
        <v>#REF!</v>
      </c>
      <c r="I804" s="718"/>
      <c r="J804" s="472"/>
      <c r="K804" s="472"/>
      <c r="L804" s="472"/>
    </row>
    <row r="805" spans="1:12" s="474" customFormat="1" x14ac:dyDescent="0.25">
      <c r="A805" s="472"/>
      <c r="B805" s="472"/>
      <c r="C805" s="611" t="e">
        <f>+#REF!</f>
        <v>#REF!</v>
      </c>
      <c r="D805" s="612" t="e">
        <f>+#REF!</f>
        <v>#REF!</v>
      </c>
      <c r="E805" s="552" t="e">
        <f>+#REF!</f>
        <v>#REF!</v>
      </c>
      <c r="F805" s="552" t="e">
        <f>+#REF!</f>
        <v>#REF!</v>
      </c>
      <c r="G805" s="650" t="e">
        <f>+#REF!</f>
        <v>#REF!</v>
      </c>
      <c r="H805" s="582" t="e">
        <f t="shared" si="35"/>
        <v>#REF!</v>
      </c>
      <c r="I805" s="498"/>
      <c r="J805" s="472"/>
      <c r="K805" s="472"/>
      <c r="L805" s="472"/>
    </row>
    <row r="806" spans="1:12" s="474" customFormat="1" x14ac:dyDescent="0.25">
      <c r="A806" s="472"/>
      <c r="B806" s="472"/>
      <c r="C806" s="611" t="e">
        <f>+#REF!</f>
        <v>#REF!</v>
      </c>
      <c r="D806" s="610" t="e">
        <f>+#REF!</f>
        <v>#REF!</v>
      </c>
      <c r="E806" s="549" t="e">
        <f>+#REF!</f>
        <v>#REF!</v>
      </c>
      <c r="F806" s="549" t="e">
        <f>+#REF!</f>
        <v>#REF!</v>
      </c>
      <c r="G806" s="695" t="e">
        <f>+#REF!</f>
        <v>#REF!</v>
      </c>
      <c r="H806" s="578" t="e">
        <f t="shared" si="35"/>
        <v>#REF!</v>
      </c>
      <c r="I806" s="498"/>
      <c r="J806" s="472"/>
      <c r="K806" s="472"/>
      <c r="L806" s="472"/>
    </row>
    <row r="807" spans="1:12" s="474" customFormat="1" x14ac:dyDescent="0.25">
      <c r="A807" s="472"/>
      <c r="B807" s="472"/>
      <c r="C807" s="620" t="e">
        <f>+#REF!</f>
        <v>#REF!</v>
      </c>
      <c r="D807" s="612" t="e">
        <f>+#REF!</f>
        <v>#REF!</v>
      </c>
      <c r="E807" s="549" t="e">
        <f>+#REF!</f>
        <v>#REF!</v>
      </c>
      <c r="F807" s="549" t="e">
        <f>+#REF!</f>
        <v>#REF!</v>
      </c>
      <c r="G807" s="650" t="e">
        <f>+#REF!</f>
        <v>#REF!</v>
      </c>
      <c r="H807" s="578" t="e">
        <f t="shared" si="35"/>
        <v>#REF!</v>
      </c>
      <c r="I807" s="498"/>
      <c r="J807" s="472"/>
      <c r="K807" s="472"/>
      <c r="L807" s="472"/>
    </row>
    <row r="808" spans="1:12" s="474" customFormat="1" x14ac:dyDescent="0.25">
      <c r="A808" s="472"/>
      <c r="B808" s="472"/>
      <c r="C808" s="611" t="e">
        <f>+#REF!</f>
        <v>#REF!</v>
      </c>
      <c r="D808" s="612" t="e">
        <f>+#REF!</f>
        <v>#REF!</v>
      </c>
      <c r="E808" s="552" t="e">
        <f>+#REF!</f>
        <v>#REF!</v>
      </c>
      <c r="F808" s="552" t="e">
        <f>+#REF!</f>
        <v>#REF!</v>
      </c>
      <c r="G808" s="719" t="e">
        <f>+#REF!</f>
        <v>#REF!</v>
      </c>
      <c r="H808" s="578" t="e">
        <f t="shared" si="35"/>
        <v>#REF!</v>
      </c>
      <c r="I808" s="498"/>
      <c r="J808" s="472"/>
      <c r="K808" s="472"/>
      <c r="L808" s="472"/>
    </row>
    <row r="809" spans="1:12" s="474" customFormat="1" x14ac:dyDescent="0.25">
      <c r="A809" s="472"/>
      <c r="B809" s="472"/>
      <c r="C809" s="611" t="e">
        <f>+#REF!</f>
        <v>#REF!</v>
      </c>
      <c r="D809" s="612" t="e">
        <f>+#REF!</f>
        <v>#REF!</v>
      </c>
      <c r="E809" s="552" t="e">
        <f>+#REF!</f>
        <v>#REF!</v>
      </c>
      <c r="F809" s="553" t="e">
        <f>+#REF!</f>
        <v>#REF!</v>
      </c>
      <c r="G809" s="502" t="e">
        <f>+#REF!</f>
        <v>#REF!</v>
      </c>
      <c r="H809" s="665" t="e">
        <f t="shared" si="35"/>
        <v>#REF!</v>
      </c>
      <c r="I809" s="498"/>
      <c r="J809" s="472"/>
      <c r="K809" s="472"/>
      <c r="L809" s="472"/>
    </row>
    <row r="810" spans="1:12" s="474" customFormat="1" x14ac:dyDescent="0.25">
      <c r="A810" s="472"/>
      <c r="B810" s="472"/>
      <c r="C810" s="611" t="e">
        <f>+#REF!</f>
        <v>#REF!</v>
      </c>
      <c r="D810" s="615" t="e">
        <f>+#REF!</f>
        <v>#REF!</v>
      </c>
      <c r="E810" s="552" t="e">
        <f>+#REF!</f>
        <v>#REF!</v>
      </c>
      <c r="F810" s="552" t="e">
        <f>+#REF!</f>
        <v>#REF!</v>
      </c>
      <c r="G810" s="695" t="e">
        <f>+#REF!</f>
        <v>#REF!</v>
      </c>
      <c r="H810" s="582" t="e">
        <f t="shared" si="35"/>
        <v>#REF!</v>
      </c>
      <c r="I810" s="498"/>
      <c r="J810" s="472"/>
      <c r="K810" s="472"/>
      <c r="L810" s="472"/>
    </row>
    <row r="811" spans="1:12" s="474" customFormat="1" x14ac:dyDescent="0.25">
      <c r="A811" s="472"/>
      <c r="B811" s="472"/>
      <c r="C811" s="611" t="e">
        <f>+#REF!</f>
        <v>#REF!</v>
      </c>
      <c r="D811" s="616" t="e">
        <f>+#REF!</f>
        <v>#REF!</v>
      </c>
      <c r="E811" s="617" t="e">
        <f>+#REF!</f>
        <v>#REF!</v>
      </c>
      <c r="F811" s="549" t="e">
        <f>+#REF!</f>
        <v>#REF!</v>
      </c>
      <c r="G811" s="650" t="e">
        <f>+#REF!</f>
        <v>#REF!</v>
      </c>
      <c r="H811" s="578" t="e">
        <f t="shared" si="35"/>
        <v>#REF!</v>
      </c>
      <c r="I811" s="498"/>
      <c r="J811" s="472"/>
      <c r="K811" s="472"/>
      <c r="L811" s="472"/>
    </row>
    <row r="812" spans="1:12" s="474" customFormat="1" x14ac:dyDescent="0.25">
      <c r="A812" s="472"/>
      <c r="B812" s="472"/>
      <c r="C812" s="618" t="e">
        <f>+#REF!</f>
        <v>#REF!</v>
      </c>
      <c r="D812" s="613" t="e">
        <f>+#REF!</f>
        <v>#REF!</v>
      </c>
      <c r="E812" s="614" t="e">
        <f>+#REF!</f>
        <v>#REF!</v>
      </c>
      <c r="F812" s="614" t="e">
        <f>+#REF!</f>
        <v>#REF!</v>
      </c>
      <c r="G812" s="650" t="e">
        <f>+#REF!</f>
        <v>#REF!</v>
      </c>
      <c r="H812" s="578" t="e">
        <f t="shared" si="35"/>
        <v>#REF!</v>
      </c>
      <c r="I812" s="498"/>
      <c r="J812" s="472"/>
      <c r="K812" s="472"/>
      <c r="L812" s="472"/>
    </row>
    <row r="813" spans="1:12" s="474" customFormat="1" x14ac:dyDescent="0.25">
      <c r="A813" s="472"/>
      <c r="B813" s="472"/>
      <c r="C813" s="611" t="e">
        <f>+#REF!</f>
        <v>#REF!</v>
      </c>
      <c r="D813" s="615" t="e">
        <f>+#REF!</f>
        <v>#REF!</v>
      </c>
      <c r="E813" s="552" t="e">
        <f>+#REF!</f>
        <v>#REF!</v>
      </c>
      <c r="F813" s="552" t="e">
        <f>+#REF!</f>
        <v>#REF!</v>
      </c>
      <c r="G813" s="650" t="e">
        <f>+#REF!</f>
        <v>#REF!</v>
      </c>
      <c r="H813" s="578" t="e">
        <f t="shared" si="35"/>
        <v>#REF!</v>
      </c>
      <c r="I813" s="498"/>
      <c r="J813" s="472"/>
      <c r="K813" s="472"/>
      <c r="L813" s="472"/>
    </row>
    <row r="814" spans="1:12" s="474" customFormat="1" x14ac:dyDescent="0.25">
      <c r="A814" s="472"/>
      <c r="B814" s="472"/>
      <c r="C814" s="611" t="e">
        <f>+#REF!</f>
        <v>#REF!</v>
      </c>
      <c r="D814" s="615" t="e">
        <f>+#REF!</f>
        <v>#REF!</v>
      </c>
      <c r="E814" s="552" t="e">
        <f>+#REF!</f>
        <v>#REF!</v>
      </c>
      <c r="F814" s="552" t="e">
        <f>+#REF!</f>
        <v>#REF!</v>
      </c>
      <c r="G814" s="650" t="e">
        <f>+#REF!</f>
        <v>#REF!</v>
      </c>
      <c r="H814" s="578" t="e">
        <f t="shared" si="35"/>
        <v>#REF!</v>
      </c>
      <c r="I814" s="498"/>
      <c r="J814" s="472"/>
      <c r="K814" s="472"/>
      <c r="L814" s="472"/>
    </row>
    <row r="815" spans="1:12" s="474" customFormat="1" x14ac:dyDescent="0.25">
      <c r="A815" s="472"/>
      <c r="B815" s="472"/>
      <c r="C815" s="611" t="e">
        <f>+#REF!</f>
        <v>#REF!</v>
      </c>
      <c r="D815" s="612" t="e">
        <f>+#REF!</f>
        <v>#REF!</v>
      </c>
      <c r="E815" s="552" t="e">
        <f>+#REF!</f>
        <v>#REF!</v>
      </c>
      <c r="F815" s="614" t="e">
        <f>+#REF!</f>
        <v>#REF!</v>
      </c>
      <c r="G815" s="695" t="e">
        <f>+#REF!</f>
        <v>#REF!</v>
      </c>
      <c r="H815" s="578" t="e">
        <f t="shared" si="35"/>
        <v>#REF!</v>
      </c>
      <c r="I815" s="498"/>
      <c r="J815" s="472"/>
      <c r="K815" s="472"/>
      <c r="L815" s="472"/>
    </row>
    <row r="816" spans="1:12" s="474" customFormat="1" x14ac:dyDescent="0.25">
      <c r="A816" s="472"/>
      <c r="B816" s="472"/>
      <c r="C816" s="611" t="e">
        <f>+#REF!</f>
        <v>#REF!</v>
      </c>
      <c r="D816" s="615" t="e">
        <f>+#REF!</f>
        <v>#REF!</v>
      </c>
      <c r="E816" s="552" t="e">
        <f>+#REF!</f>
        <v>#REF!</v>
      </c>
      <c r="F816" s="552" t="e">
        <f>+#REF!</f>
        <v>#REF!</v>
      </c>
      <c r="G816" s="650" t="e">
        <f>+#REF!</f>
        <v>#REF!</v>
      </c>
      <c r="H816" s="578" t="e">
        <f t="shared" si="35"/>
        <v>#REF!</v>
      </c>
      <c r="I816" s="498"/>
      <c r="J816" s="472"/>
      <c r="K816" s="472"/>
      <c r="L816" s="472"/>
    </row>
    <row r="817" spans="1:12" s="474" customFormat="1" x14ac:dyDescent="0.25">
      <c r="A817" s="472"/>
      <c r="B817" s="472"/>
      <c r="C817" s="611" t="e">
        <f>+#REF!</f>
        <v>#REF!</v>
      </c>
      <c r="D817" s="615" t="e">
        <f>+#REF!</f>
        <v>#REF!</v>
      </c>
      <c r="E817" s="552" t="e">
        <f>+#REF!</f>
        <v>#REF!</v>
      </c>
      <c r="F817" s="552" t="e">
        <f>+#REF!</f>
        <v>#REF!</v>
      </c>
      <c r="G817" s="650" t="e">
        <f>+#REF!</f>
        <v>#REF!</v>
      </c>
      <c r="H817" s="578" t="e">
        <f t="shared" si="35"/>
        <v>#REF!</v>
      </c>
      <c r="I817" s="498"/>
      <c r="J817" s="472"/>
      <c r="K817" s="472"/>
      <c r="L817" s="472"/>
    </row>
    <row r="818" spans="1:12" s="474" customFormat="1" x14ac:dyDescent="0.25">
      <c r="A818" s="472"/>
      <c r="B818" s="472"/>
      <c r="C818" s="611" t="e">
        <f>+#REF!</f>
        <v>#REF!</v>
      </c>
      <c r="D818" s="615" t="e">
        <f>+#REF!</f>
        <v>#REF!</v>
      </c>
      <c r="E818" s="552" t="e">
        <f>+#REF!</f>
        <v>#REF!</v>
      </c>
      <c r="F818" s="552" t="e">
        <f>+#REF!</f>
        <v>#REF!</v>
      </c>
      <c r="G818" s="650" t="e">
        <f>+#REF!</f>
        <v>#REF!</v>
      </c>
      <c r="H818" s="578" t="e">
        <f t="shared" si="35"/>
        <v>#REF!</v>
      </c>
      <c r="I818" s="498"/>
      <c r="J818" s="472"/>
      <c r="K818" s="472"/>
      <c r="L818" s="472"/>
    </row>
    <row r="819" spans="1:12" s="474" customFormat="1" x14ac:dyDescent="0.25">
      <c r="A819" s="472"/>
      <c r="B819" s="472"/>
      <c r="C819" s="611" t="e">
        <f>+#REF!</f>
        <v>#REF!</v>
      </c>
      <c r="D819" s="612" t="e">
        <f>+#REF!</f>
        <v>#REF!</v>
      </c>
      <c r="E819" s="552" t="e">
        <f>+#REF!</f>
        <v>#REF!</v>
      </c>
      <c r="F819" s="614" t="e">
        <f>+#REF!</f>
        <v>#REF!</v>
      </c>
      <c r="G819" s="650" t="e">
        <f>+#REF!</f>
        <v>#REF!</v>
      </c>
      <c r="H819" s="578" t="e">
        <f t="shared" si="35"/>
        <v>#REF!</v>
      </c>
      <c r="I819" s="498"/>
      <c r="J819" s="472"/>
      <c r="K819" s="472"/>
      <c r="L819" s="472"/>
    </row>
    <row r="820" spans="1:12" s="474" customFormat="1" ht="14.4" thickBot="1" x14ac:dyDescent="0.3">
      <c r="A820" s="472"/>
      <c r="B820" s="472"/>
      <c r="C820" s="621" t="e">
        <f>+#REF!</f>
        <v>#REF!</v>
      </c>
      <c r="D820" s="622" t="e">
        <f>+#REF!</f>
        <v>#REF!</v>
      </c>
      <c r="E820" s="623" t="e">
        <f>+#REF!</f>
        <v>#REF!</v>
      </c>
      <c r="F820" s="624" t="e">
        <f>+#REF!</f>
        <v>#REF!</v>
      </c>
      <c r="G820" s="655" t="e">
        <f>+#REF!</f>
        <v>#REF!</v>
      </c>
      <c r="H820" s="702" t="e">
        <f t="shared" si="35"/>
        <v>#REF!</v>
      </c>
      <c r="I820" s="498"/>
      <c r="J820" s="472"/>
      <c r="K820" s="472"/>
      <c r="L820" s="472"/>
    </row>
    <row r="821" spans="1:12" s="474" customFormat="1" ht="14.4" thickBot="1" x14ac:dyDescent="0.3">
      <c r="A821" s="472"/>
      <c r="B821" s="472"/>
      <c r="C821" s="554"/>
      <c r="D821" s="555"/>
      <c r="E821" s="554"/>
      <c r="F821" s="1125" t="s">
        <v>20</v>
      </c>
      <c r="G821" s="1126"/>
      <c r="H821" s="588" t="e">
        <f>SUM(H800:H820)</f>
        <v>#REF!</v>
      </c>
      <c r="I821" s="589"/>
      <c r="J821" s="472"/>
      <c r="K821" s="472"/>
      <c r="L821" s="472"/>
    </row>
    <row r="822" spans="1:12" ht="14.4" thickBot="1" x14ac:dyDescent="0.3">
      <c r="A822" s="472"/>
      <c r="B822" s="514"/>
      <c r="C822" s="1127" t="s">
        <v>21</v>
      </c>
      <c r="D822" s="1128"/>
      <c r="E822" s="1128"/>
      <c r="F822" s="1128"/>
      <c r="G822" s="1128"/>
      <c r="H822" s="1129"/>
      <c r="I822" s="515"/>
      <c r="J822" s="472"/>
    </row>
    <row r="823" spans="1:12" ht="14.4" thickBot="1" x14ac:dyDescent="0.3">
      <c r="A823" s="472"/>
      <c r="B823" s="514"/>
      <c r="C823" s="517" t="s">
        <v>22</v>
      </c>
      <c r="D823" s="518" t="s">
        <v>23</v>
      </c>
      <c r="E823" s="519" t="s">
        <v>16</v>
      </c>
      <c r="F823" s="518" t="s">
        <v>17</v>
      </c>
      <c r="G823" s="519" t="s">
        <v>24</v>
      </c>
      <c r="H823" s="626" t="s">
        <v>25</v>
      </c>
      <c r="I823" s="627"/>
      <c r="J823" s="472"/>
    </row>
    <row r="824" spans="1:12" x14ac:dyDescent="0.25">
      <c r="A824" s="472"/>
      <c r="B824" s="514"/>
      <c r="C824" s="720" t="e">
        <f>+#REF!</f>
        <v>#REF!</v>
      </c>
      <c r="D824" s="638" t="e">
        <f>+#REF!</f>
        <v>#REF!</v>
      </c>
      <c r="E824" s="636" t="e">
        <f>+#REF!</f>
        <v>#REF!</v>
      </c>
      <c r="F824" s="599">
        <v>1</v>
      </c>
      <c r="G824" s="629" t="e">
        <f>+#REF!</f>
        <v>#REF!</v>
      </c>
      <c r="H824" s="630" t="e">
        <f>+F824*G824</f>
        <v>#REF!</v>
      </c>
      <c r="I824" s="631"/>
      <c r="J824" s="472"/>
    </row>
    <row r="825" spans="1:12" x14ac:dyDescent="0.25">
      <c r="A825" s="472"/>
      <c r="B825" s="514"/>
      <c r="C825" s="597" t="e">
        <f>+#REF!</f>
        <v>#REF!</v>
      </c>
      <c r="D825" s="638" t="e">
        <f>+#REF!</f>
        <v>#REF!</v>
      </c>
      <c r="E825" s="598" t="e">
        <f>+#REF!</f>
        <v>#REF!</v>
      </c>
      <c r="F825" s="599">
        <v>1</v>
      </c>
      <c r="G825" s="629" t="e">
        <f>+#REF!</f>
        <v>#REF!</v>
      </c>
      <c r="H825" s="632" t="e">
        <f t="shared" ref="H825:H828" si="36">+F825*G825</f>
        <v>#REF!</v>
      </c>
      <c r="I825" s="631"/>
      <c r="J825" s="472"/>
    </row>
    <row r="826" spans="1:12" x14ac:dyDescent="0.25">
      <c r="A826" s="472"/>
      <c r="B826" s="514"/>
      <c r="C826" s="597" t="e">
        <f>+#REF!</f>
        <v>#REF!</v>
      </c>
      <c r="D826" s="638" t="e">
        <f>+#REF!</f>
        <v>#REF!</v>
      </c>
      <c r="E826" s="598" t="e">
        <f>+#REF!</f>
        <v>#REF!</v>
      </c>
      <c r="F826" s="599">
        <v>1</v>
      </c>
      <c r="G826" s="629" t="e">
        <f>+#REF!</f>
        <v>#REF!</v>
      </c>
      <c r="H826" s="632" t="e">
        <f t="shared" si="36"/>
        <v>#REF!</v>
      </c>
      <c r="I826" s="631"/>
      <c r="J826" s="472"/>
    </row>
    <row r="827" spans="1:12" x14ac:dyDescent="0.25">
      <c r="A827" s="472"/>
      <c r="B827" s="514"/>
      <c r="C827" s="597" t="e">
        <f>+#REF!</f>
        <v>#REF!</v>
      </c>
      <c r="D827" s="638" t="e">
        <f>+#REF!</f>
        <v>#REF!</v>
      </c>
      <c r="E827" s="598" t="e">
        <f>+#REF!</f>
        <v>#REF!</v>
      </c>
      <c r="F827" s="599">
        <v>1</v>
      </c>
      <c r="G827" s="629" t="e">
        <f>+#REF!</f>
        <v>#REF!</v>
      </c>
      <c r="H827" s="632" t="e">
        <f t="shared" si="36"/>
        <v>#REF!</v>
      </c>
      <c r="I827" s="631"/>
      <c r="J827" s="472"/>
    </row>
    <row r="828" spans="1:12" ht="14.4" thickBot="1" x14ac:dyDescent="0.3">
      <c r="A828" s="472"/>
      <c r="B828" s="514"/>
      <c r="C828" s="710" t="e">
        <f>+#REF!</f>
        <v>#REF!</v>
      </c>
      <c r="D828" s="711" t="e">
        <f>+#REF!</f>
        <v>#REF!</v>
      </c>
      <c r="E828" s="685" t="e">
        <f>+#REF!</f>
        <v>#REF!</v>
      </c>
      <c r="F828" s="712">
        <v>1</v>
      </c>
      <c r="G828" s="713" t="e">
        <f>+#REF!</f>
        <v>#REF!</v>
      </c>
      <c r="H828" s="714" t="e">
        <f t="shared" si="36"/>
        <v>#REF!</v>
      </c>
      <c r="I828" s="631"/>
      <c r="J828" s="472"/>
    </row>
    <row r="829" spans="1:12" ht="14.4" thickBot="1" x14ac:dyDescent="0.3">
      <c r="A829" s="472"/>
      <c r="B829" s="514"/>
      <c r="C829" s="1130" t="s">
        <v>57</v>
      </c>
      <c r="D829" s="1131"/>
      <c r="E829" s="1131"/>
      <c r="F829" s="1131"/>
      <c r="G829" s="1131"/>
      <c r="H829" s="537" t="e">
        <f>SUM(H824:H828)</f>
        <v>#REF!</v>
      </c>
      <c r="I829" s="538"/>
      <c r="J829" s="473"/>
    </row>
    <row r="830" spans="1:12" ht="14.4" thickBot="1" x14ac:dyDescent="0.3">
      <c r="A830" s="472"/>
      <c r="B830" s="514"/>
      <c r="C830" s="1071" t="s">
        <v>59</v>
      </c>
      <c r="D830" s="1072"/>
      <c r="E830" s="1072"/>
      <c r="F830" s="1072"/>
      <c r="G830" s="1073"/>
      <c r="H830" s="634" t="e">
        <f>+H829+H821</f>
        <v>#REF!</v>
      </c>
      <c r="I830" s="635"/>
      <c r="J830" s="472"/>
    </row>
    <row r="831" spans="1:12" x14ac:dyDescent="0.25">
      <c r="B831" s="469"/>
      <c r="C831" s="469"/>
      <c r="D831" s="470"/>
      <c r="E831" s="471"/>
      <c r="F831" s="469"/>
      <c r="G831" s="469"/>
      <c r="H831" s="469"/>
      <c r="I831" s="469"/>
    </row>
    <row r="832" spans="1:12" s="474" customFormat="1" ht="14.4" thickBot="1" x14ac:dyDescent="0.3">
      <c r="A832" s="472"/>
      <c r="B832" s="1078"/>
      <c r="C832" s="1103"/>
      <c r="D832" s="1103"/>
      <c r="E832" s="1103"/>
      <c r="F832" s="1103"/>
      <c r="G832" s="1103"/>
      <c r="H832" s="1103"/>
      <c r="I832" s="1103"/>
      <c r="J832" s="472"/>
      <c r="K832" s="472"/>
      <c r="L832" s="472"/>
    </row>
    <row r="833" spans="1:12" s="474" customFormat="1" ht="14.4" thickBot="1" x14ac:dyDescent="0.3">
      <c r="A833" s="472"/>
      <c r="B833" s="475"/>
      <c r="C833" s="1132" t="s">
        <v>0</v>
      </c>
      <c r="D833" s="1133"/>
      <c r="E833" s="1133"/>
      <c r="F833" s="1133"/>
      <c r="G833" s="1133"/>
      <c r="H833" s="1134"/>
      <c r="I833" s="476"/>
      <c r="J833" s="472"/>
      <c r="K833" s="472"/>
      <c r="L833" s="472"/>
    </row>
    <row r="834" spans="1:12" s="474" customFormat="1" ht="14.4" thickBot="1" x14ac:dyDescent="0.3">
      <c r="A834" s="472"/>
      <c r="B834" s="472"/>
      <c r="C834" s="478"/>
      <c r="D834" s="478"/>
      <c r="E834" s="478"/>
      <c r="F834" s="478"/>
      <c r="G834" s="478"/>
      <c r="H834" s="478"/>
      <c r="I834" s="478"/>
      <c r="J834" s="472"/>
      <c r="K834" s="472"/>
      <c r="L834" s="472"/>
    </row>
    <row r="835" spans="1:12" s="474" customFormat="1" ht="14.4" thickBot="1" x14ac:dyDescent="0.3">
      <c r="A835" s="472"/>
      <c r="B835" s="472"/>
      <c r="C835" s="480" t="s">
        <v>1</v>
      </c>
      <c r="D835" s="481" t="s">
        <v>780</v>
      </c>
      <c r="E835" s="1135"/>
      <c r="F835" s="1137"/>
      <c r="G835" s="1138"/>
      <c r="H835" s="1139"/>
      <c r="I835" s="476"/>
      <c r="J835" s="472"/>
      <c r="K835" s="472"/>
      <c r="L835" s="472"/>
    </row>
    <row r="836" spans="1:12" s="474" customFormat="1" ht="14.4" thickBot="1" x14ac:dyDescent="0.3">
      <c r="A836" s="472"/>
      <c r="B836" s="472"/>
      <c r="C836" s="480" t="s">
        <v>3</v>
      </c>
      <c r="D836" s="482" t="s">
        <v>4</v>
      </c>
      <c r="E836" s="1136"/>
      <c r="F836" s="1140"/>
      <c r="G836" s="1126"/>
      <c r="H836" s="1141"/>
      <c r="I836" s="476"/>
      <c r="J836" s="472"/>
      <c r="K836" s="472"/>
      <c r="L836" s="472"/>
    </row>
    <row r="837" spans="1:12" s="474" customFormat="1" ht="14.4" thickBot="1" x14ac:dyDescent="0.3">
      <c r="A837" s="472"/>
      <c r="B837" s="472"/>
      <c r="C837" s="480" t="s">
        <v>5</v>
      </c>
      <c r="D837" s="482" t="s">
        <v>6</v>
      </c>
      <c r="E837" s="1136"/>
      <c r="F837" s="1140"/>
      <c r="G837" s="1126"/>
      <c r="H837" s="1141"/>
      <c r="I837" s="476"/>
      <c r="J837" s="472"/>
      <c r="K837" s="472"/>
      <c r="L837" s="472"/>
    </row>
    <row r="838" spans="1:12" s="474" customFormat="1" ht="14.4" thickBot="1" x14ac:dyDescent="0.3">
      <c r="A838" s="472"/>
      <c r="B838" s="472"/>
      <c r="C838" s="480" t="s">
        <v>7</v>
      </c>
      <c r="D838" s="482" t="s">
        <v>8</v>
      </c>
      <c r="E838" s="1136"/>
      <c r="F838" s="1140"/>
      <c r="G838" s="1126"/>
      <c r="H838" s="1141"/>
      <c r="I838" s="476"/>
      <c r="J838" s="472"/>
      <c r="K838" s="472"/>
      <c r="L838" s="472"/>
    </row>
    <row r="839" spans="1:12" s="474" customFormat="1" ht="14.4" thickBot="1" x14ac:dyDescent="0.3">
      <c r="A839" s="472"/>
      <c r="B839" s="472"/>
      <c r="C839" s="483" t="s">
        <v>9</v>
      </c>
      <c r="D839" s="482" t="s">
        <v>10</v>
      </c>
      <c r="E839" s="1136"/>
      <c r="F839" s="1140"/>
      <c r="G839" s="1126"/>
      <c r="H839" s="1141"/>
      <c r="I839" s="476"/>
      <c r="J839" s="472"/>
      <c r="K839" s="472"/>
      <c r="L839" s="472"/>
    </row>
    <row r="840" spans="1:12" s="474" customFormat="1" ht="14.4" thickBot="1" x14ac:dyDescent="0.3">
      <c r="A840" s="472"/>
      <c r="B840" s="472"/>
      <c r="C840" s="483" t="s">
        <v>11</v>
      </c>
      <c r="D840" s="482" t="s">
        <v>12</v>
      </c>
      <c r="E840" s="1136"/>
      <c r="F840" s="1142"/>
      <c r="G840" s="1143"/>
      <c r="H840" s="1144"/>
      <c r="I840" s="476"/>
      <c r="J840" s="472"/>
      <c r="K840" s="472"/>
      <c r="L840" s="472"/>
    </row>
    <row r="841" spans="1:12" s="474" customFormat="1" x14ac:dyDescent="0.25">
      <c r="A841" s="472"/>
      <c r="B841" s="472"/>
      <c r="C841" s="484"/>
      <c r="D841" s="485"/>
      <c r="E841" s="478"/>
      <c r="F841" s="485"/>
      <c r="G841" s="485"/>
      <c r="H841" s="485"/>
      <c r="I841" s="485"/>
      <c r="J841" s="472"/>
      <c r="K841" s="472"/>
      <c r="L841" s="472"/>
    </row>
    <row r="842" spans="1:12" s="474" customFormat="1" ht="14.4" thickBot="1" x14ac:dyDescent="0.3">
      <c r="A842" s="472"/>
      <c r="B842" s="472"/>
      <c r="C842" s="1145" t="s">
        <v>13</v>
      </c>
      <c r="D842" s="1103"/>
      <c r="E842" s="1103"/>
      <c r="F842" s="1103"/>
      <c r="G842" s="1103"/>
      <c r="H842" s="1146"/>
      <c r="I842" s="476"/>
      <c r="J842" s="472"/>
      <c r="K842" s="472"/>
      <c r="L842" s="472"/>
    </row>
    <row r="843" spans="1:12" s="474" customFormat="1" ht="28.2" thickBot="1" x14ac:dyDescent="0.3">
      <c r="A843" s="472"/>
      <c r="B843" s="472"/>
      <c r="C843" s="675" t="s">
        <v>14</v>
      </c>
      <c r="D843" s="570" t="s">
        <v>15</v>
      </c>
      <c r="E843" s="571" t="s">
        <v>16</v>
      </c>
      <c r="F843" s="570" t="s">
        <v>17</v>
      </c>
      <c r="G843" s="571" t="s">
        <v>760</v>
      </c>
      <c r="H843" s="570" t="s">
        <v>66</v>
      </c>
      <c r="I843" s="492"/>
      <c r="J843" s="472"/>
      <c r="K843" s="472"/>
      <c r="L843" s="472"/>
    </row>
    <row r="844" spans="1:12" s="474" customFormat="1" x14ac:dyDescent="0.25">
      <c r="A844" s="472"/>
      <c r="B844" s="472"/>
      <c r="C844" s="721" t="e">
        <f>+#REF!</f>
        <v>#REF!</v>
      </c>
      <c r="D844" s="693" t="e">
        <f>+#REF!</f>
        <v>#REF!</v>
      </c>
      <c r="E844" s="694" t="e">
        <f>+#REF!</f>
        <v>#REF!</v>
      </c>
      <c r="F844" s="695" t="e">
        <f>+#REF!</f>
        <v>#REF!</v>
      </c>
      <c r="G844" s="695" t="e">
        <f>+#REF!</f>
        <v>#REF!</v>
      </c>
      <c r="H844" s="578" t="e">
        <f t="shared" ref="H844:H864" si="37">G844*F844</f>
        <v>#REF!</v>
      </c>
      <c r="I844" s="498"/>
      <c r="J844" s="472"/>
      <c r="K844" s="472"/>
      <c r="L844" s="472"/>
    </row>
    <row r="845" spans="1:12" s="474" customFormat="1" x14ac:dyDescent="0.25">
      <c r="A845" s="472"/>
      <c r="B845" s="472"/>
      <c r="C845" s="722" t="e">
        <f>+#REF!</f>
        <v>#REF!</v>
      </c>
      <c r="D845" s="669" t="e">
        <f>+#REF!</f>
        <v>#REF!</v>
      </c>
      <c r="E845" s="670" t="e">
        <f>+#REF!</f>
        <v>#REF!</v>
      </c>
      <c r="F845" s="650" t="e">
        <f>+#REF!</f>
        <v>#REF!</v>
      </c>
      <c r="G845" s="650" t="e">
        <f>+#REF!</f>
        <v>#REF!</v>
      </c>
      <c r="H845" s="578" t="e">
        <f t="shared" si="37"/>
        <v>#REF!</v>
      </c>
      <c r="I845" s="498"/>
      <c r="J845" s="472"/>
      <c r="K845" s="472"/>
      <c r="L845" s="472"/>
    </row>
    <row r="846" spans="1:12" s="474" customFormat="1" x14ac:dyDescent="0.25">
      <c r="A846" s="472"/>
      <c r="B846" s="472"/>
      <c r="C846" s="723" t="e">
        <f>+#REF!</f>
        <v>#REF!</v>
      </c>
      <c r="D846" s="724" t="e">
        <f>+#REF!</f>
        <v>#REF!</v>
      </c>
      <c r="E846" s="725" t="e">
        <f>+#REF!</f>
        <v>#REF!</v>
      </c>
      <c r="F846" s="719" t="e">
        <f>+#REF!</f>
        <v>#REF!</v>
      </c>
      <c r="G846" s="719" t="e">
        <f>+#REF!</f>
        <v>#REF!</v>
      </c>
      <c r="H846" s="578" t="e">
        <f t="shared" si="37"/>
        <v>#REF!</v>
      </c>
      <c r="I846" s="498"/>
      <c r="J846" s="472"/>
      <c r="K846" s="472"/>
      <c r="L846" s="472"/>
    </row>
    <row r="847" spans="1:12" s="474" customFormat="1" x14ac:dyDescent="0.25">
      <c r="A847" s="472"/>
      <c r="B847" s="472"/>
      <c r="C847" s="722" t="e">
        <f>+#REF!</f>
        <v>#REF!</v>
      </c>
      <c r="D847" s="669" t="e">
        <f>+#REF!</f>
        <v>#REF!</v>
      </c>
      <c r="E847" s="670" t="e">
        <f>+#REF!</f>
        <v>#REF!</v>
      </c>
      <c r="F847" s="650" t="e">
        <f>+#REF!</f>
        <v>#REF!</v>
      </c>
      <c r="G847" s="650" t="e">
        <f>+#REF!</f>
        <v>#REF!</v>
      </c>
      <c r="H847" s="578" t="e">
        <f t="shared" si="37"/>
        <v>#REF!</v>
      </c>
      <c r="I847" s="498"/>
      <c r="J847" s="472"/>
      <c r="K847" s="472"/>
      <c r="L847" s="472"/>
    </row>
    <row r="848" spans="1:12" s="474" customFormat="1" x14ac:dyDescent="0.25">
      <c r="A848" s="472"/>
      <c r="B848" s="472"/>
      <c r="C848" s="723" t="e">
        <f>+#REF!</f>
        <v>#REF!</v>
      </c>
      <c r="D848" s="726" t="e">
        <f>+#REF!</f>
        <v>#REF!</v>
      </c>
      <c r="E848" s="727" t="e">
        <f>+#REF!</f>
        <v>#REF!</v>
      </c>
      <c r="F848" s="716" t="e">
        <f>+#REF!</f>
        <v>#REF!</v>
      </c>
      <c r="G848" s="716" t="e">
        <f>+#REF!</f>
        <v>#REF!</v>
      </c>
      <c r="H848" s="717" t="e">
        <f t="shared" si="37"/>
        <v>#REF!</v>
      </c>
      <c r="I848" s="718"/>
      <c r="J848" s="472"/>
      <c r="K848" s="472"/>
      <c r="L848" s="472"/>
    </row>
    <row r="849" spans="1:12" s="474" customFormat="1" x14ac:dyDescent="0.25">
      <c r="A849" s="472"/>
      <c r="B849" s="472"/>
      <c r="C849" s="722" t="e">
        <f>+#REF!</f>
        <v>#REF!</v>
      </c>
      <c r="D849" s="669" t="e">
        <f>+#REF!</f>
        <v>#REF!</v>
      </c>
      <c r="E849" s="670" t="e">
        <f>+#REF!</f>
        <v>#REF!</v>
      </c>
      <c r="F849" s="650" t="e">
        <f>+#REF!</f>
        <v>#REF!</v>
      </c>
      <c r="G849" s="650" t="e">
        <f>+#REF!</f>
        <v>#REF!</v>
      </c>
      <c r="H849" s="582" t="e">
        <f t="shared" si="37"/>
        <v>#REF!</v>
      </c>
      <c r="I849" s="498"/>
      <c r="J849" s="472"/>
      <c r="K849" s="472"/>
      <c r="L849" s="472"/>
    </row>
    <row r="850" spans="1:12" s="474" customFormat="1" x14ac:dyDescent="0.25">
      <c r="A850" s="472"/>
      <c r="B850" s="472"/>
      <c r="C850" s="721" t="e">
        <f>+#REF!</f>
        <v>#REF!</v>
      </c>
      <c r="D850" s="693" t="e">
        <f>+#REF!</f>
        <v>#REF!</v>
      </c>
      <c r="E850" s="694" t="e">
        <f>+#REF!</f>
        <v>#REF!</v>
      </c>
      <c r="F850" s="695" t="e">
        <f>+#REF!</f>
        <v>#REF!</v>
      </c>
      <c r="G850" s="695" t="e">
        <f>+#REF!</f>
        <v>#REF!</v>
      </c>
      <c r="H850" s="578" t="e">
        <f t="shared" si="37"/>
        <v>#REF!</v>
      </c>
      <c r="I850" s="498"/>
      <c r="J850" s="472"/>
      <c r="K850" s="472"/>
      <c r="L850" s="472"/>
    </row>
    <row r="851" spans="1:12" s="474" customFormat="1" x14ac:dyDescent="0.25">
      <c r="A851" s="472"/>
      <c r="B851" s="472"/>
      <c r="C851" s="722" t="e">
        <f>+#REF!</f>
        <v>#REF!</v>
      </c>
      <c r="D851" s="669" t="e">
        <f>+#REF!</f>
        <v>#REF!</v>
      </c>
      <c r="E851" s="670" t="e">
        <f>+#REF!</f>
        <v>#REF!</v>
      </c>
      <c r="F851" s="650" t="e">
        <f>+#REF!</f>
        <v>#REF!</v>
      </c>
      <c r="G851" s="650" t="e">
        <f>+#REF!</f>
        <v>#REF!</v>
      </c>
      <c r="H851" s="578" t="e">
        <f t="shared" si="37"/>
        <v>#REF!</v>
      </c>
      <c r="I851" s="498"/>
      <c r="J851" s="472"/>
      <c r="K851" s="472"/>
      <c r="L851" s="472"/>
    </row>
    <row r="852" spans="1:12" s="474" customFormat="1" x14ac:dyDescent="0.25">
      <c r="A852" s="472"/>
      <c r="B852" s="472"/>
      <c r="C852" s="722" t="e">
        <f>+#REF!</f>
        <v>#REF!</v>
      </c>
      <c r="D852" s="669" t="e">
        <f>+#REF!</f>
        <v>#REF!</v>
      </c>
      <c r="E852" s="725" t="e">
        <f>+#REF!</f>
        <v>#REF!</v>
      </c>
      <c r="F852" s="719" t="e">
        <f>+#REF!</f>
        <v>#REF!</v>
      </c>
      <c r="G852" s="719" t="e">
        <f>+#REF!</f>
        <v>#REF!</v>
      </c>
      <c r="H852" s="578" t="e">
        <f t="shared" si="37"/>
        <v>#REF!</v>
      </c>
      <c r="I852" s="498"/>
      <c r="J852" s="472"/>
      <c r="K852" s="472"/>
      <c r="L852" s="472"/>
    </row>
    <row r="853" spans="1:12" s="474" customFormat="1" x14ac:dyDescent="0.25">
      <c r="A853" s="472"/>
      <c r="B853" s="472"/>
      <c r="C853" s="722" t="e">
        <f>+#REF!</f>
        <v>#REF!</v>
      </c>
      <c r="D853" s="728" t="e">
        <f>+#REF!</f>
        <v>#REF!</v>
      </c>
      <c r="E853" s="501" t="e">
        <f>+#REF!</f>
        <v>#REF!</v>
      </c>
      <c r="F853" s="502" t="e">
        <f>+#REF!</f>
        <v>#REF!</v>
      </c>
      <c r="G853" s="502" t="e">
        <f>+#REF!</f>
        <v>#REF!</v>
      </c>
      <c r="H853" s="665" t="e">
        <f t="shared" si="37"/>
        <v>#REF!</v>
      </c>
      <c r="I853" s="498"/>
      <c r="J853" s="472"/>
      <c r="K853" s="472"/>
      <c r="L853" s="472"/>
    </row>
    <row r="854" spans="1:12" s="474" customFormat="1" x14ac:dyDescent="0.25">
      <c r="A854" s="472"/>
      <c r="B854" s="472"/>
      <c r="C854" s="722" t="e">
        <f>+#REF!</f>
        <v>#REF!</v>
      </c>
      <c r="D854" s="669" t="e">
        <f>+#REF!</f>
        <v>#REF!</v>
      </c>
      <c r="E854" s="694" t="e">
        <f>+#REF!</f>
        <v>#REF!</v>
      </c>
      <c r="F854" s="695" t="e">
        <f>+#REF!</f>
        <v>#REF!</v>
      </c>
      <c r="G854" s="695" t="e">
        <f>+#REF!</f>
        <v>#REF!</v>
      </c>
      <c r="H854" s="582" t="e">
        <f t="shared" si="37"/>
        <v>#REF!</v>
      </c>
      <c r="I854" s="498"/>
      <c r="J854" s="472"/>
      <c r="K854" s="472"/>
      <c r="L854" s="472"/>
    </row>
    <row r="855" spans="1:12" s="474" customFormat="1" x14ac:dyDescent="0.25">
      <c r="A855" s="472"/>
      <c r="B855" s="472"/>
      <c r="C855" s="722" t="e">
        <f>+#REF!</f>
        <v>#REF!</v>
      </c>
      <c r="D855" s="669" t="e">
        <f>+#REF!</f>
        <v>#REF!</v>
      </c>
      <c r="E855" s="670" t="e">
        <f>+#REF!</f>
        <v>#REF!</v>
      </c>
      <c r="F855" s="650" t="e">
        <f>+#REF!</f>
        <v>#REF!</v>
      </c>
      <c r="G855" s="650" t="e">
        <f>+#REF!</f>
        <v>#REF!</v>
      </c>
      <c r="H855" s="578" t="e">
        <f t="shared" si="37"/>
        <v>#REF!</v>
      </c>
      <c r="I855" s="498"/>
      <c r="J855" s="472"/>
      <c r="K855" s="472"/>
      <c r="L855" s="472"/>
    </row>
    <row r="856" spans="1:12" s="474" customFormat="1" x14ac:dyDescent="0.25">
      <c r="A856" s="472"/>
      <c r="B856" s="472"/>
      <c r="C856" s="722" t="e">
        <f>+#REF!</f>
        <v>#REF!</v>
      </c>
      <c r="D856" s="669" t="e">
        <f>+#REF!</f>
        <v>#REF!</v>
      </c>
      <c r="E856" s="670" t="e">
        <f>+#REF!</f>
        <v>#REF!</v>
      </c>
      <c r="F856" s="650" t="e">
        <f>+#REF!</f>
        <v>#REF!</v>
      </c>
      <c r="G856" s="650" t="e">
        <f>+#REF!</f>
        <v>#REF!</v>
      </c>
      <c r="H856" s="578" t="e">
        <f t="shared" si="37"/>
        <v>#REF!</v>
      </c>
      <c r="I856" s="498"/>
      <c r="J856" s="472"/>
      <c r="K856" s="472"/>
      <c r="L856" s="472"/>
    </row>
    <row r="857" spans="1:12" s="474" customFormat="1" x14ac:dyDescent="0.25">
      <c r="A857" s="472"/>
      <c r="B857" s="472"/>
      <c r="C857" s="722" t="e">
        <f>+#REF!</f>
        <v>#REF!</v>
      </c>
      <c r="D857" s="669" t="e">
        <f>+#REF!</f>
        <v>#REF!</v>
      </c>
      <c r="E857" s="670" t="e">
        <f>+#REF!</f>
        <v>#REF!</v>
      </c>
      <c r="F857" s="650" t="e">
        <f>+#REF!</f>
        <v>#REF!</v>
      </c>
      <c r="G857" s="650" t="e">
        <f>+#REF!</f>
        <v>#REF!</v>
      </c>
      <c r="H857" s="578" t="e">
        <f t="shared" si="37"/>
        <v>#REF!</v>
      </c>
      <c r="I857" s="498"/>
      <c r="J857" s="472"/>
      <c r="K857" s="472"/>
      <c r="L857" s="472"/>
    </row>
    <row r="858" spans="1:12" s="474" customFormat="1" x14ac:dyDescent="0.25">
      <c r="A858" s="472"/>
      <c r="B858" s="472"/>
      <c r="C858" s="722" t="e">
        <f>+#REF!</f>
        <v>#REF!</v>
      </c>
      <c r="D858" s="669" t="e">
        <f>+#REF!</f>
        <v>#REF!</v>
      </c>
      <c r="E858" s="670" t="e">
        <f>+#REF!</f>
        <v>#REF!</v>
      </c>
      <c r="F858" s="650" t="e">
        <f>+#REF!</f>
        <v>#REF!</v>
      </c>
      <c r="G858" s="650" t="e">
        <f>+#REF!</f>
        <v>#REF!</v>
      </c>
      <c r="H858" s="578" t="e">
        <f t="shared" si="37"/>
        <v>#REF!</v>
      </c>
      <c r="I858" s="498"/>
      <c r="J858" s="472"/>
      <c r="K858" s="472"/>
      <c r="L858" s="472"/>
    </row>
    <row r="859" spans="1:12" s="474" customFormat="1" x14ac:dyDescent="0.25">
      <c r="A859" s="472"/>
      <c r="B859" s="472"/>
      <c r="C859" s="721" t="e">
        <f>+#REF!</f>
        <v>#REF!</v>
      </c>
      <c r="D859" s="693" t="e">
        <f>+#REF!</f>
        <v>#REF!</v>
      </c>
      <c r="E859" s="694" t="e">
        <f>+#REF!</f>
        <v>#REF!</v>
      </c>
      <c r="F859" s="695" t="e">
        <f>+#REF!</f>
        <v>#REF!</v>
      </c>
      <c r="G859" s="695" t="e">
        <f>+#REF!</f>
        <v>#REF!</v>
      </c>
      <c r="H859" s="578" t="e">
        <f t="shared" si="37"/>
        <v>#REF!</v>
      </c>
      <c r="I859" s="498"/>
      <c r="J859" s="472"/>
      <c r="K859" s="472"/>
      <c r="L859" s="472"/>
    </row>
    <row r="860" spans="1:12" s="474" customFormat="1" x14ac:dyDescent="0.25">
      <c r="A860" s="472"/>
      <c r="B860" s="472"/>
      <c r="C860" s="722" t="e">
        <f>+#REF!</f>
        <v>#REF!</v>
      </c>
      <c r="D860" s="669" t="e">
        <f>+#REF!</f>
        <v>#REF!</v>
      </c>
      <c r="E860" s="670" t="e">
        <f>+#REF!</f>
        <v>#REF!</v>
      </c>
      <c r="F860" s="650" t="e">
        <f>+#REF!</f>
        <v>#REF!</v>
      </c>
      <c r="G860" s="650" t="e">
        <f>+#REF!</f>
        <v>#REF!</v>
      </c>
      <c r="H860" s="578" t="e">
        <f t="shared" si="37"/>
        <v>#REF!</v>
      </c>
      <c r="I860" s="498"/>
      <c r="J860" s="472"/>
      <c r="K860" s="472"/>
      <c r="L860" s="472"/>
    </row>
    <row r="861" spans="1:12" s="474" customFormat="1" x14ac:dyDescent="0.25">
      <c r="A861" s="472"/>
      <c r="B861" s="472"/>
      <c r="C861" s="722" t="e">
        <f>+#REF!</f>
        <v>#REF!</v>
      </c>
      <c r="D861" s="669" t="e">
        <f>+#REF!</f>
        <v>#REF!</v>
      </c>
      <c r="E861" s="670" t="e">
        <f>+#REF!</f>
        <v>#REF!</v>
      </c>
      <c r="F861" s="650" t="e">
        <f>+#REF!</f>
        <v>#REF!</v>
      </c>
      <c r="G861" s="650" t="e">
        <f>+#REF!</f>
        <v>#REF!</v>
      </c>
      <c r="H861" s="578" t="e">
        <f t="shared" si="37"/>
        <v>#REF!</v>
      </c>
      <c r="I861" s="498"/>
      <c r="J861" s="472"/>
      <c r="K861" s="472"/>
      <c r="L861" s="472"/>
    </row>
    <row r="862" spans="1:12" s="474" customFormat="1" x14ac:dyDescent="0.25">
      <c r="A862" s="472"/>
      <c r="B862" s="472"/>
      <c r="C862" s="722" t="e">
        <f>+#REF!</f>
        <v>#REF!</v>
      </c>
      <c r="D862" s="669" t="e">
        <f>+#REF!</f>
        <v>#REF!</v>
      </c>
      <c r="E862" s="670" t="e">
        <f>+#REF!</f>
        <v>#REF!</v>
      </c>
      <c r="F862" s="650" t="e">
        <f>+#REF!</f>
        <v>#REF!</v>
      </c>
      <c r="G862" s="650" t="e">
        <f>+#REF!</f>
        <v>#REF!</v>
      </c>
      <c r="H862" s="578" t="e">
        <f t="shared" si="37"/>
        <v>#REF!</v>
      </c>
      <c r="I862" s="498"/>
      <c r="J862" s="472"/>
      <c r="K862" s="472"/>
      <c r="L862" s="472"/>
    </row>
    <row r="863" spans="1:12" s="474" customFormat="1" x14ac:dyDescent="0.25">
      <c r="A863" s="472"/>
      <c r="B863" s="472"/>
      <c r="C863" s="722" t="e">
        <f>+#REF!</f>
        <v>#REF!</v>
      </c>
      <c r="D863" s="669" t="e">
        <f>+#REF!</f>
        <v>#REF!</v>
      </c>
      <c r="E863" s="670" t="e">
        <f>+#REF!</f>
        <v>#REF!</v>
      </c>
      <c r="F863" s="650" t="e">
        <f>+#REF!</f>
        <v>#REF!</v>
      </c>
      <c r="G863" s="650" t="e">
        <f>+#REF!</f>
        <v>#REF!</v>
      </c>
      <c r="H863" s="578" t="e">
        <f t="shared" si="37"/>
        <v>#REF!</v>
      </c>
      <c r="I863" s="498"/>
      <c r="J863" s="472"/>
      <c r="K863" s="472"/>
      <c r="L863" s="472"/>
    </row>
    <row r="864" spans="1:12" s="474" customFormat="1" ht="14.4" thickBot="1" x14ac:dyDescent="0.3">
      <c r="A864" s="472"/>
      <c r="B864" s="472"/>
      <c r="C864" s="729" t="e">
        <f>+#REF!</f>
        <v>#REF!</v>
      </c>
      <c r="D864" s="672" t="e">
        <f>+#REF!</f>
        <v>#REF!</v>
      </c>
      <c r="E864" s="673" t="e">
        <f>+#REF!</f>
        <v>#REF!</v>
      </c>
      <c r="F864" s="655" t="e">
        <f>+#REF!</f>
        <v>#REF!</v>
      </c>
      <c r="G864" s="655" t="e">
        <f>+#REF!</f>
        <v>#REF!</v>
      </c>
      <c r="H864" s="702" t="e">
        <f t="shared" si="37"/>
        <v>#REF!</v>
      </c>
      <c r="I864" s="498"/>
      <c r="J864" s="472"/>
      <c r="K864" s="472"/>
      <c r="L864" s="472"/>
    </row>
    <row r="865" spans="1:12" s="474" customFormat="1" ht="14.4" thickBot="1" x14ac:dyDescent="0.3">
      <c r="A865" s="472"/>
      <c r="B865" s="472"/>
      <c r="C865" s="554"/>
      <c r="D865" s="555"/>
      <c r="E865" s="554"/>
      <c r="F865" s="1125" t="s">
        <v>20</v>
      </c>
      <c r="G865" s="1126"/>
      <c r="H865" s="588" t="e">
        <f>SUM(H844:H864)</f>
        <v>#REF!</v>
      </c>
      <c r="I865" s="589"/>
      <c r="J865" s="472"/>
      <c r="K865" s="472"/>
      <c r="L865" s="472"/>
    </row>
    <row r="866" spans="1:12" ht="14.4" thickBot="1" x14ac:dyDescent="0.3">
      <c r="A866" s="472"/>
      <c r="B866" s="514"/>
      <c r="C866" s="1127" t="s">
        <v>21</v>
      </c>
      <c r="D866" s="1128"/>
      <c r="E866" s="1128"/>
      <c r="F866" s="1128"/>
      <c r="G866" s="1128"/>
      <c r="H866" s="1129"/>
      <c r="I866" s="515"/>
      <c r="J866" s="472"/>
    </row>
    <row r="867" spans="1:12" ht="14.4" thickBot="1" x14ac:dyDescent="0.3">
      <c r="A867" s="472"/>
      <c r="B867" s="514"/>
      <c r="C867" s="517" t="s">
        <v>22</v>
      </c>
      <c r="D867" s="518" t="s">
        <v>23</v>
      </c>
      <c r="E867" s="519" t="s">
        <v>16</v>
      </c>
      <c r="F867" s="518" t="s">
        <v>17</v>
      </c>
      <c r="G867" s="519" t="s">
        <v>24</v>
      </c>
      <c r="H867" s="626" t="s">
        <v>25</v>
      </c>
      <c r="I867" s="627"/>
      <c r="J867" s="472"/>
    </row>
    <row r="868" spans="1:12" x14ac:dyDescent="0.25">
      <c r="A868" s="472"/>
      <c r="B868" s="514"/>
      <c r="C868" s="594" t="e">
        <f>+#REF!</f>
        <v>#REF!</v>
      </c>
      <c r="D868" s="628" t="e">
        <f>+#REF!</f>
        <v>#REF!</v>
      </c>
      <c r="E868" s="595" t="e">
        <f>+#REF!</f>
        <v>#REF!</v>
      </c>
      <c r="F868" s="596">
        <v>1</v>
      </c>
      <c r="G868" s="629" t="e">
        <f>+#REF!</f>
        <v>#REF!</v>
      </c>
      <c r="H868" s="630">
        <v>3184838.6367860292</v>
      </c>
      <c r="I868" s="631"/>
      <c r="J868" s="472"/>
    </row>
    <row r="869" spans="1:12" x14ac:dyDescent="0.25">
      <c r="A869" s="472"/>
      <c r="B869" s="514"/>
      <c r="C869" s="597" t="e">
        <f>+#REF!</f>
        <v>#REF!</v>
      </c>
      <c r="D869" s="638" t="e">
        <f>+#REF!</f>
        <v>#REF!</v>
      </c>
      <c r="E869" s="598" t="e">
        <f>+#REF!</f>
        <v>#REF!</v>
      </c>
      <c r="F869" s="599">
        <v>1</v>
      </c>
      <c r="G869" s="629" t="e">
        <f>+#REF!</f>
        <v>#REF!</v>
      </c>
      <c r="H869" s="632">
        <v>3312236.7889062678</v>
      </c>
      <c r="I869" s="631"/>
      <c r="J869" s="472"/>
    </row>
    <row r="870" spans="1:12" x14ac:dyDescent="0.25">
      <c r="A870" s="472"/>
      <c r="B870" s="514"/>
      <c r="C870" s="597" t="e">
        <f>+#REF!</f>
        <v>#REF!</v>
      </c>
      <c r="D870" s="638" t="e">
        <f>+#REF!</f>
        <v>#REF!</v>
      </c>
      <c r="E870" s="598" t="e">
        <f>+#REF!</f>
        <v>#REF!</v>
      </c>
      <c r="F870" s="599">
        <v>1</v>
      </c>
      <c r="G870" s="629" t="e">
        <f>+#REF!</f>
        <v>#REF!</v>
      </c>
      <c r="H870" s="632">
        <v>3313797.9309987626</v>
      </c>
      <c r="I870" s="631"/>
      <c r="J870" s="472"/>
    </row>
    <row r="871" spans="1:12" x14ac:dyDescent="0.25">
      <c r="A871" s="472"/>
      <c r="B871" s="514"/>
      <c r="C871" s="597" t="e">
        <f>+#REF!</f>
        <v>#REF!</v>
      </c>
      <c r="D871" s="638" t="e">
        <f>+#REF!</f>
        <v>#REF!</v>
      </c>
      <c r="E871" s="598" t="e">
        <f>+#REF!</f>
        <v>#REF!</v>
      </c>
      <c r="F871" s="599">
        <v>1</v>
      </c>
      <c r="G871" s="629" t="e">
        <f>+#REF!</f>
        <v>#REF!</v>
      </c>
      <c r="H871" s="632">
        <v>2031088.0899497306</v>
      </c>
      <c r="I871" s="631"/>
      <c r="J871" s="472"/>
    </row>
    <row r="872" spans="1:12" ht="14.4" thickBot="1" x14ac:dyDescent="0.3">
      <c r="A872" s="472"/>
      <c r="B872" s="514"/>
      <c r="C872" s="600" t="e">
        <f>+#REF!</f>
        <v>#REF!</v>
      </c>
      <c r="D872" s="601" t="e">
        <f>+#REF!</f>
        <v>#REF!</v>
      </c>
      <c r="E872" s="602" t="e">
        <f>+#REF!</f>
        <v>#REF!</v>
      </c>
      <c r="F872" s="603">
        <v>1</v>
      </c>
      <c r="G872" s="629" t="e">
        <f>+#REF!</f>
        <v>#REF!</v>
      </c>
      <c r="H872" s="633">
        <v>1797925.5</v>
      </c>
      <c r="I872" s="631"/>
      <c r="J872" s="472"/>
    </row>
    <row r="873" spans="1:12" ht="14.4" thickBot="1" x14ac:dyDescent="0.3">
      <c r="A873" s="472"/>
      <c r="B873" s="514"/>
      <c r="C873" s="1130" t="s">
        <v>57</v>
      </c>
      <c r="D873" s="1131"/>
      <c r="E873" s="1131"/>
      <c r="F873" s="1131"/>
      <c r="G873" s="1131"/>
      <c r="H873" s="537">
        <f>SUM(H868:H872)</f>
        <v>13639886.946640791</v>
      </c>
      <c r="I873" s="538"/>
      <c r="J873" s="473"/>
    </row>
    <row r="874" spans="1:12" ht="14.4" thickBot="1" x14ac:dyDescent="0.3">
      <c r="A874" s="472"/>
      <c r="B874" s="514"/>
      <c r="C874" s="1071" t="s">
        <v>59</v>
      </c>
      <c r="D874" s="1072"/>
      <c r="E874" s="1072"/>
      <c r="F874" s="1072"/>
      <c r="G874" s="1073"/>
      <c r="H874" s="634" t="e">
        <f>+H873+H865</f>
        <v>#REF!</v>
      </c>
      <c r="I874" s="635"/>
      <c r="J874" s="472"/>
    </row>
    <row r="875" spans="1:12" x14ac:dyDescent="0.25">
      <c r="B875" s="469"/>
      <c r="C875" s="469"/>
      <c r="D875" s="470"/>
      <c r="E875" s="471"/>
      <c r="F875" s="469"/>
      <c r="G875" s="469"/>
      <c r="H875" s="469"/>
      <c r="I875" s="469"/>
    </row>
    <row r="876" spans="1:12" s="474" customFormat="1" ht="14.4" thickBot="1" x14ac:dyDescent="0.3">
      <c r="A876" s="472"/>
      <c r="B876" s="1078"/>
      <c r="C876" s="1103"/>
      <c r="D876" s="1103"/>
      <c r="E876" s="1103"/>
      <c r="F876" s="1103"/>
      <c r="G876" s="1103"/>
      <c r="H876" s="1103"/>
      <c r="I876" s="1103"/>
      <c r="J876" s="472"/>
      <c r="K876" s="472"/>
      <c r="L876" s="472"/>
    </row>
    <row r="877" spans="1:12" s="474" customFormat="1" ht="14.4" thickBot="1" x14ac:dyDescent="0.3">
      <c r="A877" s="472"/>
      <c r="B877" s="475"/>
      <c r="C877" s="1132" t="s">
        <v>0</v>
      </c>
      <c r="D877" s="1133"/>
      <c r="E877" s="1133"/>
      <c r="F877" s="1133"/>
      <c r="G877" s="1133"/>
      <c r="H877" s="1134"/>
      <c r="I877" s="476"/>
      <c r="J877" s="472"/>
      <c r="K877" s="472"/>
      <c r="L877" s="472"/>
    </row>
    <row r="878" spans="1:12" s="474" customFormat="1" ht="14.4" thickBot="1" x14ac:dyDescent="0.3">
      <c r="A878" s="472"/>
      <c r="B878" s="472"/>
      <c r="C878" s="478"/>
      <c r="D878" s="478"/>
      <c r="E878" s="478"/>
      <c r="F878" s="478"/>
      <c r="G878" s="479"/>
      <c r="H878" s="478"/>
      <c r="I878" s="478"/>
      <c r="J878" s="472"/>
      <c r="K878" s="472"/>
      <c r="L878" s="472"/>
    </row>
    <row r="879" spans="1:12" s="474" customFormat="1" ht="14.4" thickBot="1" x14ac:dyDescent="0.3">
      <c r="A879" s="472"/>
      <c r="B879" s="472"/>
      <c r="C879" s="480" t="s">
        <v>1</v>
      </c>
      <c r="D879" s="481" t="s">
        <v>781</v>
      </c>
      <c r="E879" s="1135"/>
      <c r="F879" s="1137"/>
      <c r="G879" s="1138"/>
      <c r="H879" s="1139"/>
      <c r="I879" s="476"/>
      <c r="J879" s="472"/>
      <c r="K879" s="472"/>
      <c r="L879" s="472"/>
    </row>
    <row r="880" spans="1:12" s="474" customFormat="1" ht="14.4" thickBot="1" x14ac:dyDescent="0.3">
      <c r="A880" s="472"/>
      <c r="B880" s="472"/>
      <c r="C880" s="480" t="s">
        <v>3</v>
      </c>
      <c r="D880" s="482" t="s">
        <v>4</v>
      </c>
      <c r="E880" s="1136"/>
      <c r="F880" s="1140"/>
      <c r="G880" s="1126"/>
      <c r="H880" s="1141"/>
      <c r="I880" s="476"/>
      <c r="J880" s="472"/>
      <c r="K880" s="472"/>
      <c r="L880" s="472"/>
    </row>
    <row r="881" spans="1:12" s="474" customFormat="1" ht="14.4" thickBot="1" x14ac:dyDescent="0.3">
      <c r="A881" s="472"/>
      <c r="B881" s="472"/>
      <c r="C881" s="480" t="s">
        <v>5</v>
      </c>
      <c r="D881" s="482" t="s">
        <v>6</v>
      </c>
      <c r="E881" s="1136"/>
      <c r="F881" s="1140"/>
      <c r="G881" s="1126"/>
      <c r="H881" s="1141"/>
      <c r="I881" s="476"/>
      <c r="J881" s="472"/>
      <c r="K881" s="472"/>
      <c r="L881" s="472"/>
    </row>
    <row r="882" spans="1:12" s="474" customFormat="1" ht="14.4" thickBot="1" x14ac:dyDescent="0.3">
      <c r="A882" s="472"/>
      <c r="B882" s="472"/>
      <c r="C882" s="480" t="s">
        <v>7</v>
      </c>
      <c r="D882" s="482" t="s">
        <v>8</v>
      </c>
      <c r="E882" s="1136"/>
      <c r="F882" s="1140"/>
      <c r="G882" s="1126"/>
      <c r="H882" s="1141"/>
      <c r="I882" s="476"/>
      <c r="J882" s="472"/>
      <c r="K882" s="472"/>
      <c r="L882" s="472"/>
    </row>
    <row r="883" spans="1:12" s="474" customFormat="1" ht="14.4" thickBot="1" x14ac:dyDescent="0.3">
      <c r="A883" s="472"/>
      <c r="B883" s="472"/>
      <c r="C883" s="483" t="s">
        <v>9</v>
      </c>
      <c r="D883" s="482" t="s">
        <v>10</v>
      </c>
      <c r="E883" s="1136"/>
      <c r="F883" s="1140"/>
      <c r="G883" s="1126"/>
      <c r="H883" s="1141"/>
      <c r="I883" s="476"/>
      <c r="J883" s="472"/>
      <c r="K883" s="472"/>
      <c r="L883" s="472"/>
    </row>
    <row r="884" spans="1:12" s="474" customFormat="1" ht="14.4" thickBot="1" x14ac:dyDescent="0.3">
      <c r="A884" s="472"/>
      <c r="B884" s="472"/>
      <c r="C884" s="483" t="s">
        <v>11</v>
      </c>
      <c r="D884" s="482" t="s">
        <v>12</v>
      </c>
      <c r="E884" s="1136"/>
      <c r="F884" s="1142"/>
      <c r="G884" s="1143"/>
      <c r="H884" s="1144"/>
      <c r="I884" s="476"/>
      <c r="J884" s="472"/>
      <c r="K884" s="472"/>
      <c r="L884" s="472"/>
    </row>
    <row r="885" spans="1:12" s="474" customFormat="1" x14ac:dyDescent="0.25">
      <c r="A885" s="472"/>
      <c r="B885" s="472"/>
      <c r="C885" s="484"/>
      <c r="D885" s="485"/>
      <c r="E885" s="478"/>
      <c r="F885" s="485"/>
      <c r="G885" s="486"/>
      <c r="H885" s="485"/>
      <c r="I885" s="485"/>
      <c r="J885" s="472"/>
      <c r="K885" s="472"/>
      <c r="L885" s="472"/>
    </row>
    <row r="886" spans="1:12" s="474" customFormat="1" ht="14.4" thickBot="1" x14ac:dyDescent="0.3">
      <c r="A886" s="472"/>
      <c r="B886" s="472"/>
      <c r="C886" s="1145" t="s">
        <v>13</v>
      </c>
      <c r="D886" s="1103"/>
      <c r="E886" s="1103"/>
      <c r="F886" s="1103"/>
      <c r="G886" s="1103"/>
      <c r="H886" s="1146"/>
      <c r="I886" s="476"/>
      <c r="J886" s="472"/>
      <c r="K886" s="472"/>
      <c r="L886" s="472"/>
    </row>
    <row r="887" spans="1:12" s="474" customFormat="1" ht="28.2" thickBot="1" x14ac:dyDescent="0.3">
      <c r="A887" s="472"/>
      <c r="B887" s="472"/>
      <c r="C887" s="675" t="s">
        <v>14</v>
      </c>
      <c r="D887" s="570" t="s">
        <v>15</v>
      </c>
      <c r="E887" s="571" t="s">
        <v>16</v>
      </c>
      <c r="F887" s="570" t="s">
        <v>17</v>
      </c>
      <c r="G887" s="730" t="s">
        <v>760</v>
      </c>
      <c r="H887" s="570" t="s">
        <v>66</v>
      </c>
      <c r="I887" s="492"/>
      <c r="J887" s="472"/>
      <c r="K887" s="472"/>
      <c r="L887" s="472"/>
    </row>
    <row r="888" spans="1:12" s="474" customFormat="1" x14ac:dyDescent="0.25">
      <c r="A888" s="472"/>
      <c r="B888" s="472"/>
      <c r="C888" s="731" t="e">
        <f>+#REF!</f>
        <v>#REF!</v>
      </c>
      <c r="D888" s="575" t="e">
        <f>+#REF!</f>
        <v>#REF!</v>
      </c>
      <c r="E888" s="576" t="e">
        <f>+#REF!</f>
        <v>#REF!</v>
      </c>
      <c r="F888" s="577" t="e">
        <f>+#REF!</f>
        <v>#REF!</v>
      </c>
      <c r="G888" s="577" t="e">
        <f>+#REF!</f>
        <v>#REF!</v>
      </c>
      <c r="H888" s="578" t="e">
        <f t="shared" ref="H888:H909" si="38">G888*F888</f>
        <v>#REF!</v>
      </c>
      <c r="I888" s="498"/>
      <c r="J888" s="472"/>
      <c r="K888" s="472"/>
      <c r="L888" s="472"/>
    </row>
    <row r="889" spans="1:12" s="474" customFormat="1" x14ac:dyDescent="0.25">
      <c r="A889" s="472"/>
      <c r="B889" s="472"/>
      <c r="C889" s="732" t="e">
        <f>+#REF!</f>
        <v>#REF!</v>
      </c>
      <c r="D889" s="580" t="e">
        <f>+#REF!</f>
        <v>#REF!</v>
      </c>
      <c r="E889" s="581" t="e">
        <f>+#REF!</f>
        <v>#REF!</v>
      </c>
      <c r="F889" s="550" t="e">
        <f>+#REF!</f>
        <v>#REF!</v>
      </c>
      <c r="G889" s="550" t="e">
        <f>+#REF!</f>
        <v>#REF!</v>
      </c>
      <c r="H889" s="578" t="e">
        <f t="shared" si="38"/>
        <v>#REF!</v>
      </c>
      <c r="I889" s="498"/>
      <c r="J889" s="472"/>
      <c r="K889" s="472"/>
      <c r="L889" s="472"/>
    </row>
    <row r="890" spans="1:12" s="474" customFormat="1" x14ac:dyDescent="0.25">
      <c r="A890" s="472"/>
      <c r="B890" s="472"/>
      <c r="C890" s="732" t="e">
        <f>+#REF!</f>
        <v>#REF!</v>
      </c>
      <c r="D890" s="580" t="e">
        <f>+#REF!</f>
        <v>#REF!</v>
      </c>
      <c r="E890" s="581" t="e">
        <f>+#REF!</f>
        <v>#REF!</v>
      </c>
      <c r="F890" s="550" t="e">
        <f>+#REF!</f>
        <v>#REF!</v>
      </c>
      <c r="G890" s="550" t="e">
        <f>+#REF!</f>
        <v>#REF!</v>
      </c>
      <c r="H890" s="578" t="e">
        <f t="shared" si="38"/>
        <v>#REF!</v>
      </c>
      <c r="I890" s="498"/>
      <c r="J890" s="472"/>
      <c r="K890" s="472"/>
      <c r="L890" s="472"/>
    </row>
    <row r="891" spans="1:12" s="474" customFormat="1" x14ac:dyDescent="0.25">
      <c r="A891" s="472"/>
      <c r="B891" s="472"/>
      <c r="C891" s="732" t="e">
        <f>+#REF!</f>
        <v>#REF!</v>
      </c>
      <c r="D891" s="580" t="e">
        <f>+#REF!</f>
        <v>#REF!</v>
      </c>
      <c r="E891" s="581" t="e">
        <f>+#REF!</f>
        <v>#REF!</v>
      </c>
      <c r="F891" s="550" t="e">
        <f>+#REF!</f>
        <v>#REF!</v>
      </c>
      <c r="G891" s="550" t="e">
        <f>+#REF!</f>
        <v>#REF!</v>
      </c>
      <c r="H891" s="578" t="e">
        <f t="shared" si="38"/>
        <v>#REF!</v>
      </c>
      <c r="I891" s="498"/>
      <c r="J891" s="472"/>
      <c r="K891" s="472"/>
      <c r="L891" s="472"/>
    </row>
    <row r="892" spans="1:12" s="474" customFormat="1" x14ac:dyDescent="0.25">
      <c r="A892" s="472"/>
      <c r="B892" s="472"/>
      <c r="C892" s="732" t="e">
        <f>+#REF!</f>
        <v>#REF!</v>
      </c>
      <c r="D892" s="580" t="e">
        <f>+#REF!</f>
        <v>#REF!</v>
      </c>
      <c r="E892" s="581" t="e">
        <f>+#REF!</f>
        <v>#REF!</v>
      </c>
      <c r="F892" s="550" t="e">
        <f>+#REF!</f>
        <v>#REF!</v>
      </c>
      <c r="G892" s="550" t="e">
        <f>+#REF!</f>
        <v>#REF!</v>
      </c>
      <c r="H892" s="578" t="e">
        <f t="shared" si="38"/>
        <v>#REF!</v>
      </c>
      <c r="I892" s="498"/>
      <c r="J892" s="472"/>
      <c r="K892" s="472"/>
      <c r="L892" s="472"/>
    </row>
    <row r="893" spans="1:12" s="474" customFormat="1" x14ac:dyDescent="0.25">
      <c r="A893" s="472"/>
      <c r="B893" s="472"/>
      <c r="C893" s="732" t="e">
        <f>+#REF!</f>
        <v>#REF!</v>
      </c>
      <c r="D893" s="580" t="e">
        <f>+#REF!</f>
        <v>#REF!</v>
      </c>
      <c r="E893" s="581" t="e">
        <f>+#REF!</f>
        <v>#REF!</v>
      </c>
      <c r="F893" s="550" t="e">
        <f>+#REF!</f>
        <v>#REF!</v>
      </c>
      <c r="G893" s="550" t="e">
        <f>+#REF!</f>
        <v>#REF!</v>
      </c>
      <c r="H893" s="578" t="e">
        <f t="shared" si="38"/>
        <v>#REF!</v>
      </c>
      <c r="I893" s="498"/>
      <c r="J893" s="472"/>
      <c r="K893" s="472"/>
      <c r="L893" s="472"/>
    </row>
    <row r="894" spans="1:12" s="474" customFormat="1" x14ac:dyDescent="0.25">
      <c r="A894" s="472"/>
      <c r="B894" s="472"/>
      <c r="C894" s="732" t="e">
        <f>+#REF!</f>
        <v>#REF!</v>
      </c>
      <c r="D894" s="580" t="e">
        <f>+#REF!</f>
        <v>#REF!</v>
      </c>
      <c r="E894" s="581" t="e">
        <f>+#REF!</f>
        <v>#REF!</v>
      </c>
      <c r="F894" s="550" t="e">
        <f>+#REF!</f>
        <v>#REF!</v>
      </c>
      <c r="G894" s="550" t="e">
        <f>+#REF!</f>
        <v>#REF!</v>
      </c>
      <c r="H894" s="582" t="e">
        <f t="shared" si="38"/>
        <v>#REF!</v>
      </c>
      <c r="I894" s="498"/>
      <c r="J894" s="472"/>
      <c r="K894" s="472"/>
      <c r="L894" s="472"/>
    </row>
    <row r="895" spans="1:12" s="474" customFormat="1" x14ac:dyDescent="0.25">
      <c r="A895" s="472"/>
      <c r="B895" s="472"/>
      <c r="C895" s="732" t="e">
        <f>+#REF!</f>
        <v>#REF!</v>
      </c>
      <c r="D895" s="580" t="e">
        <f>+#REF!</f>
        <v>#REF!</v>
      </c>
      <c r="E895" s="581" t="e">
        <f>+#REF!</f>
        <v>#REF!</v>
      </c>
      <c r="F895" s="550" t="e">
        <f>+#REF!</f>
        <v>#REF!</v>
      </c>
      <c r="G895" s="550" t="e">
        <f>+#REF!</f>
        <v>#REF!</v>
      </c>
      <c r="H895" s="582" t="e">
        <f t="shared" si="38"/>
        <v>#REF!</v>
      </c>
      <c r="I895" s="498"/>
      <c r="J895" s="472"/>
      <c r="K895" s="472"/>
      <c r="L895" s="472"/>
    </row>
    <row r="896" spans="1:12" s="474" customFormat="1" x14ac:dyDescent="0.25">
      <c r="A896" s="472"/>
      <c r="B896" s="472"/>
      <c r="C896" s="732" t="e">
        <f>+#REF!</f>
        <v>#REF!</v>
      </c>
      <c r="D896" s="580" t="e">
        <f>+#REF!</f>
        <v>#REF!</v>
      </c>
      <c r="E896" s="581" t="e">
        <f>+#REF!</f>
        <v>#REF!</v>
      </c>
      <c r="F896" s="550" t="e">
        <f>+#REF!</f>
        <v>#REF!</v>
      </c>
      <c r="G896" s="550" t="e">
        <f>+#REF!</f>
        <v>#REF!</v>
      </c>
      <c r="H896" s="578" t="e">
        <f t="shared" si="38"/>
        <v>#REF!</v>
      </c>
      <c r="I896" s="498"/>
      <c r="J896" s="472"/>
      <c r="K896" s="472"/>
      <c r="L896" s="472"/>
    </row>
    <row r="897" spans="1:12" s="474" customFormat="1" x14ac:dyDescent="0.25">
      <c r="A897" s="472"/>
      <c r="B897" s="472"/>
      <c r="C897" s="732" t="e">
        <f>+#REF!</f>
        <v>#REF!</v>
      </c>
      <c r="D897" s="580" t="e">
        <f>+#REF!</f>
        <v>#REF!</v>
      </c>
      <c r="E897" s="581" t="e">
        <f>+#REF!</f>
        <v>#REF!</v>
      </c>
      <c r="F897" s="550" t="e">
        <f>+#REF!</f>
        <v>#REF!</v>
      </c>
      <c r="G897" s="550" t="e">
        <f>+#REF!</f>
        <v>#REF!</v>
      </c>
      <c r="H897" s="578" t="e">
        <f t="shared" si="38"/>
        <v>#REF!</v>
      </c>
      <c r="I897" s="498"/>
      <c r="J897" s="472"/>
      <c r="K897" s="472"/>
      <c r="L897" s="472"/>
    </row>
    <row r="898" spans="1:12" s="474" customFormat="1" x14ac:dyDescent="0.25">
      <c r="A898" s="472"/>
      <c r="B898" s="472"/>
      <c r="C898" s="732" t="e">
        <f>+#REF!</f>
        <v>#REF!</v>
      </c>
      <c r="D898" s="580" t="e">
        <f>+#REF!</f>
        <v>#REF!</v>
      </c>
      <c r="E898" s="581" t="e">
        <f>+#REF!</f>
        <v>#REF!</v>
      </c>
      <c r="F898" s="550" t="e">
        <f>+#REF!</f>
        <v>#REF!</v>
      </c>
      <c r="G898" s="550" t="e">
        <f>+#REF!</f>
        <v>#REF!</v>
      </c>
      <c r="H898" s="654" t="e">
        <f t="shared" si="38"/>
        <v>#REF!</v>
      </c>
      <c r="I898" s="647"/>
      <c r="J898" s="472"/>
      <c r="K898" s="472"/>
      <c r="L898" s="472"/>
    </row>
    <row r="899" spans="1:12" s="474" customFormat="1" x14ac:dyDescent="0.25">
      <c r="A899" s="472"/>
      <c r="B899" s="472"/>
      <c r="C899" s="732" t="e">
        <f>+#REF!</f>
        <v>#REF!</v>
      </c>
      <c r="D899" s="580" t="e">
        <f>+#REF!</f>
        <v>#REF!</v>
      </c>
      <c r="E899" s="581" t="e">
        <f>+#REF!</f>
        <v>#REF!</v>
      </c>
      <c r="F899" s="550" t="e">
        <f>+#REF!</f>
        <v>#REF!</v>
      </c>
      <c r="G899" s="550" t="e">
        <f>+#REF!</f>
        <v>#REF!</v>
      </c>
      <c r="H899" s="582" t="e">
        <f t="shared" si="38"/>
        <v>#REF!</v>
      </c>
      <c r="I899" s="498"/>
      <c r="J899" s="472"/>
      <c r="K899" s="472"/>
      <c r="L899" s="472"/>
    </row>
    <row r="900" spans="1:12" s="474" customFormat="1" x14ac:dyDescent="0.25">
      <c r="A900" s="472"/>
      <c r="B900" s="472"/>
      <c r="C900" s="732" t="e">
        <f>+#REF!</f>
        <v>#REF!</v>
      </c>
      <c r="D900" s="580" t="e">
        <f>+#REF!</f>
        <v>#REF!</v>
      </c>
      <c r="E900" s="581" t="e">
        <f>+#REF!</f>
        <v>#REF!</v>
      </c>
      <c r="F900" s="550" t="e">
        <f>+#REF!</f>
        <v>#REF!</v>
      </c>
      <c r="G900" s="550" t="e">
        <f>+#REF!</f>
        <v>#REF!</v>
      </c>
      <c r="H900" s="578" t="e">
        <f t="shared" si="38"/>
        <v>#REF!</v>
      </c>
      <c r="I900" s="498"/>
      <c r="J900" s="472"/>
      <c r="K900" s="472"/>
      <c r="L900" s="472"/>
    </row>
    <row r="901" spans="1:12" s="474" customFormat="1" x14ac:dyDescent="0.25">
      <c r="A901" s="472"/>
      <c r="B901" s="472"/>
      <c r="C901" s="732" t="e">
        <f>+#REF!</f>
        <v>#REF!</v>
      </c>
      <c r="D901" s="580" t="e">
        <f>+#REF!</f>
        <v>#REF!</v>
      </c>
      <c r="E901" s="581" t="e">
        <f>+#REF!</f>
        <v>#REF!</v>
      </c>
      <c r="F901" s="550" t="e">
        <f>+#REF!</f>
        <v>#REF!</v>
      </c>
      <c r="G901" s="550" t="e">
        <f>+#REF!</f>
        <v>#REF!</v>
      </c>
      <c r="H901" s="578" t="e">
        <f t="shared" si="38"/>
        <v>#REF!</v>
      </c>
      <c r="I901" s="498"/>
      <c r="J901" s="472"/>
      <c r="K901" s="472"/>
      <c r="L901" s="472"/>
    </row>
    <row r="902" spans="1:12" s="474" customFormat="1" x14ac:dyDescent="0.25">
      <c r="A902" s="472"/>
      <c r="B902" s="472"/>
      <c r="C902" s="732" t="e">
        <f>+#REF!</f>
        <v>#REF!</v>
      </c>
      <c r="D902" s="580" t="e">
        <f>+#REF!</f>
        <v>#REF!</v>
      </c>
      <c r="E902" s="581" t="e">
        <f>+#REF!</f>
        <v>#REF!</v>
      </c>
      <c r="F902" s="550" t="e">
        <f>+#REF!</f>
        <v>#REF!</v>
      </c>
      <c r="G902" s="550" t="e">
        <f>+#REF!</f>
        <v>#REF!</v>
      </c>
      <c r="H902" s="578" t="e">
        <f t="shared" si="38"/>
        <v>#REF!</v>
      </c>
      <c r="I902" s="498"/>
      <c r="J902" s="472"/>
      <c r="K902" s="472"/>
      <c r="L902" s="472"/>
    </row>
    <row r="903" spans="1:12" s="474" customFormat="1" x14ac:dyDescent="0.25">
      <c r="A903" s="472"/>
      <c r="B903" s="472"/>
      <c r="C903" s="732" t="e">
        <f>+#REF!</f>
        <v>#REF!</v>
      </c>
      <c r="D903" s="580" t="e">
        <f>+#REF!</f>
        <v>#REF!</v>
      </c>
      <c r="E903" s="581" t="e">
        <f>+#REF!</f>
        <v>#REF!</v>
      </c>
      <c r="F903" s="550" t="e">
        <f>+#REF!</f>
        <v>#REF!</v>
      </c>
      <c r="G903" s="550" t="e">
        <f>+#REF!</f>
        <v>#REF!</v>
      </c>
      <c r="H903" s="578" t="e">
        <f t="shared" si="38"/>
        <v>#REF!</v>
      </c>
      <c r="I903" s="498"/>
      <c r="J903" s="472"/>
      <c r="K903" s="472"/>
      <c r="L903" s="472"/>
    </row>
    <row r="904" spans="1:12" s="474" customFormat="1" x14ac:dyDescent="0.25">
      <c r="A904" s="472"/>
      <c r="B904" s="472"/>
      <c r="C904" s="732" t="e">
        <f>+#REF!</f>
        <v>#REF!</v>
      </c>
      <c r="D904" s="580" t="e">
        <f>+#REF!</f>
        <v>#REF!</v>
      </c>
      <c r="E904" s="581" t="e">
        <f>+#REF!</f>
        <v>#REF!</v>
      </c>
      <c r="F904" s="550" t="e">
        <f>+#REF!</f>
        <v>#REF!</v>
      </c>
      <c r="G904" s="550" t="e">
        <f>+#REF!</f>
        <v>#REF!</v>
      </c>
      <c r="H904" s="578" t="e">
        <f t="shared" si="38"/>
        <v>#REF!</v>
      </c>
      <c r="I904" s="498"/>
      <c r="J904" s="472"/>
      <c r="K904" s="472"/>
      <c r="L904" s="472"/>
    </row>
    <row r="905" spans="1:12" s="474" customFormat="1" x14ac:dyDescent="0.25">
      <c r="A905" s="472"/>
      <c r="B905" s="472"/>
      <c r="C905" s="732" t="e">
        <f>+#REF!</f>
        <v>#REF!</v>
      </c>
      <c r="D905" s="580" t="e">
        <f>+#REF!</f>
        <v>#REF!</v>
      </c>
      <c r="E905" s="581" t="e">
        <f>+#REF!</f>
        <v>#REF!</v>
      </c>
      <c r="F905" s="550" t="e">
        <f>+#REF!</f>
        <v>#REF!</v>
      </c>
      <c r="G905" s="550" t="e">
        <f>+#REF!</f>
        <v>#REF!</v>
      </c>
      <c r="H905" s="578" t="e">
        <f t="shared" si="38"/>
        <v>#REF!</v>
      </c>
      <c r="I905" s="498"/>
      <c r="J905" s="472"/>
      <c r="K905" s="472"/>
      <c r="L905" s="472"/>
    </row>
    <row r="906" spans="1:12" s="474" customFormat="1" x14ac:dyDescent="0.25">
      <c r="A906" s="472"/>
      <c r="B906" s="472"/>
      <c r="C906" s="732" t="e">
        <f>+#REF!</f>
        <v>#REF!</v>
      </c>
      <c r="D906" s="580" t="e">
        <f>+#REF!</f>
        <v>#REF!</v>
      </c>
      <c r="E906" s="581" t="e">
        <f>+#REF!</f>
        <v>#REF!</v>
      </c>
      <c r="F906" s="550" t="e">
        <f>+#REF!</f>
        <v>#REF!</v>
      </c>
      <c r="G906" s="550" t="e">
        <f>+#REF!</f>
        <v>#REF!</v>
      </c>
      <c r="H906" s="578" t="e">
        <f t="shared" si="38"/>
        <v>#REF!</v>
      </c>
      <c r="I906" s="498"/>
      <c r="J906" s="472"/>
      <c r="K906" s="472"/>
      <c r="L906" s="472"/>
    </row>
    <row r="907" spans="1:12" s="474" customFormat="1" x14ac:dyDescent="0.25">
      <c r="A907" s="472"/>
      <c r="B907" s="472"/>
      <c r="C907" s="732" t="e">
        <f>+#REF!</f>
        <v>#REF!</v>
      </c>
      <c r="D907" s="580" t="e">
        <f>+#REF!</f>
        <v>#REF!</v>
      </c>
      <c r="E907" s="581" t="e">
        <f>+#REF!</f>
        <v>#REF!</v>
      </c>
      <c r="F907" s="550" t="e">
        <f>+#REF!</f>
        <v>#REF!</v>
      </c>
      <c r="G907" s="550" t="e">
        <f>+#REF!</f>
        <v>#REF!</v>
      </c>
      <c r="H907" s="578" t="e">
        <f t="shared" si="38"/>
        <v>#REF!</v>
      </c>
      <c r="I907" s="498"/>
      <c r="J907" s="472"/>
      <c r="K907" s="472"/>
      <c r="L907" s="472"/>
    </row>
    <row r="908" spans="1:12" s="474" customFormat="1" x14ac:dyDescent="0.25">
      <c r="A908" s="472"/>
      <c r="B908" s="472"/>
      <c r="C908" s="722" t="e">
        <f>+#REF!</f>
        <v>#REF!</v>
      </c>
      <c r="D908" s="669" t="e">
        <f>+#REF!</f>
        <v>#REF!</v>
      </c>
      <c r="E908" s="670" t="e">
        <f>+#REF!</f>
        <v>#REF!</v>
      </c>
      <c r="F908" s="650" t="e">
        <f>+#REF!</f>
        <v>#REF!</v>
      </c>
      <c r="G908" s="650" t="e">
        <f>+#REF!</f>
        <v>#REF!</v>
      </c>
      <c r="H908" s="578" t="e">
        <f t="shared" si="38"/>
        <v>#REF!</v>
      </c>
      <c r="I908" s="498"/>
      <c r="J908" s="472"/>
      <c r="K908" s="472"/>
      <c r="L908" s="472"/>
    </row>
    <row r="909" spans="1:12" s="474" customFormat="1" ht="14.4" thickBot="1" x14ac:dyDescent="0.3">
      <c r="A909" s="472"/>
      <c r="B909" s="472"/>
      <c r="C909" s="729" t="e">
        <f>+#REF!</f>
        <v>#REF!</v>
      </c>
      <c r="D909" s="672" t="e">
        <f>+#REF!</f>
        <v>#REF!</v>
      </c>
      <c r="E909" s="673" t="e">
        <f>+#REF!</f>
        <v>#REF!</v>
      </c>
      <c r="F909" s="655" t="e">
        <f>+#REF!</f>
        <v>#REF!</v>
      </c>
      <c r="G909" s="655" t="e">
        <f>+#REF!</f>
        <v>#REF!</v>
      </c>
      <c r="H909" s="702" t="e">
        <f t="shared" si="38"/>
        <v>#REF!</v>
      </c>
      <c r="I909" s="498"/>
      <c r="J909" s="472"/>
      <c r="K909" s="472"/>
      <c r="L909" s="472"/>
    </row>
    <row r="910" spans="1:12" s="474" customFormat="1" ht="14.4" thickBot="1" x14ac:dyDescent="0.3">
      <c r="A910" s="472"/>
      <c r="B910" s="472"/>
      <c r="C910" s="554"/>
      <c r="D910" s="555"/>
      <c r="E910" s="554"/>
      <c r="F910" s="1125" t="s">
        <v>20</v>
      </c>
      <c r="G910" s="1126"/>
      <c r="H910" s="512" t="e">
        <f>SUM(H888:H909)</f>
        <v>#REF!</v>
      </c>
      <c r="I910" s="513"/>
      <c r="J910" s="472"/>
      <c r="K910" s="472"/>
      <c r="L910" s="472"/>
    </row>
    <row r="911" spans="1:12" ht="14.4" thickBot="1" x14ac:dyDescent="0.3">
      <c r="A911" s="472"/>
      <c r="B911" s="514"/>
      <c r="C911" s="1127" t="s">
        <v>21</v>
      </c>
      <c r="D911" s="1128"/>
      <c r="E911" s="1128"/>
      <c r="F911" s="1128"/>
      <c r="G911" s="1128"/>
      <c r="H911" s="1129"/>
      <c r="I911" s="515"/>
      <c r="J911" s="472"/>
    </row>
    <row r="912" spans="1:12" ht="14.4" thickBot="1" x14ac:dyDescent="0.3">
      <c r="A912" s="472"/>
      <c r="B912" s="514"/>
      <c r="C912" s="517" t="s">
        <v>22</v>
      </c>
      <c r="D912" s="518" t="s">
        <v>23</v>
      </c>
      <c r="E912" s="519" t="s">
        <v>16</v>
      </c>
      <c r="F912" s="518" t="s">
        <v>17</v>
      </c>
      <c r="G912" s="519" t="s">
        <v>24</v>
      </c>
      <c r="H912" s="626" t="s">
        <v>25</v>
      </c>
      <c r="I912" s="627"/>
      <c r="J912" s="472"/>
    </row>
    <row r="913" spans="1:12" x14ac:dyDescent="0.25">
      <c r="A913" s="472"/>
      <c r="B913" s="514"/>
      <c r="C913" s="594" t="e">
        <f>+#REF!</f>
        <v>#REF!</v>
      </c>
      <c r="D913" s="628" t="e">
        <f>+#REF!</f>
        <v>#REF!</v>
      </c>
      <c r="E913" s="595" t="e">
        <f>+#REF!</f>
        <v>#REF!</v>
      </c>
      <c r="F913" s="596">
        <v>1</v>
      </c>
      <c r="G913" s="629" t="e">
        <f>+#REF!</f>
        <v>#REF!</v>
      </c>
      <c r="H913" s="630" t="e">
        <f>+F913*G913</f>
        <v>#REF!</v>
      </c>
      <c r="I913" s="631"/>
      <c r="J913" s="472"/>
    </row>
    <row r="914" spans="1:12" x14ac:dyDescent="0.25">
      <c r="A914" s="472"/>
      <c r="B914" s="514"/>
      <c r="C914" s="597" t="e">
        <f>+#REF!</f>
        <v>#REF!</v>
      </c>
      <c r="D914" s="638" t="e">
        <f>+#REF!</f>
        <v>#REF!</v>
      </c>
      <c r="E914" s="598" t="e">
        <f>+#REF!</f>
        <v>#REF!</v>
      </c>
      <c r="F914" s="599">
        <v>1</v>
      </c>
      <c r="G914" s="629" t="e">
        <f>+#REF!</f>
        <v>#REF!</v>
      </c>
      <c r="H914" s="630" t="e">
        <f t="shared" ref="H914:H917" si="39">+F914*G914</f>
        <v>#REF!</v>
      </c>
      <c r="I914" s="631"/>
      <c r="J914" s="472"/>
    </row>
    <row r="915" spans="1:12" x14ac:dyDescent="0.25">
      <c r="A915" s="472"/>
      <c r="B915" s="514"/>
      <c r="C915" s="597" t="e">
        <f>+#REF!</f>
        <v>#REF!</v>
      </c>
      <c r="D915" s="638" t="e">
        <f>+#REF!</f>
        <v>#REF!</v>
      </c>
      <c r="E915" s="598" t="e">
        <f>+#REF!</f>
        <v>#REF!</v>
      </c>
      <c r="F915" s="599">
        <v>1</v>
      </c>
      <c r="G915" s="629" t="e">
        <f>+#REF!</f>
        <v>#REF!</v>
      </c>
      <c r="H915" s="630" t="e">
        <f t="shared" si="39"/>
        <v>#REF!</v>
      </c>
      <c r="I915" s="631"/>
      <c r="J915" s="472"/>
    </row>
    <row r="916" spans="1:12" x14ac:dyDescent="0.25">
      <c r="A916" s="472"/>
      <c r="B916" s="514"/>
      <c r="C916" s="597" t="e">
        <f>+#REF!</f>
        <v>#REF!</v>
      </c>
      <c r="D916" s="638" t="e">
        <f>+#REF!</f>
        <v>#REF!</v>
      </c>
      <c r="E916" s="598" t="e">
        <f>+#REF!</f>
        <v>#REF!</v>
      </c>
      <c r="F916" s="599">
        <v>1</v>
      </c>
      <c r="G916" s="629" t="e">
        <f>+#REF!</f>
        <v>#REF!</v>
      </c>
      <c r="H916" s="630" t="e">
        <f t="shared" si="39"/>
        <v>#REF!</v>
      </c>
      <c r="I916" s="631"/>
      <c r="J916" s="472"/>
    </row>
    <row r="917" spans="1:12" ht="14.4" thickBot="1" x14ac:dyDescent="0.3">
      <c r="A917" s="472"/>
      <c r="B917" s="514"/>
      <c r="C917" s="600" t="e">
        <f>+#REF!</f>
        <v>#REF!</v>
      </c>
      <c r="D917" s="601" t="e">
        <f>+#REF!</f>
        <v>#REF!</v>
      </c>
      <c r="E917" s="602" t="e">
        <f>+#REF!</f>
        <v>#REF!</v>
      </c>
      <c r="F917" s="603">
        <v>1</v>
      </c>
      <c r="G917" s="629" t="e">
        <f>+#REF!</f>
        <v>#REF!</v>
      </c>
      <c r="H917" s="630" t="e">
        <f t="shared" si="39"/>
        <v>#REF!</v>
      </c>
      <c r="I917" s="631"/>
      <c r="J917" s="472"/>
    </row>
    <row r="918" spans="1:12" ht="14.4" thickBot="1" x14ac:dyDescent="0.3">
      <c r="A918" s="472"/>
      <c r="B918" s="514"/>
      <c r="C918" s="1130" t="s">
        <v>57</v>
      </c>
      <c r="D918" s="1131"/>
      <c r="E918" s="1131"/>
      <c r="F918" s="1131"/>
      <c r="G918" s="1131"/>
      <c r="H918" s="537" t="e">
        <f>SUM(H913:H917)</f>
        <v>#REF!</v>
      </c>
      <c r="I918" s="538"/>
      <c r="J918" s="473"/>
    </row>
    <row r="919" spans="1:12" ht="14.4" thickBot="1" x14ac:dyDescent="0.3">
      <c r="A919" s="472"/>
      <c r="B919" s="514"/>
      <c r="C919" s="1071" t="s">
        <v>59</v>
      </c>
      <c r="D919" s="1072"/>
      <c r="E919" s="1072"/>
      <c r="F919" s="1072"/>
      <c r="G919" s="1073"/>
      <c r="H919" s="634" t="e">
        <f>+H918+H910</f>
        <v>#REF!</v>
      </c>
      <c r="I919" s="635"/>
      <c r="J919" s="472"/>
    </row>
    <row r="920" spans="1:12" x14ac:dyDescent="0.25">
      <c r="B920" s="469"/>
      <c r="C920" s="469"/>
      <c r="D920" s="470"/>
      <c r="E920" s="471"/>
      <c r="F920" s="469"/>
      <c r="G920" s="469"/>
      <c r="H920" s="469"/>
      <c r="I920" s="469"/>
    </row>
    <row r="921" spans="1:12" s="474" customFormat="1" ht="14.4" thickBot="1" x14ac:dyDescent="0.3">
      <c r="A921" s="472"/>
      <c r="B921" s="1078"/>
      <c r="C921" s="1103"/>
      <c r="D921" s="1103"/>
      <c r="E921" s="1103"/>
      <c r="F921" s="1103"/>
      <c r="G921" s="1103"/>
      <c r="H921" s="1103"/>
      <c r="I921" s="1103"/>
      <c r="J921" s="472"/>
      <c r="K921" s="472"/>
      <c r="L921" s="472"/>
    </row>
    <row r="922" spans="1:12" s="474" customFormat="1" ht="14.4" thickBot="1" x14ac:dyDescent="0.3">
      <c r="A922" s="472"/>
      <c r="B922" s="475"/>
      <c r="C922" s="1132" t="s">
        <v>0</v>
      </c>
      <c r="D922" s="1133"/>
      <c r="E922" s="1133"/>
      <c r="F922" s="1133"/>
      <c r="G922" s="1133"/>
      <c r="H922" s="1134"/>
      <c r="I922" s="476"/>
      <c r="J922" s="472"/>
      <c r="K922" s="472"/>
      <c r="L922" s="472"/>
    </row>
    <row r="923" spans="1:12" s="474" customFormat="1" ht="14.4" thickBot="1" x14ac:dyDescent="0.3">
      <c r="A923" s="472"/>
      <c r="B923" s="472"/>
      <c r="C923" s="478"/>
      <c r="D923" s="478"/>
      <c r="E923" s="478"/>
      <c r="F923" s="478"/>
      <c r="G923" s="479"/>
      <c r="H923" s="478"/>
      <c r="I923" s="478"/>
      <c r="J923" s="472"/>
      <c r="K923" s="472"/>
      <c r="L923" s="472"/>
    </row>
    <row r="924" spans="1:12" s="474" customFormat="1" ht="14.4" thickBot="1" x14ac:dyDescent="0.3">
      <c r="A924" s="472"/>
      <c r="B924" s="472"/>
      <c r="C924" s="480" t="s">
        <v>1</v>
      </c>
      <c r="D924" s="481" t="s">
        <v>782</v>
      </c>
      <c r="E924" s="1135"/>
      <c r="F924" s="1137"/>
      <c r="G924" s="1138"/>
      <c r="H924" s="1139"/>
      <c r="I924" s="476"/>
      <c r="J924" s="472"/>
      <c r="K924" s="472"/>
      <c r="L924" s="472"/>
    </row>
    <row r="925" spans="1:12" s="474" customFormat="1" ht="14.4" thickBot="1" x14ac:dyDescent="0.3">
      <c r="A925" s="472"/>
      <c r="B925" s="472"/>
      <c r="C925" s="480" t="s">
        <v>3</v>
      </c>
      <c r="D925" s="482" t="s">
        <v>4</v>
      </c>
      <c r="E925" s="1136"/>
      <c r="F925" s="1140"/>
      <c r="G925" s="1126"/>
      <c r="H925" s="1141"/>
      <c r="I925" s="476"/>
      <c r="J925" s="472"/>
      <c r="K925" s="472"/>
      <c r="L925" s="472"/>
    </row>
    <row r="926" spans="1:12" s="474" customFormat="1" ht="14.4" thickBot="1" x14ac:dyDescent="0.3">
      <c r="A926" s="472"/>
      <c r="B926" s="472"/>
      <c r="C926" s="480" t="s">
        <v>5</v>
      </c>
      <c r="D926" s="482" t="s">
        <v>6</v>
      </c>
      <c r="E926" s="1136"/>
      <c r="F926" s="1140"/>
      <c r="G926" s="1126"/>
      <c r="H926" s="1141"/>
      <c r="I926" s="476"/>
      <c r="J926" s="472"/>
      <c r="K926" s="472"/>
      <c r="L926" s="472"/>
    </row>
    <row r="927" spans="1:12" s="474" customFormat="1" ht="14.4" thickBot="1" x14ac:dyDescent="0.3">
      <c r="A927" s="472"/>
      <c r="B927" s="472"/>
      <c r="C927" s="480" t="s">
        <v>7</v>
      </c>
      <c r="D927" s="482" t="s">
        <v>8</v>
      </c>
      <c r="E927" s="1136"/>
      <c r="F927" s="1140"/>
      <c r="G927" s="1126"/>
      <c r="H927" s="1141"/>
      <c r="I927" s="476"/>
      <c r="J927" s="472"/>
      <c r="K927" s="472"/>
      <c r="L927" s="472"/>
    </row>
    <row r="928" spans="1:12" s="474" customFormat="1" ht="14.4" thickBot="1" x14ac:dyDescent="0.3">
      <c r="A928" s="472"/>
      <c r="B928" s="472"/>
      <c r="C928" s="483" t="s">
        <v>9</v>
      </c>
      <c r="D928" s="482" t="s">
        <v>10</v>
      </c>
      <c r="E928" s="1136"/>
      <c r="F928" s="1140"/>
      <c r="G928" s="1126"/>
      <c r="H928" s="1141"/>
      <c r="I928" s="476"/>
      <c r="J928" s="472"/>
      <c r="K928" s="472"/>
      <c r="L928" s="472"/>
    </row>
    <row r="929" spans="1:12" s="474" customFormat="1" ht="14.4" thickBot="1" x14ac:dyDescent="0.3">
      <c r="A929" s="472"/>
      <c r="B929" s="472"/>
      <c r="C929" s="483" t="s">
        <v>11</v>
      </c>
      <c r="D929" s="482" t="s">
        <v>12</v>
      </c>
      <c r="E929" s="1136"/>
      <c r="F929" s="1142"/>
      <c r="G929" s="1143"/>
      <c r="H929" s="1144"/>
      <c r="I929" s="476"/>
      <c r="J929" s="472"/>
      <c r="K929" s="472"/>
      <c r="L929" s="472"/>
    </row>
    <row r="930" spans="1:12" s="474" customFormat="1" x14ac:dyDescent="0.25">
      <c r="A930" s="472"/>
      <c r="B930" s="472"/>
      <c r="C930" s="484"/>
      <c r="D930" s="485"/>
      <c r="E930" s="478"/>
      <c r="F930" s="485"/>
      <c r="G930" s="486"/>
      <c r="H930" s="485"/>
      <c r="I930" s="485"/>
      <c r="J930" s="472"/>
      <c r="K930" s="472"/>
      <c r="L930" s="472"/>
    </row>
    <row r="931" spans="1:12" s="474" customFormat="1" ht="14.4" thickBot="1" x14ac:dyDescent="0.3">
      <c r="A931" s="472"/>
      <c r="B931" s="472"/>
      <c r="C931" s="1145" t="s">
        <v>13</v>
      </c>
      <c r="D931" s="1103"/>
      <c r="E931" s="1103"/>
      <c r="F931" s="1103"/>
      <c r="G931" s="1103"/>
      <c r="H931" s="1146"/>
      <c r="I931" s="476"/>
      <c r="J931" s="472"/>
      <c r="K931" s="472"/>
      <c r="L931" s="472"/>
    </row>
    <row r="932" spans="1:12" s="474" customFormat="1" ht="28.2" thickBot="1" x14ac:dyDescent="0.3">
      <c r="A932" s="472"/>
      <c r="B932" s="472"/>
      <c r="C932" s="675" t="s">
        <v>14</v>
      </c>
      <c r="D932" s="570" t="s">
        <v>15</v>
      </c>
      <c r="E932" s="571" t="s">
        <v>16</v>
      </c>
      <c r="F932" s="570" t="s">
        <v>17</v>
      </c>
      <c r="G932" s="730" t="s">
        <v>760</v>
      </c>
      <c r="H932" s="570" t="s">
        <v>66</v>
      </c>
      <c r="I932" s="492"/>
      <c r="J932" s="472"/>
      <c r="K932" s="472"/>
      <c r="L932" s="472"/>
    </row>
    <row r="933" spans="1:12" s="474" customFormat="1" x14ac:dyDescent="0.25">
      <c r="A933" s="472"/>
      <c r="B933" s="472"/>
      <c r="C933" s="609" t="e">
        <f>+#REF!</f>
        <v>#REF!</v>
      </c>
      <c r="D933" s="610" t="e">
        <f>+#REF!</f>
        <v>#REF!</v>
      </c>
      <c r="E933" s="549" t="e">
        <f>+#REF!</f>
        <v>#REF!</v>
      </c>
      <c r="F933" s="549" t="e">
        <f>+#REF!</f>
        <v>#REF!</v>
      </c>
      <c r="G933" s="577" t="e">
        <f>+#REF!</f>
        <v>#REF!</v>
      </c>
      <c r="H933" s="578" t="e">
        <f t="shared" ref="H933:H954" si="40">G933*F933</f>
        <v>#REF!</v>
      </c>
      <c r="I933" s="498"/>
      <c r="J933" s="472"/>
      <c r="K933" s="472"/>
      <c r="L933" s="472"/>
    </row>
    <row r="934" spans="1:12" s="474" customFormat="1" x14ac:dyDescent="0.25">
      <c r="A934" s="472"/>
      <c r="B934" s="472"/>
      <c r="C934" s="611" t="e">
        <f>+#REF!</f>
        <v>#REF!</v>
      </c>
      <c r="D934" s="612" t="e">
        <f>+#REF!</f>
        <v>#REF!</v>
      </c>
      <c r="E934" s="552" t="e">
        <f>+#REF!</f>
        <v>#REF!</v>
      </c>
      <c r="F934" s="552" t="e">
        <f>+#REF!</f>
        <v>#REF!</v>
      </c>
      <c r="G934" s="550" t="e">
        <f>+#REF!</f>
        <v>#REF!</v>
      </c>
      <c r="H934" s="578" t="e">
        <f t="shared" si="40"/>
        <v>#REF!</v>
      </c>
      <c r="I934" s="498"/>
      <c r="J934" s="472"/>
      <c r="K934" s="472"/>
      <c r="L934" s="472"/>
    </row>
    <row r="935" spans="1:12" s="474" customFormat="1" x14ac:dyDescent="0.25">
      <c r="A935" s="472"/>
      <c r="B935" s="472"/>
      <c r="C935" s="611" t="e">
        <f>+#REF!</f>
        <v>#REF!</v>
      </c>
      <c r="D935" s="613" t="e">
        <f>+#REF!</f>
        <v>#REF!</v>
      </c>
      <c r="E935" s="614" t="e">
        <f>+#REF!</f>
        <v>#REF!</v>
      </c>
      <c r="F935" s="614" t="e">
        <f>+#REF!</f>
        <v>#REF!</v>
      </c>
      <c r="G935" s="550" t="e">
        <f>+#REF!</f>
        <v>#REF!</v>
      </c>
      <c r="H935" s="578" t="e">
        <f t="shared" si="40"/>
        <v>#REF!</v>
      </c>
      <c r="I935" s="498"/>
      <c r="J935" s="472"/>
      <c r="K935" s="472"/>
      <c r="L935" s="472"/>
    </row>
    <row r="936" spans="1:12" s="474" customFormat="1" x14ac:dyDescent="0.25">
      <c r="A936" s="472"/>
      <c r="B936" s="472"/>
      <c r="C936" s="611" t="e">
        <f>+#REF!</f>
        <v>#REF!</v>
      </c>
      <c r="D936" s="615" t="e">
        <f>+#REF!</f>
        <v>#REF!</v>
      </c>
      <c r="E936" s="552" t="e">
        <f>+#REF!</f>
        <v>#REF!</v>
      </c>
      <c r="F936" s="552" t="e">
        <f>+#REF!</f>
        <v>#REF!</v>
      </c>
      <c r="G936" s="550" t="e">
        <f>+#REF!</f>
        <v>#REF!</v>
      </c>
      <c r="H936" s="578" t="e">
        <f t="shared" si="40"/>
        <v>#REF!</v>
      </c>
      <c r="I936" s="498"/>
      <c r="J936" s="472"/>
      <c r="K936" s="472"/>
      <c r="L936" s="472"/>
    </row>
    <row r="937" spans="1:12" s="474" customFormat="1" x14ac:dyDescent="0.25">
      <c r="A937" s="472"/>
      <c r="B937" s="472"/>
      <c r="C937" s="611" t="e">
        <f>+#REF!</f>
        <v>#REF!</v>
      </c>
      <c r="D937" s="612" t="e">
        <f>+#REF!</f>
        <v>#REF!</v>
      </c>
      <c r="E937" s="552" t="e">
        <f>+#REF!</f>
        <v>#REF!</v>
      </c>
      <c r="F937" s="552" t="e">
        <f>+#REF!</f>
        <v>#REF!</v>
      </c>
      <c r="G937" s="550" t="e">
        <f>+#REF!</f>
        <v>#REF!</v>
      </c>
      <c r="H937" s="578" t="e">
        <f t="shared" si="40"/>
        <v>#REF!</v>
      </c>
      <c r="I937" s="498"/>
      <c r="J937" s="472"/>
      <c r="K937" s="472"/>
      <c r="L937" s="472"/>
    </row>
    <row r="938" spans="1:12" s="474" customFormat="1" x14ac:dyDescent="0.25">
      <c r="A938" s="472"/>
      <c r="B938" s="472"/>
      <c r="C938" s="611" t="e">
        <f>+#REF!</f>
        <v>#REF!</v>
      </c>
      <c r="D938" s="612" t="e">
        <f>+#REF!</f>
        <v>#REF!</v>
      </c>
      <c r="E938" s="552" t="e">
        <f>+#REF!</f>
        <v>#REF!</v>
      </c>
      <c r="F938" s="552" t="e">
        <f>+#REF!</f>
        <v>#REF!</v>
      </c>
      <c r="G938" s="550" t="e">
        <f>+#REF!</f>
        <v>#REF!</v>
      </c>
      <c r="H938" s="578" t="e">
        <f t="shared" si="40"/>
        <v>#REF!</v>
      </c>
      <c r="I938" s="498"/>
      <c r="J938" s="472"/>
      <c r="K938" s="472"/>
      <c r="L938" s="472"/>
    </row>
    <row r="939" spans="1:12" s="474" customFormat="1" x14ac:dyDescent="0.25">
      <c r="A939" s="472"/>
      <c r="B939" s="472"/>
      <c r="C939" s="611" t="e">
        <f>+#REF!</f>
        <v>#REF!</v>
      </c>
      <c r="D939" s="615" t="e">
        <f>+#REF!</f>
        <v>#REF!</v>
      </c>
      <c r="E939" s="552" t="e">
        <f>+#REF!</f>
        <v>#REF!</v>
      </c>
      <c r="F939" s="552" t="e">
        <f>+#REF!</f>
        <v>#REF!</v>
      </c>
      <c r="G939" s="550" t="e">
        <f>+#REF!</f>
        <v>#REF!</v>
      </c>
      <c r="H939" s="582" t="e">
        <f t="shared" si="40"/>
        <v>#REF!</v>
      </c>
      <c r="I939" s="498"/>
      <c r="J939" s="472"/>
      <c r="K939" s="472"/>
      <c r="L939" s="472"/>
    </row>
    <row r="940" spans="1:12" s="474" customFormat="1" x14ac:dyDescent="0.25">
      <c r="A940" s="472"/>
      <c r="B940" s="472"/>
      <c r="C940" s="611" t="e">
        <f>+#REF!</f>
        <v>#REF!</v>
      </c>
      <c r="D940" s="612" t="e">
        <f>+#REF!</f>
        <v>#REF!</v>
      </c>
      <c r="E940" s="552" t="e">
        <f>+#REF!</f>
        <v>#REF!</v>
      </c>
      <c r="F940" s="552" t="e">
        <f>+#REF!</f>
        <v>#REF!</v>
      </c>
      <c r="G940" s="550" t="e">
        <f>+#REF!</f>
        <v>#REF!</v>
      </c>
      <c r="H940" s="582" t="e">
        <f t="shared" si="40"/>
        <v>#REF!</v>
      </c>
      <c r="I940" s="498"/>
      <c r="J940" s="472"/>
      <c r="K940" s="472"/>
      <c r="L940" s="472"/>
    </row>
    <row r="941" spans="1:12" s="474" customFormat="1" x14ac:dyDescent="0.25">
      <c r="A941" s="472"/>
      <c r="B941" s="472"/>
      <c r="C941" s="611" t="e">
        <f>+#REF!</f>
        <v>#REF!</v>
      </c>
      <c r="D941" s="616" t="e">
        <f>+#REF!</f>
        <v>#REF!</v>
      </c>
      <c r="E941" s="617" t="e">
        <f>+#REF!</f>
        <v>#REF!</v>
      </c>
      <c r="F941" s="549" t="e">
        <f>+#REF!</f>
        <v>#REF!</v>
      </c>
      <c r="G941" s="550" t="e">
        <f>+#REF!</f>
        <v>#REF!</v>
      </c>
      <c r="H941" s="578" t="e">
        <f t="shared" si="40"/>
        <v>#REF!</v>
      </c>
      <c r="I941" s="498"/>
      <c r="J941" s="472"/>
      <c r="K941" s="472"/>
      <c r="L941" s="472"/>
    </row>
    <row r="942" spans="1:12" s="474" customFormat="1" x14ac:dyDescent="0.25">
      <c r="A942" s="472"/>
      <c r="B942" s="472"/>
      <c r="C942" s="618" t="e">
        <f>+#REF!</f>
        <v>#REF!</v>
      </c>
      <c r="D942" s="613" t="e">
        <f>+#REF!</f>
        <v>#REF!</v>
      </c>
      <c r="E942" s="614" t="e">
        <f>+#REF!</f>
        <v>#REF!</v>
      </c>
      <c r="F942" s="614" t="e">
        <f>+#REF!</f>
        <v>#REF!</v>
      </c>
      <c r="G942" s="550" t="e">
        <f>+#REF!</f>
        <v>#REF!</v>
      </c>
      <c r="H942" s="578" t="e">
        <f t="shared" si="40"/>
        <v>#REF!</v>
      </c>
      <c r="I942" s="498"/>
      <c r="J942" s="472"/>
      <c r="K942" s="472"/>
      <c r="L942" s="472"/>
    </row>
    <row r="943" spans="1:12" s="474" customFormat="1" x14ac:dyDescent="0.25">
      <c r="A943" s="472"/>
      <c r="B943" s="472"/>
      <c r="C943" s="611" t="e">
        <f>+#REF!</f>
        <v>#REF!</v>
      </c>
      <c r="D943" s="612" t="e">
        <f>+#REF!</f>
        <v>#REF!</v>
      </c>
      <c r="E943" s="552" t="e">
        <f>+#REF!</f>
        <v>#REF!</v>
      </c>
      <c r="F943" s="552" t="e">
        <f>+#REF!</f>
        <v>#REF!</v>
      </c>
      <c r="G943" s="550" t="e">
        <f>+#REF!</f>
        <v>#REF!</v>
      </c>
      <c r="H943" s="654" t="e">
        <f t="shared" si="40"/>
        <v>#REF!</v>
      </c>
      <c r="I943" s="647"/>
      <c r="J943" s="472"/>
      <c r="K943" s="472"/>
      <c r="L943" s="472"/>
    </row>
    <row r="944" spans="1:12" s="474" customFormat="1" x14ac:dyDescent="0.25">
      <c r="A944" s="472"/>
      <c r="B944" s="472"/>
      <c r="C944" s="611" t="e">
        <f>+#REF!</f>
        <v>#REF!</v>
      </c>
      <c r="D944" s="612" t="e">
        <f>+#REF!</f>
        <v>#REF!</v>
      </c>
      <c r="E944" s="552" t="e">
        <f>+#REF!</f>
        <v>#REF!</v>
      </c>
      <c r="F944" s="552" t="e">
        <f>+#REF!</f>
        <v>#REF!</v>
      </c>
      <c r="G944" s="550" t="e">
        <f>+#REF!</f>
        <v>#REF!</v>
      </c>
      <c r="H944" s="582" t="e">
        <f t="shared" si="40"/>
        <v>#REF!</v>
      </c>
      <c r="I944" s="498"/>
      <c r="J944" s="472"/>
      <c r="K944" s="472"/>
      <c r="L944" s="472"/>
    </row>
    <row r="945" spans="1:12" s="474" customFormat="1" x14ac:dyDescent="0.25">
      <c r="A945" s="472"/>
      <c r="B945" s="472"/>
      <c r="C945" s="611" t="e">
        <f>+#REF!</f>
        <v>#REF!</v>
      </c>
      <c r="D945" s="615" t="e">
        <f>+#REF!</f>
        <v>#REF!</v>
      </c>
      <c r="E945" s="552" t="e">
        <f>+#REF!</f>
        <v>#REF!</v>
      </c>
      <c r="F945" s="552" t="e">
        <f>+#REF!</f>
        <v>#REF!</v>
      </c>
      <c r="G945" s="550" t="e">
        <f>+#REF!</f>
        <v>#REF!</v>
      </c>
      <c r="H945" s="578" t="e">
        <f t="shared" si="40"/>
        <v>#REF!</v>
      </c>
      <c r="I945" s="498"/>
      <c r="J945" s="472"/>
      <c r="K945" s="472"/>
      <c r="L945" s="472"/>
    </row>
    <row r="946" spans="1:12" s="474" customFormat="1" x14ac:dyDescent="0.25">
      <c r="A946" s="472"/>
      <c r="B946" s="472"/>
      <c r="C946" s="619" t="e">
        <f>+#REF!</f>
        <v>#REF!</v>
      </c>
      <c r="D946" s="612" t="e">
        <f>+#REF!</f>
        <v>#REF!</v>
      </c>
      <c r="E946" s="552" t="e">
        <f>+#REF!</f>
        <v>#REF!</v>
      </c>
      <c r="F946" s="552" t="e">
        <f>+#REF!</f>
        <v>#REF!</v>
      </c>
      <c r="G946" s="550" t="e">
        <f>+#REF!</f>
        <v>#REF!</v>
      </c>
      <c r="H946" s="578" t="e">
        <f t="shared" si="40"/>
        <v>#REF!</v>
      </c>
      <c r="I946" s="498"/>
      <c r="J946" s="472"/>
      <c r="K946" s="472"/>
      <c r="L946" s="472"/>
    </row>
    <row r="947" spans="1:12" s="474" customFormat="1" x14ac:dyDescent="0.25">
      <c r="A947" s="472"/>
      <c r="B947" s="472"/>
      <c r="C947" s="611" t="e">
        <f>+#REF!</f>
        <v>#REF!</v>
      </c>
      <c r="D947" s="615" t="e">
        <f>+#REF!</f>
        <v>#REF!</v>
      </c>
      <c r="E947" s="552" t="e">
        <f>+#REF!</f>
        <v>#REF!</v>
      </c>
      <c r="F947" s="552" t="e">
        <f>+#REF!</f>
        <v>#REF!</v>
      </c>
      <c r="G947" s="550" t="e">
        <f>+#REF!</f>
        <v>#REF!</v>
      </c>
      <c r="H947" s="578" t="e">
        <f t="shared" si="40"/>
        <v>#REF!</v>
      </c>
      <c r="I947" s="498"/>
      <c r="J947" s="472"/>
      <c r="K947" s="472"/>
      <c r="L947" s="472"/>
    </row>
    <row r="948" spans="1:12" s="474" customFormat="1" x14ac:dyDescent="0.25">
      <c r="A948" s="472"/>
      <c r="B948" s="472"/>
      <c r="C948" s="611" t="e">
        <f>+#REF!</f>
        <v>#REF!</v>
      </c>
      <c r="D948" s="612" t="e">
        <f>+#REF!</f>
        <v>#REF!</v>
      </c>
      <c r="E948" s="552" t="e">
        <f>+#REF!</f>
        <v>#REF!</v>
      </c>
      <c r="F948" s="614" t="e">
        <f>+#REF!</f>
        <v>#REF!</v>
      </c>
      <c r="G948" s="550" t="e">
        <f>+#REF!</f>
        <v>#REF!</v>
      </c>
      <c r="H948" s="578" t="e">
        <f t="shared" si="40"/>
        <v>#REF!</v>
      </c>
      <c r="I948" s="498"/>
      <c r="J948" s="472"/>
      <c r="K948" s="472"/>
      <c r="L948" s="472"/>
    </row>
    <row r="949" spans="1:12" s="474" customFormat="1" x14ac:dyDescent="0.25">
      <c r="A949" s="472"/>
      <c r="B949" s="472"/>
      <c r="C949" s="611" t="e">
        <f>+#REF!</f>
        <v>#REF!</v>
      </c>
      <c r="D949" s="615" t="e">
        <f>+#REF!</f>
        <v>#REF!</v>
      </c>
      <c r="E949" s="552" t="e">
        <f>+#REF!</f>
        <v>#REF!</v>
      </c>
      <c r="F949" s="552" t="e">
        <f>+#REF!</f>
        <v>#REF!</v>
      </c>
      <c r="G949" s="550" t="e">
        <f>+#REF!</f>
        <v>#REF!</v>
      </c>
      <c r="H949" s="578" t="e">
        <f t="shared" si="40"/>
        <v>#REF!</v>
      </c>
      <c r="I949" s="498"/>
      <c r="J949" s="472"/>
      <c r="K949" s="472"/>
      <c r="L949" s="472"/>
    </row>
    <row r="950" spans="1:12" s="474" customFormat="1" x14ac:dyDescent="0.25">
      <c r="A950" s="472"/>
      <c r="B950" s="472"/>
      <c r="C950" s="611" t="e">
        <f>+#REF!</f>
        <v>#REF!</v>
      </c>
      <c r="D950" s="615" t="e">
        <f>+#REF!</f>
        <v>#REF!</v>
      </c>
      <c r="E950" s="552" t="e">
        <f>+#REF!</f>
        <v>#REF!</v>
      </c>
      <c r="F950" s="552" t="e">
        <f>+#REF!</f>
        <v>#REF!</v>
      </c>
      <c r="G950" s="550" t="e">
        <f>+#REF!</f>
        <v>#REF!</v>
      </c>
      <c r="H950" s="578" t="e">
        <f t="shared" si="40"/>
        <v>#REF!</v>
      </c>
      <c r="I950" s="498"/>
      <c r="J950" s="472"/>
      <c r="K950" s="472"/>
      <c r="L950" s="472"/>
    </row>
    <row r="951" spans="1:12" s="474" customFormat="1" x14ac:dyDescent="0.25">
      <c r="A951" s="472"/>
      <c r="B951" s="472"/>
      <c r="C951" s="611" t="e">
        <f>+#REF!</f>
        <v>#REF!</v>
      </c>
      <c r="D951" s="615" t="e">
        <f>+#REF!</f>
        <v>#REF!</v>
      </c>
      <c r="E951" s="552" t="e">
        <f>+#REF!</f>
        <v>#REF!</v>
      </c>
      <c r="F951" s="552" t="e">
        <f>+#REF!</f>
        <v>#REF!</v>
      </c>
      <c r="G951" s="550" t="e">
        <f>+#REF!</f>
        <v>#REF!</v>
      </c>
      <c r="H951" s="578" t="e">
        <f t="shared" si="40"/>
        <v>#REF!</v>
      </c>
      <c r="I951" s="498"/>
      <c r="J951" s="472"/>
      <c r="K951" s="472"/>
      <c r="L951" s="472"/>
    </row>
    <row r="952" spans="1:12" s="474" customFormat="1" x14ac:dyDescent="0.25">
      <c r="A952" s="472"/>
      <c r="B952" s="472"/>
      <c r="C952" s="620" t="e">
        <f>+#REF!</f>
        <v>#REF!</v>
      </c>
      <c r="D952" s="612" t="e">
        <f>+#REF!</f>
        <v>#REF!</v>
      </c>
      <c r="E952" s="549" t="e">
        <f>+#REF!</f>
        <v>#REF!</v>
      </c>
      <c r="F952" s="549" t="e">
        <f>+#REF!</f>
        <v>#REF!</v>
      </c>
      <c r="G952" s="550" t="e">
        <f>+#REF!</f>
        <v>#REF!</v>
      </c>
      <c r="H952" s="578" t="e">
        <f t="shared" si="40"/>
        <v>#REF!</v>
      </c>
      <c r="I952" s="498"/>
      <c r="J952" s="472"/>
      <c r="K952" s="472"/>
      <c r="L952" s="472"/>
    </row>
    <row r="953" spans="1:12" s="474" customFormat="1" x14ac:dyDescent="0.25">
      <c r="A953" s="472"/>
      <c r="B953" s="472"/>
      <c r="C953" s="611" t="e">
        <f>+#REF!</f>
        <v>#REF!</v>
      </c>
      <c r="D953" s="612" t="e">
        <f>+#REF!</f>
        <v>#REF!</v>
      </c>
      <c r="E953" s="552" t="e">
        <f>+#REF!</f>
        <v>#REF!</v>
      </c>
      <c r="F953" s="614" t="e">
        <f>+#REF!</f>
        <v>#REF!</v>
      </c>
      <c r="G953" s="650" t="e">
        <f>+#REF!</f>
        <v>#REF!</v>
      </c>
      <c r="H953" s="578" t="e">
        <f t="shared" si="40"/>
        <v>#REF!</v>
      </c>
      <c r="I953" s="498"/>
      <c r="J953" s="472"/>
      <c r="K953" s="472"/>
      <c r="L953" s="472"/>
    </row>
    <row r="954" spans="1:12" s="474" customFormat="1" ht="14.4" thickBot="1" x14ac:dyDescent="0.3">
      <c r="A954" s="472"/>
      <c r="B954" s="472"/>
      <c r="C954" s="621" t="e">
        <f>+#REF!</f>
        <v>#REF!</v>
      </c>
      <c r="D954" s="622" t="e">
        <f>+#REF!</f>
        <v>#REF!</v>
      </c>
      <c r="E954" s="623" t="e">
        <f>+#REF!</f>
        <v>#REF!</v>
      </c>
      <c r="F954" s="624" t="e">
        <f>+#REF!</f>
        <v>#REF!</v>
      </c>
      <c r="G954" s="655" t="e">
        <f>+#REF!</f>
        <v>#REF!</v>
      </c>
      <c r="H954" s="702" t="e">
        <f t="shared" si="40"/>
        <v>#REF!</v>
      </c>
      <c r="I954" s="498"/>
      <c r="J954" s="472"/>
      <c r="K954" s="472"/>
      <c r="L954" s="472"/>
    </row>
    <row r="955" spans="1:12" s="474" customFormat="1" ht="14.4" thickBot="1" x14ac:dyDescent="0.3">
      <c r="A955" s="472"/>
      <c r="B955" s="472"/>
      <c r="C955" s="554"/>
      <c r="D955" s="555"/>
      <c r="E955" s="554"/>
      <c r="F955" s="1125" t="s">
        <v>20</v>
      </c>
      <c r="G955" s="1126"/>
      <c r="H955" s="512" t="e">
        <f>SUM(H933:H954)</f>
        <v>#REF!</v>
      </c>
      <c r="I955" s="513"/>
      <c r="J955" s="472"/>
      <c r="K955" s="472"/>
      <c r="L955" s="472"/>
    </row>
    <row r="956" spans="1:12" ht="14.4" thickBot="1" x14ac:dyDescent="0.3">
      <c r="A956" s="472"/>
      <c r="B956" s="514"/>
      <c r="C956" s="1127" t="s">
        <v>21</v>
      </c>
      <c r="D956" s="1128"/>
      <c r="E956" s="1128"/>
      <c r="F956" s="1128"/>
      <c r="G956" s="1128"/>
      <c r="H956" s="1129"/>
      <c r="I956" s="515"/>
      <c r="J956" s="472"/>
    </row>
    <row r="957" spans="1:12" ht="14.4" thickBot="1" x14ac:dyDescent="0.3">
      <c r="A957" s="472"/>
      <c r="B957" s="514"/>
      <c r="C957" s="517" t="s">
        <v>22</v>
      </c>
      <c r="D957" s="518" t="s">
        <v>23</v>
      </c>
      <c r="E957" s="519" t="s">
        <v>16</v>
      </c>
      <c r="F957" s="518" t="s">
        <v>17</v>
      </c>
      <c r="G957" s="519" t="s">
        <v>24</v>
      </c>
      <c r="H957" s="626" t="s">
        <v>25</v>
      </c>
      <c r="I957" s="627"/>
      <c r="J957" s="472"/>
    </row>
    <row r="958" spans="1:12" x14ac:dyDescent="0.25">
      <c r="A958" s="472"/>
      <c r="B958" s="514"/>
      <c r="C958" s="594" t="e">
        <f>+#REF!</f>
        <v>#REF!</v>
      </c>
      <c r="D958" s="628" t="e">
        <f>+#REF!</f>
        <v>#REF!</v>
      </c>
      <c r="E958" s="595" t="e">
        <f>+#REF!</f>
        <v>#REF!</v>
      </c>
      <c r="F958" s="596">
        <v>1</v>
      </c>
      <c r="G958" s="629" t="e">
        <f>+#REF!</f>
        <v>#REF!</v>
      </c>
      <c r="H958" s="630">
        <v>3184838.6367860292</v>
      </c>
      <c r="I958" s="631"/>
      <c r="J958" s="472"/>
    </row>
    <row r="959" spans="1:12" x14ac:dyDescent="0.25">
      <c r="A959" s="472"/>
      <c r="B959" s="514"/>
      <c r="C959" s="597" t="e">
        <f>+#REF!</f>
        <v>#REF!</v>
      </c>
      <c r="D959" s="638" t="e">
        <f>+#REF!</f>
        <v>#REF!</v>
      </c>
      <c r="E959" s="598" t="e">
        <f>+#REF!</f>
        <v>#REF!</v>
      </c>
      <c r="F959" s="599">
        <v>1</v>
      </c>
      <c r="G959" s="629" t="e">
        <f>+#REF!</f>
        <v>#REF!</v>
      </c>
      <c r="H959" s="632">
        <v>3312236.7889062678</v>
      </c>
      <c r="I959" s="631"/>
      <c r="J959" s="472"/>
    </row>
    <row r="960" spans="1:12" x14ac:dyDescent="0.25">
      <c r="A960" s="472"/>
      <c r="B960" s="514"/>
      <c r="C960" s="597" t="e">
        <f>+#REF!</f>
        <v>#REF!</v>
      </c>
      <c r="D960" s="638" t="e">
        <f>+#REF!</f>
        <v>#REF!</v>
      </c>
      <c r="E960" s="598" t="e">
        <f>+#REF!</f>
        <v>#REF!</v>
      </c>
      <c r="F960" s="599">
        <v>1</v>
      </c>
      <c r="G960" s="629" t="e">
        <f>+#REF!</f>
        <v>#REF!</v>
      </c>
      <c r="H960" s="632">
        <v>3313797.9309987626</v>
      </c>
      <c r="I960" s="631"/>
      <c r="J960" s="472"/>
    </row>
    <row r="961" spans="1:12" x14ac:dyDescent="0.25">
      <c r="A961" s="472"/>
      <c r="B961" s="514"/>
      <c r="C961" s="597" t="e">
        <f>+#REF!</f>
        <v>#REF!</v>
      </c>
      <c r="D961" s="638" t="e">
        <f>+#REF!</f>
        <v>#REF!</v>
      </c>
      <c r="E961" s="598" t="e">
        <f>+#REF!</f>
        <v>#REF!</v>
      </c>
      <c r="F961" s="599">
        <v>1</v>
      </c>
      <c r="G961" s="629" t="e">
        <f>+#REF!</f>
        <v>#REF!</v>
      </c>
      <c r="H961" s="632">
        <v>2031088.0899497306</v>
      </c>
      <c r="I961" s="631"/>
      <c r="J961" s="472"/>
    </row>
    <row r="962" spans="1:12" ht="14.4" thickBot="1" x14ac:dyDescent="0.3">
      <c r="A962" s="472"/>
      <c r="B962" s="514"/>
      <c r="C962" s="600" t="e">
        <f>+#REF!</f>
        <v>#REF!</v>
      </c>
      <c r="D962" s="601" t="e">
        <f>+#REF!</f>
        <v>#REF!</v>
      </c>
      <c r="E962" s="602" t="e">
        <f>+#REF!</f>
        <v>#REF!</v>
      </c>
      <c r="F962" s="603">
        <v>1</v>
      </c>
      <c r="G962" s="629" t="e">
        <f>+#REF!</f>
        <v>#REF!</v>
      </c>
      <c r="H962" s="633">
        <v>1797925.5</v>
      </c>
      <c r="I962" s="631"/>
      <c r="J962" s="472"/>
    </row>
    <row r="963" spans="1:12" ht="14.4" thickBot="1" x14ac:dyDescent="0.3">
      <c r="A963" s="472"/>
      <c r="B963" s="514"/>
      <c r="C963" s="1130" t="s">
        <v>57</v>
      </c>
      <c r="D963" s="1131"/>
      <c r="E963" s="1131"/>
      <c r="F963" s="1131"/>
      <c r="G963" s="1131"/>
      <c r="H963" s="537">
        <f>SUM(H958:H962)</f>
        <v>13639886.946640791</v>
      </c>
      <c r="I963" s="538"/>
      <c r="J963" s="473"/>
    </row>
    <row r="964" spans="1:12" ht="14.4" thickBot="1" x14ac:dyDescent="0.3">
      <c r="A964" s="472"/>
      <c r="B964" s="514"/>
      <c r="C964" s="1071" t="s">
        <v>59</v>
      </c>
      <c r="D964" s="1072"/>
      <c r="E964" s="1072"/>
      <c r="F964" s="1072"/>
      <c r="G964" s="1073"/>
      <c r="H964" s="634" t="e">
        <f>+H963+H955</f>
        <v>#REF!</v>
      </c>
      <c r="I964" s="635"/>
      <c r="J964" s="472"/>
    </row>
    <row r="965" spans="1:12" x14ac:dyDescent="0.25">
      <c r="B965" s="469"/>
      <c r="C965" s="469"/>
      <c r="D965" s="470"/>
      <c r="E965" s="471"/>
      <c r="F965" s="469"/>
      <c r="G965" s="469"/>
      <c r="H965" s="469"/>
      <c r="I965" s="469"/>
    </row>
    <row r="966" spans="1:12" s="474" customFormat="1" ht="14.4" thickBot="1" x14ac:dyDescent="0.3">
      <c r="A966" s="472"/>
      <c r="B966" s="1078"/>
      <c r="C966" s="1103"/>
      <c r="D966" s="1103"/>
      <c r="E966" s="1103"/>
      <c r="F966" s="1103"/>
      <c r="G966" s="1103"/>
      <c r="H966" s="1103"/>
      <c r="I966" s="1103"/>
      <c r="J966" s="472"/>
      <c r="K966" s="472"/>
      <c r="L966" s="472"/>
    </row>
    <row r="967" spans="1:12" s="474" customFormat="1" ht="14.4" thickBot="1" x14ac:dyDescent="0.3">
      <c r="A967" s="472"/>
      <c r="B967" s="475"/>
      <c r="C967" s="1132" t="s">
        <v>0</v>
      </c>
      <c r="D967" s="1133"/>
      <c r="E967" s="1133"/>
      <c r="F967" s="1133"/>
      <c r="G967" s="1133"/>
      <c r="H967" s="1134"/>
      <c r="I967" s="476"/>
      <c r="J967" s="472"/>
      <c r="K967" s="472"/>
      <c r="L967" s="472"/>
    </row>
    <row r="968" spans="1:12" s="474" customFormat="1" ht="14.4" thickBot="1" x14ac:dyDescent="0.3">
      <c r="A968" s="472"/>
      <c r="B968" s="472"/>
      <c r="C968" s="478"/>
      <c r="D968" s="478"/>
      <c r="E968" s="478"/>
      <c r="F968" s="478"/>
      <c r="G968" s="479"/>
      <c r="H968" s="478"/>
      <c r="I968" s="478"/>
      <c r="J968" s="472"/>
      <c r="K968" s="472"/>
      <c r="L968" s="472"/>
    </row>
    <row r="969" spans="1:12" s="474" customFormat="1" ht="14.4" thickBot="1" x14ac:dyDescent="0.3">
      <c r="A969" s="472"/>
      <c r="B969" s="472"/>
      <c r="C969" s="480" t="s">
        <v>1</v>
      </c>
      <c r="D969" s="481" t="s">
        <v>783</v>
      </c>
      <c r="E969" s="1135"/>
      <c r="F969" s="1137"/>
      <c r="G969" s="1138"/>
      <c r="H969" s="1139"/>
      <c r="I969" s="476"/>
      <c r="J969" s="472"/>
      <c r="K969" s="472"/>
      <c r="L969" s="472"/>
    </row>
    <row r="970" spans="1:12" s="474" customFormat="1" ht="14.4" thickBot="1" x14ac:dyDescent="0.3">
      <c r="A970" s="472"/>
      <c r="B970" s="472"/>
      <c r="C970" s="480" t="s">
        <v>3</v>
      </c>
      <c r="D970" s="482" t="s">
        <v>4</v>
      </c>
      <c r="E970" s="1136"/>
      <c r="F970" s="1140"/>
      <c r="G970" s="1126"/>
      <c r="H970" s="1141"/>
      <c r="I970" s="476"/>
      <c r="J970" s="472"/>
      <c r="K970" s="472"/>
      <c r="L970" s="472"/>
    </row>
    <row r="971" spans="1:12" s="474" customFormat="1" ht="14.4" thickBot="1" x14ac:dyDescent="0.3">
      <c r="A971" s="472"/>
      <c r="B971" s="472"/>
      <c r="C971" s="480" t="s">
        <v>5</v>
      </c>
      <c r="D971" s="482" t="s">
        <v>6</v>
      </c>
      <c r="E971" s="1136"/>
      <c r="F971" s="1140"/>
      <c r="G971" s="1126"/>
      <c r="H971" s="1141"/>
      <c r="I971" s="476"/>
      <c r="J971" s="472"/>
      <c r="K971" s="472"/>
      <c r="L971" s="472"/>
    </row>
    <row r="972" spans="1:12" s="474" customFormat="1" ht="14.4" thickBot="1" x14ac:dyDescent="0.3">
      <c r="A972" s="472"/>
      <c r="B972" s="472"/>
      <c r="C972" s="480" t="s">
        <v>7</v>
      </c>
      <c r="D972" s="482" t="s">
        <v>8</v>
      </c>
      <c r="E972" s="1136"/>
      <c r="F972" s="1140"/>
      <c r="G972" s="1126"/>
      <c r="H972" s="1141"/>
      <c r="I972" s="476"/>
      <c r="J972" s="472"/>
      <c r="K972" s="472"/>
      <c r="L972" s="472"/>
    </row>
    <row r="973" spans="1:12" s="474" customFormat="1" ht="14.4" thickBot="1" x14ac:dyDescent="0.3">
      <c r="A973" s="472"/>
      <c r="B973" s="472"/>
      <c r="C973" s="483" t="s">
        <v>9</v>
      </c>
      <c r="D973" s="482" t="s">
        <v>10</v>
      </c>
      <c r="E973" s="1136"/>
      <c r="F973" s="1140"/>
      <c r="G973" s="1126"/>
      <c r="H973" s="1141"/>
      <c r="I973" s="476"/>
      <c r="J973" s="472"/>
      <c r="K973" s="472"/>
      <c r="L973" s="472"/>
    </row>
    <row r="974" spans="1:12" s="474" customFormat="1" ht="14.4" thickBot="1" x14ac:dyDescent="0.3">
      <c r="A974" s="472"/>
      <c r="B974" s="472"/>
      <c r="C974" s="483" t="s">
        <v>11</v>
      </c>
      <c r="D974" s="482" t="s">
        <v>12</v>
      </c>
      <c r="E974" s="1136"/>
      <c r="F974" s="1142"/>
      <c r="G974" s="1143"/>
      <c r="H974" s="1144"/>
      <c r="I974" s="476"/>
      <c r="J974" s="472"/>
      <c r="K974" s="472"/>
      <c r="L974" s="472"/>
    </row>
    <row r="975" spans="1:12" s="474" customFormat="1" x14ac:dyDescent="0.25">
      <c r="A975" s="472"/>
      <c r="B975" s="472"/>
      <c r="C975" s="484"/>
      <c r="D975" s="485"/>
      <c r="E975" s="478"/>
      <c r="F975" s="485"/>
      <c r="G975" s="486"/>
      <c r="H975" s="485"/>
      <c r="I975" s="485"/>
      <c r="J975" s="472"/>
      <c r="K975" s="472"/>
      <c r="L975" s="472"/>
    </row>
    <row r="976" spans="1:12" s="474" customFormat="1" ht="14.4" thickBot="1" x14ac:dyDescent="0.3">
      <c r="A976" s="472"/>
      <c r="B976" s="472"/>
      <c r="C976" s="1145" t="s">
        <v>13</v>
      </c>
      <c r="D976" s="1103"/>
      <c r="E976" s="1103"/>
      <c r="F976" s="1103"/>
      <c r="G976" s="1103"/>
      <c r="H976" s="1146"/>
      <c r="I976" s="476"/>
      <c r="J976" s="472"/>
      <c r="K976" s="472"/>
      <c r="L976" s="472"/>
    </row>
    <row r="977" spans="1:12" s="474" customFormat="1" ht="28.2" thickBot="1" x14ac:dyDescent="0.3">
      <c r="A977" s="472"/>
      <c r="B977" s="472"/>
      <c r="C977" s="675" t="s">
        <v>14</v>
      </c>
      <c r="D977" s="570" t="s">
        <v>15</v>
      </c>
      <c r="E977" s="571" t="s">
        <v>16</v>
      </c>
      <c r="F977" s="570" t="s">
        <v>17</v>
      </c>
      <c r="G977" s="730" t="s">
        <v>760</v>
      </c>
      <c r="H977" s="570" t="s">
        <v>66</v>
      </c>
      <c r="I977" s="492"/>
      <c r="J977" s="472"/>
      <c r="K977" s="472"/>
      <c r="L977" s="472"/>
    </row>
    <row r="978" spans="1:12" s="474" customFormat="1" x14ac:dyDescent="0.25">
      <c r="A978" s="472"/>
      <c r="B978" s="472"/>
      <c r="C978" s="733" t="e">
        <f>+#REF!</f>
        <v>#REF!</v>
      </c>
      <c r="D978" s="734" t="e">
        <f>+#REF!</f>
        <v>#REF!</v>
      </c>
      <c r="E978" s="595" t="e">
        <f>+#REF!</f>
        <v>#REF!</v>
      </c>
      <c r="F978" s="595" t="e">
        <f>+#REF!</f>
        <v>#REF!</v>
      </c>
      <c r="G978" s="496" t="e">
        <f>+#REF!</f>
        <v>#REF!</v>
      </c>
      <c r="H978" s="665" t="e">
        <f t="shared" ref="H978:H1000" si="41">G978*F978</f>
        <v>#REF!</v>
      </c>
      <c r="I978" s="498"/>
      <c r="J978" s="472"/>
      <c r="K978" s="472"/>
      <c r="L978" s="472"/>
    </row>
    <row r="979" spans="1:12" s="474" customFormat="1" x14ac:dyDescent="0.25">
      <c r="A979" s="472"/>
      <c r="B979" s="472"/>
      <c r="C979" s="735" t="e">
        <f>+#REF!</f>
        <v>#REF!</v>
      </c>
      <c r="D979" s="736" t="e">
        <f>+#REF!</f>
        <v>#REF!</v>
      </c>
      <c r="E979" s="598" t="e">
        <f>+#REF!</f>
        <v>#REF!</v>
      </c>
      <c r="F979" s="598" t="e">
        <f>+#REF!</f>
        <v>#REF!</v>
      </c>
      <c r="G979" s="502" t="e">
        <f>+#REF!</f>
        <v>#REF!</v>
      </c>
      <c r="H979" s="665" t="e">
        <f t="shared" si="41"/>
        <v>#REF!</v>
      </c>
      <c r="I979" s="498"/>
      <c r="J979" s="472"/>
      <c r="K979" s="472"/>
      <c r="L979" s="472"/>
    </row>
    <row r="980" spans="1:12" s="474" customFormat="1" x14ac:dyDescent="0.25">
      <c r="A980" s="472"/>
      <c r="B980" s="472"/>
      <c r="C980" s="735" t="e">
        <f>+#REF!</f>
        <v>#REF!</v>
      </c>
      <c r="D980" s="736" t="e">
        <f>+#REF!</f>
        <v>#REF!</v>
      </c>
      <c r="E980" s="598" t="e">
        <f>+#REF!</f>
        <v>#REF!</v>
      </c>
      <c r="F980" s="598" t="e">
        <f>+#REF!</f>
        <v>#REF!</v>
      </c>
      <c r="G980" s="502" t="e">
        <f>+#REF!</f>
        <v>#REF!</v>
      </c>
      <c r="H980" s="665" t="e">
        <f t="shared" si="41"/>
        <v>#REF!</v>
      </c>
      <c r="I980" s="498"/>
      <c r="J980" s="472"/>
      <c r="K980" s="472"/>
      <c r="L980" s="472"/>
    </row>
    <row r="981" spans="1:12" s="474" customFormat="1" x14ac:dyDescent="0.25">
      <c r="A981" s="472"/>
      <c r="B981" s="472"/>
      <c r="C981" s="735" t="e">
        <f>+#REF!</f>
        <v>#REF!</v>
      </c>
      <c r="D981" s="737" t="e">
        <f>+#REF!</f>
        <v>#REF!</v>
      </c>
      <c r="E981" s="598" t="e">
        <f>+#REF!</f>
        <v>#REF!</v>
      </c>
      <c r="F981" s="598" t="e">
        <f>+#REF!</f>
        <v>#REF!</v>
      </c>
      <c r="G981" s="502" t="e">
        <f>+#REF!</f>
        <v>#REF!</v>
      </c>
      <c r="H981" s="665" t="e">
        <f t="shared" si="41"/>
        <v>#REF!</v>
      </c>
      <c r="I981" s="498"/>
      <c r="J981" s="472"/>
      <c r="K981" s="472"/>
      <c r="L981" s="472"/>
    </row>
    <row r="982" spans="1:12" s="474" customFormat="1" x14ac:dyDescent="0.25">
      <c r="A982" s="472"/>
      <c r="B982" s="472"/>
      <c r="C982" s="735" t="e">
        <f>+#REF!</f>
        <v>#REF!</v>
      </c>
      <c r="D982" s="736" t="e">
        <f>+#REF!</f>
        <v>#REF!</v>
      </c>
      <c r="E982" s="598" t="e">
        <f>+#REF!</f>
        <v>#REF!</v>
      </c>
      <c r="F982" s="598" t="e">
        <f>+#REF!</f>
        <v>#REF!</v>
      </c>
      <c r="G982" s="502" t="e">
        <f>+#REF!</f>
        <v>#REF!</v>
      </c>
      <c r="H982" s="665" t="e">
        <f t="shared" si="41"/>
        <v>#REF!</v>
      </c>
      <c r="I982" s="498"/>
      <c r="J982" s="472"/>
      <c r="K982" s="472"/>
      <c r="L982" s="472"/>
    </row>
    <row r="983" spans="1:12" s="474" customFormat="1" x14ac:dyDescent="0.25">
      <c r="A983" s="472"/>
      <c r="B983" s="472"/>
      <c r="C983" s="735" t="e">
        <f>+#REF!</f>
        <v>#REF!</v>
      </c>
      <c r="D983" s="736" t="e">
        <f>+#REF!</f>
        <v>#REF!</v>
      </c>
      <c r="E983" s="738" t="e">
        <f>+#REF!</f>
        <v>#REF!</v>
      </c>
      <c r="F983" s="598" t="e">
        <f>+#REF!</f>
        <v>#REF!</v>
      </c>
      <c r="G983" s="502" t="e">
        <f>+#REF!</f>
        <v>#REF!</v>
      </c>
      <c r="H983" s="665" t="e">
        <f t="shared" si="41"/>
        <v>#REF!</v>
      </c>
      <c r="I983" s="498"/>
      <c r="J983" s="472"/>
      <c r="K983" s="472"/>
      <c r="L983" s="472"/>
    </row>
    <row r="984" spans="1:12" s="474" customFormat="1" x14ac:dyDescent="0.25">
      <c r="A984" s="472"/>
      <c r="B984" s="472"/>
      <c r="C984" s="735" t="e">
        <f>+#REF!</f>
        <v>#REF!</v>
      </c>
      <c r="D984" s="737" t="e">
        <f>+#REF!</f>
        <v>#REF!</v>
      </c>
      <c r="E984" s="738" t="e">
        <f>+#REF!</f>
        <v>#REF!</v>
      </c>
      <c r="F984" s="598" t="e">
        <f>+#REF!</f>
        <v>#REF!</v>
      </c>
      <c r="G984" s="502" t="e">
        <f>+#REF!</f>
        <v>#REF!</v>
      </c>
      <c r="H984" s="666" t="e">
        <f t="shared" si="41"/>
        <v>#REF!</v>
      </c>
      <c r="I984" s="498"/>
      <c r="J984" s="472"/>
      <c r="K984" s="472"/>
      <c r="L984" s="472"/>
    </row>
    <row r="985" spans="1:12" s="474" customFormat="1" x14ac:dyDescent="0.25">
      <c r="A985" s="472"/>
      <c r="B985" s="472"/>
      <c r="C985" s="735" t="e">
        <f>+#REF!</f>
        <v>#REF!</v>
      </c>
      <c r="D985" s="736" t="e">
        <f>+#REF!</f>
        <v>#REF!</v>
      </c>
      <c r="E985" s="738" t="e">
        <f>+#REF!</f>
        <v>#REF!</v>
      </c>
      <c r="F985" s="598" t="e">
        <f>+#REF!</f>
        <v>#REF!</v>
      </c>
      <c r="G985" s="502" t="e">
        <f>+#REF!</f>
        <v>#REF!</v>
      </c>
      <c r="H985" s="666" t="e">
        <f t="shared" si="41"/>
        <v>#REF!</v>
      </c>
      <c r="I985" s="498"/>
      <c r="J985" s="472"/>
      <c r="K985" s="472"/>
      <c r="L985" s="472"/>
    </row>
    <row r="986" spans="1:12" s="474" customFormat="1" x14ac:dyDescent="0.25">
      <c r="A986" s="472"/>
      <c r="B986" s="472"/>
      <c r="C986" s="735" t="e">
        <f>+#REF!</f>
        <v>#REF!</v>
      </c>
      <c r="D986" s="737" t="e">
        <f>+#REF!</f>
        <v>#REF!</v>
      </c>
      <c r="E986" s="738" t="e">
        <f>+#REF!</f>
        <v>#REF!</v>
      </c>
      <c r="F986" s="598" t="e">
        <f>+#REF!</f>
        <v>#REF!</v>
      </c>
      <c r="G986" s="502" t="e">
        <f>+#REF!</f>
        <v>#REF!</v>
      </c>
      <c r="H986" s="665" t="e">
        <f t="shared" si="41"/>
        <v>#REF!</v>
      </c>
      <c r="I986" s="498"/>
      <c r="J986" s="472"/>
      <c r="K986" s="472"/>
      <c r="L986" s="472"/>
    </row>
    <row r="987" spans="1:12" s="474" customFormat="1" x14ac:dyDescent="0.25">
      <c r="A987" s="472"/>
      <c r="B987" s="472"/>
      <c r="C987" s="735" t="e">
        <f>+#REF!</f>
        <v>#REF!</v>
      </c>
      <c r="D987" s="736" t="e">
        <f>+#REF!</f>
        <v>#REF!</v>
      </c>
      <c r="E987" s="738" t="e">
        <f>+#REF!</f>
        <v>#REF!</v>
      </c>
      <c r="F987" s="598" t="e">
        <f>+#REF!</f>
        <v>#REF!</v>
      </c>
      <c r="G987" s="502" t="e">
        <f>+#REF!</f>
        <v>#REF!</v>
      </c>
      <c r="H987" s="665" t="e">
        <f t="shared" si="41"/>
        <v>#REF!</v>
      </c>
      <c r="I987" s="498"/>
      <c r="J987" s="472"/>
      <c r="K987" s="472"/>
      <c r="L987" s="472"/>
    </row>
    <row r="988" spans="1:12" s="474" customFormat="1" x14ac:dyDescent="0.25">
      <c r="A988" s="472"/>
      <c r="B988" s="472"/>
      <c r="C988" s="739" t="e">
        <f>+#REF!</f>
        <v>#REF!</v>
      </c>
      <c r="D988" s="736" t="e">
        <f>+#REF!</f>
        <v>#REF!</v>
      </c>
      <c r="E988" s="738" t="e">
        <f>+#REF!</f>
        <v>#REF!</v>
      </c>
      <c r="F988" s="598" t="e">
        <f>+#REF!</f>
        <v>#REF!</v>
      </c>
      <c r="G988" s="502" t="e">
        <f>+#REF!</f>
        <v>#REF!</v>
      </c>
      <c r="H988" s="665" t="e">
        <f t="shared" si="41"/>
        <v>#REF!</v>
      </c>
      <c r="I988" s="498"/>
      <c r="J988" s="472"/>
      <c r="K988" s="472"/>
      <c r="L988" s="472"/>
    </row>
    <row r="989" spans="1:12" s="474" customFormat="1" x14ac:dyDescent="0.25">
      <c r="A989" s="472"/>
      <c r="B989" s="472"/>
      <c r="C989" s="735" t="e">
        <f>+#REF!</f>
        <v>#REF!</v>
      </c>
      <c r="D989" s="736" t="e">
        <f>+#REF!</f>
        <v>#REF!</v>
      </c>
      <c r="E989" s="738" t="e">
        <f>+#REF!</f>
        <v>#REF!</v>
      </c>
      <c r="F989" s="598" t="e">
        <f>+#REF!</f>
        <v>#REF!</v>
      </c>
      <c r="G989" s="502" t="e">
        <f>+#REF!</f>
        <v>#REF!</v>
      </c>
      <c r="H989" s="667" t="e">
        <f t="shared" si="41"/>
        <v>#REF!</v>
      </c>
      <c r="I989" s="647"/>
      <c r="J989" s="472"/>
      <c r="K989" s="472"/>
      <c r="L989" s="472"/>
    </row>
    <row r="990" spans="1:12" s="474" customFormat="1" x14ac:dyDescent="0.25">
      <c r="A990" s="472"/>
      <c r="B990" s="472"/>
      <c r="C990" s="735" t="e">
        <f>+#REF!</f>
        <v>#REF!</v>
      </c>
      <c r="D990" s="736" t="e">
        <f>+#REF!</f>
        <v>#REF!</v>
      </c>
      <c r="E990" s="738" t="e">
        <f>+#REF!</f>
        <v>#REF!</v>
      </c>
      <c r="F990" s="598" t="e">
        <f>+#REF!</f>
        <v>#REF!</v>
      </c>
      <c r="G990" s="502" t="e">
        <f>+#REF!</f>
        <v>#REF!</v>
      </c>
      <c r="H990" s="666" t="e">
        <f t="shared" si="41"/>
        <v>#REF!</v>
      </c>
      <c r="I990" s="498"/>
      <c r="J990" s="472"/>
      <c r="K990" s="472"/>
      <c r="L990" s="472"/>
    </row>
    <row r="991" spans="1:12" s="474" customFormat="1" x14ac:dyDescent="0.25">
      <c r="A991" s="472"/>
      <c r="B991" s="472"/>
      <c r="C991" s="735" t="e">
        <f>+#REF!</f>
        <v>#REF!</v>
      </c>
      <c r="D991" s="737" t="e">
        <f>+#REF!</f>
        <v>#REF!</v>
      </c>
      <c r="E991" s="738" t="e">
        <f>+#REF!</f>
        <v>#REF!</v>
      </c>
      <c r="F991" s="598" t="e">
        <f>+#REF!</f>
        <v>#REF!</v>
      </c>
      <c r="G991" s="502" t="e">
        <f>+#REF!</f>
        <v>#REF!</v>
      </c>
      <c r="H991" s="665" t="e">
        <f t="shared" si="41"/>
        <v>#REF!</v>
      </c>
      <c r="I991" s="498"/>
      <c r="J991" s="472"/>
      <c r="K991" s="472"/>
      <c r="L991" s="472"/>
    </row>
    <row r="992" spans="1:12" s="474" customFormat="1" x14ac:dyDescent="0.25">
      <c r="A992" s="472"/>
      <c r="B992" s="472"/>
      <c r="C992" s="739" t="e">
        <f>+#REF!</f>
        <v>#REF!</v>
      </c>
      <c r="D992" s="736" t="e">
        <f>+#REF!</f>
        <v>#REF!</v>
      </c>
      <c r="E992" s="738" t="e">
        <f>+#REF!</f>
        <v>#REF!</v>
      </c>
      <c r="F992" s="598" t="e">
        <f>+#REF!</f>
        <v>#REF!</v>
      </c>
      <c r="G992" s="502" t="e">
        <f>+#REF!</f>
        <v>#REF!</v>
      </c>
      <c r="H992" s="665" t="e">
        <f t="shared" si="41"/>
        <v>#REF!</v>
      </c>
      <c r="I992" s="498"/>
      <c r="J992" s="472"/>
      <c r="K992" s="472"/>
      <c r="L992" s="472"/>
    </row>
    <row r="993" spans="1:12" s="474" customFormat="1" x14ac:dyDescent="0.25">
      <c r="A993" s="472"/>
      <c r="B993" s="472"/>
      <c r="C993" s="735" t="e">
        <f>+#REF!</f>
        <v>#REF!</v>
      </c>
      <c r="D993" s="737" t="e">
        <f>+#REF!</f>
        <v>#REF!</v>
      </c>
      <c r="E993" s="738" t="e">
        <f>+#REF!</f>
        <v>#REF!</v>
      </c>
      <c r="F993" s="598" t="e">
        <f>+#REF!</f>
        <v>#REF!</v>
      </c>
      <c r="G993" s="502" t="e">
        <f>+#REF!</f>
        <v>#REF!</v>
      </c>
      <c r="H993" s="665" t="e">
        <f t="shared" si="41"/>
        <v>#REF!</v>
      </c>
      <c r="I993" s="498"/>
      <c r="J993" s="472"/>
      <c r="K993" s="472"/>
      <c r="L993" s="472"/>
    </row>
    <row r="994" spans="1:12" s="474" customFormat="1" x14ac:dyDescent="0.25">
      <c r="A994" s="472"/>
      <c r="B994" s="472"/>
      <c r="C994" s="735" t="e">
        <f>+#REF!</f>
        <v>#REF!</v>
      </c>
      <c r="D994" s="736" t="e">
        <f>+#REF!</f>
        <v>#REF!</v>
      </c>
      <c r="E994" s="738" t="e">
        <f>+#REF!</f>
        <v>#REF!</v>
      </c>
      <c r="F994" s="598" t="e">
        <f>+#REF!</f>
        <v>#REF!</v>
      </c>
      <c r="G994" s="502" t="e">
        <f>+#REF!</f>
        <v>#REF!</v>
      </c>
      <c r="H994" s="665" t="e">
        <f t="shared" si="41"/>
        <v>#REF!</v>
      </c>
      <c r="I994" s="498"/>
      <c r="J994" s="472"/>
      <c r="K994" s="472"/>
      <c r="L994" s="472"/>
    </row>
    <row r="995" spans="1:12" s="474" customFormat="1" x14ac:dyDescent="0.25">
      <c r="A995" s="472"/>
      <c r="B995" s="472"/>
      <c r="C995" s="735" t="e">
        <f>+#REF!</f>
        <v>#REF!</v>
      </c>
      <c r="D995" s="737" t="e">
        <f>+#REF!</f>
        <v>#REF!</v>
      </c>
      <c r="E995" s="738" t="e">
        <f>+#REF!</f>
        <v>#REF!</v>
      </c>
      <c r="F995" s="598" t="e">
        <f>+#REF!</f>
        <v>#REF!</v>
      </c>
      <c r="G995" s="502" t="e">
        <f>+#REF!</f>
        <v>#REF!</v>
      </c>
      <c r="H995" s="665" t="e">
        <f t="shared" si="41"/>
        <v>#REF!</v>
      </c>
      <c r="I995" s="498"/>
      <c r="J995" s="472"/>
      <c r="K995" s="472"/>
      <c r="L995" s="472"/>
    </row>
    <row r="996" spans="1:12" s="474" customFormat="1" x14ac:dyDescent="0.25">
      <c r="A996" s="472"/>
      <c r="B996" s="472"/>
      <c r="C996" s="735" t="e">
        <f>+#REF!</f>
        <v>#REF!</v>
      </c>
      <c r="D996" s="737" t="e">
        <f>+#REF!</f>
        <v>#REF!</v>
      </c>
      <c r="E996" s="738" t="e">
        <f>+#REF!</f>
        <v>#REF!</v>
      </c>
      <c r="F996" s="598" t="e">
        <f>+#REF!</f>
        <v>#REF!</v>
      </c>
      <c r="G996" s="502" t="e">
        <f>+#REF!</f>
        <v>#REF!</v>
      </c>
      <c r="H996" s="665" t="e">
        <f t="shared" si="41"/>
        <v>#REF!</v>
      </c>
      <c r="I996" s="498"/>
      <c r="J996" s="472"/>
      <c r="K996" s="472"/>
      <c r="L996" s="472"/>
    </row>
    <row r="997" spans="1:12" s="474" customFormat="1" x14ac:dyDescent="0.25">
      <c r="A997" s="472"/>
      <c r="B997" s="472"/>
      <c r="C997" s="735" t="e">
        <f>+#REF!</f>
        <v>#REF!</v>
      </c>
      <c r="D997" s="737" t="e">
        <f>+#REF!</f>
        <v>#REF!</v>
      </c>
      <c r="E997" s="738" t="e">
        <f>+#REF!</f>
        <v>#REF!</v>
      </c>
      <c r="F997" s="598" t="e">
        <f>+#REF!</f>
        <v>#REF!</v>
      </c>
      <c r="G997" s="502" t="e">
        <f>+#REF!</f>
        <v>#REF!</v>
      </c>
      <c r="H997" s="665" t="e">
        <f t="shared" si="41"/>
        <v>#REF!</v>
      </c>
      <c r="I997" s="498"/>
      <c r="J997" s="472"/>
      <c r="K997" s="472"/>
      <c r="L997" s="472"/>
    </row>
    <row r="998" spans="1:12" s="474" customFormat="1" x14ac:dyDescent="0.25">
      <c r="A998" s="472"/>
      <c r="B998" s="472"/>
      <c r="C998" s="735" t="e">
        <f>+#REF!</f>
        <v>#REF!</v>
      </c>
      <c r="D998" s="736" t="e">
        <f>+#REF!</f>
        <v>#REF!</v>
      </c>
      <c r="E998" s="738" t="e">
        <f>+#REF!</f>
        <v>#REF!</v>
      </c>
      <c r="F998" s="598" t="e">
        <f>+#REF!</f>
        <v>#REF!</v>
      </c>
      <c r="G998" s="502" t="e">
        <f>+#REF!</f>
        <v>#REF!</v>
      </c>
      <c r="H998" s="665" t="e">
        <f t="shared" si="41"/>
        <v>#REF!</v>
      </c>
      <c r="I998" s="498"/>
      <c r="J998" s="472"/>
      <c r="K998" s="472"/>
      <c r="L998" s="472"/>
    </row>
    <row r="999" spans="1:12" s="474" customFormat="1" x14ac:dyDescent="0.25">
      <c r="A999" s="472"/>
      <c r="B999" s="472"/>
      <c r="C999" s="735" t="e">
        <f>+#REF!</f>
        <v>#REF!</v>
      </c>
      <c r="D999" s="736" t="e">
        <f>+#REF!</f>
        <v>#REF!</v>
      </c>
      <c r="E999" s="738" t="e">
        <f>+#REF!</f>
        <v>#REF!</v>
      </c>
      <c r="F999" s="598" t="e">
        <f>+#REF!</f>
        <v>#REF!</v>
      </c>
      <c r="G999" s="502" t="e">
        <f>+#REF!</f>
        <v>#REF!</v>
      </c>
      <c r="H999" s="665" t="e">
        <f t="shared" si="41"/>
        <v>#REF!</v>
      </c>
      <c r="I999" s="498"/>
      <c r="J999" s="472"/>
      <c r="K999" s="472"/>
      <c r="L999" s="472"/>
    </row>
    <row r="1000" spans="1:12" s="474" customFormat="1" ht="14.4" thickBot="1" x14ac:dyDescent="0.3">
      <c r="A1000" s="472"/>
      <c r="B1000" s="472"/>
      <c r="C1000" s="740" t="e">
        <f>+#REF!</f>
        <v>#REF!</v>
      </c>
      <c r="D1000" s="741" t="e">
        <f>+#REF!</f>
        <v>#REF!</v>
      </c>
      <c r="E1000" s="678" t="e">
        <f>+#REF!</f>
        <v>#REF!</v>
      </c>
      <c r="F1000" s="685" t="e">
        <f>+#REF!</f>
        <v>#REF!</v>
      </c>
      <c r="G1000" s="742" t="e">
        <f>+#REF!</f>
        <v>#REF!</v>
      </c>
      <c r="H1000" s="743" t="e">
        <f t="shared" si="41"/>
        <v>#REF!</v>
      </c>
      <c r="I1000" s="498"/>
      <c r="J1000" s="472"/>
      <c r="K1000" s="472"/>
      <c r="L1000" s="472"/>
    </row>
    <row r="1001" spans="1:12" s="474" customFormat="1" ht="14.4" thickBot="1" x14ac:dyDescent="0.3">
      <c r="A1001" s="472"/>
      <c r="B1001" s="472"/>
      <c r="C1001" s="676"/>
      <c r="D1001" s="677"/>
      <c r="E1001" s="678"/>
      <c r="F1001" s="1152" t="s">
        <v>20</v>
      </c>
      <c r="G1001" s="1153"/>
      <c r="H1001" s="744" t="e">
        <f>SUM(H978:H999)</f>
        <v>#REF!</v>
      </c>
      <c r="I1001" s="513"/>
      <c r="J1001" s="472"/>
      <c r="K1001" s="472"/>
      <c r="L1001" s="472"/>
    </row>
    <row r="1002" spans="1:12" ht="14.4" thickBot="1" x14ac:dyDescent="0.3">
      <c r="A1002" s="472"/>
      <c r="B1002" s="514"/>
      <c r="C1002" s="1154" t="s">
        <v>21</v>
      </c>
      <c r="D1002" s="1155"/>
      <c r="E1002" s="1155"/>
      <c r="F1002" s="1155"/>
      <c r="G1002" s="1155"/>
      <c r="H1002" s="1156"/>
      <c r="I1002" s="478"/>
      <c r="J1002" s="472"/>
    </row>
    <row r="1003" spans="1:12" ht="28.2" thickBot="1" x14ac:dyDescent="0.3">
      <c r="A1003" s="472"/>
      <c r="B1003" s="514"/>
      <c r="C1003" s="517" t="s">
        <v>22</v>
      </c>
      <c r="D1003" s="518" t="s">
        <v>23</v>
      </c>
      <c r="E1003" s="519" t="s">
        <v>16</v>
      </c>
      <c r="F1003" s="518" t="s">
        <v>17</v>
      </c>
      <c r="G1003" s="571" t="s">
        <v>760</v>
      </c>
      <c r="H1003" s="626" t="s">
        <v>25</v>
      </c>
      <c r="I1003" s="627"/>
      <c r="J1003" s="472"/>
    </row>
    <row r="1004" spans="1:12" x14ac:dyDescent="0.25">
      <c r="A1004" s="472"/>
      <c r="B1004" s="514"/>
      <c r="C1004" s="594" t="e">
        <f>+#REF!</f>
        <v>#REF!</v>
      </c>
      <c r="D1004" s="628" t="e">
        <f>+#REF!</f>
        <v>#REF!</v>
      </c>
      <c r="E1004" s="595" t="e">
        <f>+#REF!</f>
        <v>#REF!</v>
      </c>
      <c r="F1004" s="596">
        <v>1</v>
      </c>
      <c r="G1004" s="629" t="e">
        <f>+#REF!</f>
        <v>#REF!</v>
      </c>
      <c r="H1004" s="630" t="e">
        <f>+F1004*G1004</f>
        <v>#REF!</v>
      </c>
      <c r="I1004" s="631"/>
      <c r="J1004" s="472"/>
    </row>
    <row r="1005" spans="1:12" x14ac:dyDescent="0.25">
      <c r="A1005" s="472"/>
      <c r="B1005" s="514"/>
      <c r="C1005" s="597" t="e">
        <f>+#REF!</f>
        <v>#REF!</v>
      </c>
      <c r="D1005" s="638" t="e">
        <f>+#REF!</f>
        <v>#REF!</v>
      </c>
      <c r="E1005" s="598" t="e">
        <f>+#REF!</f>
        <v>#REF!</v>
      </c>
      <c r="F1005" s="599">
        <v>1</v>
      </c>
      <c r="G1005" s="629" t="e">
        <f>+#REF!</f>
        <v>#REF!</v>
      </c>
      <c r="H1005" s="632" t="e">
        <f t="shared" ref="H1005:H1008" si="42">+F1005*G1005</f>
        <v>#REF!</v>
      </c>
      <c r="I1005" s="631"/>
      <c r="J1005" s="472"/>
    </row>
    <row r="1006" spans="1:12" x14ac:dyDescent="0.25">
      <c r="A1006" s="472"/>
      <c r="B1006" s="514"/>
      <c r="C1006" s="597" t="e">
        <f>+#REF!</f>
        <v>#REF!</v>
      </c>
      <c r="D1006" s="638" t="e">
        <f>+#REF!</f>
        <v>#REF!</v>
      </c>
      <c r="E1006" s="598" t="e">
        <f>+#REF!</f>
        <v>#REF!</v>
      </c>
      <c r="F1006" s="599">
        <v>1</v>
      </c>
      <c r="G1006" s="629" t="e">
        <f>+#REF!</f>
        <v>#REF!</v>
      </c>
      <c r="H1006" s="632" t="e">
        <f t="shared" si="42"/>
        <v>#REF!</v>
      </c>
      <c r="I1006" s="631"/>
      <c r="J1006" s="472"/>
    </row>
    <row r="1007" spans="1:12" x14ac:dyDescent="0.25">
      <c r="A1007" s="472"/>
      <c r="B1007" s="514"/>
      <c r="C1007" s="597" t="e">
        <f>+#REF!</f>
        <v>#REF!</v>
      </c>
      <c r="D1007" s="638" t="e">
        <f>+#REF!</f>
        <v>#REF!</v>
      </c>
      <c r="E1007" s="598" t="e">
        <f>+#REF!</f>
        <v>#REF!</v>
      </c>
      <c r="F1007" s="599">
        <v>1</v>
      </c>
      <c r="G1007" s="629" t="e">
        <f>+#REF!</f>
        <v>#REF!</v>
      </c>
      <c r="H1007" s="632" t="e">
        <f t="shared" si="42"/>
        <v>#REF!</v>
      </c>
      <c r="I1007" s="631"/>
      <c r="J1007" s="472"/>
    </row>
    <row r="1008" spans="1:12" ht="14.4" thickBot="1" x14ac:dyDescent="0.3">
      <c r="A1008" s="472"/>
      <c r="B1008" s="514"/>
      <c r="C1008" s="600" t="e">
        <f>+#REF!</f>
        <v>#REF!</v>
      </c>
      <c r="D1008" s="601" t="e">
        <f>+#REF!</f>
        <v>#REF!</v>
      </c>
      <c r="E1008" s="602" t="e">
        <f>+#REF!</f>
        <v>#REF!</v>
      </c>
      <c r="F1008" s="603">
        <v>1</v>
      </c>
      <c r="G1008" s="629" t="e">
        <f>+#REF!</f>
        <v>#REF!</v>
      </c>
      <c r="H1008" s="633" t="e">
        <f t="shared" si="42"/>
        <v>#REF!</v>
      </c>
      <c r="I1008" s="631"/>
      <c r="J1008" s="472"/>
    </row>
    <row r="1009" spans="1:10" s="469" customFormat="1" ht="14.4" thickBot="1" x14ac:dyDescent="0.3">
      <c r="A1009" s="472"/>
      <c r="B1009" s="514"/>
      <c r="C1009" s="1130" t="s">
        <v>57</v>
      </c>
      <c r="D1009" s="1131"/>
      <c r="E1009" s="1131"/>
      <c r="F1009" s="1131"/>
      <c r="G1009" s="1131"/>
      <c r="H1009" s="537" t="e">
        <f>SUM(H1004:H1008)</f>
        <v>#REF!</v>
      </c>
      <c r="I1009" s="538"/>
      <c r="J1009" s="473"/>
    </row>
    <row r="1010" spans="1:10" s="469" customFormat="1" ht="14.4" thickBot="1" x14ac:dyDescent="0.3">
      <c r="A1010" s="472"/>
      <c r="B1010" s="514"/>
      <c r="C1010" s="1071" t="s">
        <v>59</v>
      </c>
      <c r="D1010" s="1072"/>
      <c r="E1010" s="1072"/>
      <c r="F1010" s="1072"/>
      <c r="G1010" s="1073"/>
      <c r="H1010" s="634" t="e">
        <f>+H1009+H1001</f>
        <v>#REF!</v>
      </c>
      <c r="I1010" s="635"/>
      <c r="J1010" s="472"/>
    </row>
    <row r="1011" spans="1:10" s="469" customFormat="1" x14ac:dyDescent="0.25">
      <c r="D1011" s="470"/>
      <c r="E1011" s="471"/>
    </row>
    <row r="1012" spans="1:10" s="469" customFormat="1" ht="14.4" thickBot="1" x14ac:dyDescent="0.3">
      <c r="A1012" s="472"/>
      <c r="B1012" s="1078"/>
      <c r="C1012" s="1103"/>
      <c r="D1012" s="1103"/>
      <c r="E1012" s="1103"/>
      <c r="F1012" s="1103"/>
      <c r="G1012" s="1103"/>
      <c r="H1012" s="1103"/>
      <c r="I1012" s="1103"/>
      <c r="J1012" s="472"/>
    </row>
    <row r="1013" spans="1:10" s="469" customFormat="1" ht="14.4" thickBot="1" x14ac:dyDescent="0.3">
      <c r="A1013" s="472"/>
      <c r="B1013" s="475"/>
      <c r="C1013" s="1132" t="s">
        <v>0</v>
      </c>
      <c r="D1013" s="1133"/>
      <c r="E1013" s="1133"/>
      <c r="F1013" s="1133"/>
      <c r="G1013" s="1133"/>
      <c r="H1013" s="1134"/>
      <c r="I1013" s="476"/>
      <c r="J1013" s="472"/>
    </row>
    <row r="1014" spans="1:10" s="469" customFormat="1" ht="14.4" thickBot="1" x14ac:dyDescent="0.3">
      <c r="A1014" s="472"/>
      <c r="B1014" s="472"/>
      <c r="C1014" s="478"/>
      <c r="D1014" s="478"/>
      <c r="E1014" s="478"/>
      <c r="F1014" s="478"/>
      <c r="G1014" s="479"/>
      <c r="H1014" s="478"/>
      <c r="I1014" s="478"/>
      <c r="J1014" s="472"/>
    </row>
    <row r="1015" spans="1:10" s="469" customFormat="1" ht="14.4" thickBot="1" x14ac:dyDescent="0.3">
      <c r="A1015" s="472"/>
      <c r="B1015" s="472"/>
      <c r="C1015" s="480" t="s">
        <v>1</v>
      </c>
      <c r="D1015" s="481" t="s">
        <v>784</v>
      </c>
      <c r="E1015" s="1135"/>
      <c r="F1015" s="1137"/>
      <c r="G1015" s="1138"/>
      <c r="H1015" s="1139"/>
      <c r="I1015" s="476"/>
      <c r="J1015" s="472"/>
    </row>
    <row r="1016" spans="1:10" s="469" customFormat="1" ht="14.4" thickBot="1" x14ac:dyDescent="0.3">
      <c r="A1016" s="472"/>
      <c r="B1016" s="472"/>
      <c r="C1016" s="480" t="s">
        <v>3</v>
      </c>
      <c r="D1016" s="482" t="s">
        <v>4</v>
      </c>
      <c r="E1016" s="1147"/>
      <c r="F1016" s="1140"/>
      <c r="G1016" s="1148"/>
      <c r="H1016" s="1141"/>
      <c r="I1016" s="476"/>
      <c r="J1016" s="472"/>
    </row>
    <row r="1017" spans="1:10" s="469" customFormat="1" ht="14.4" thickBot="1" x14ac:dyDescent="0.3">
      <c r="A1017" s="472"/>
      <c r="B1017" s="472"/>
      <c r="C1017" s="480" t="s">
        <v>5</v>
      </c>
      <c r="D1017" s="482" t="s">
        <v>6</v>
      </c>
      <c r="E1017" s="1147"/>
      <c r="F1017" s="1140"/>
      <c r="G1017" s="1148"/>
      <c r="H1017" s="1141"/>
      <c r="I1017" s="476"/>
      <c r="J1017" s="472"/>
    </row>
    <row r="1018" spans="1:10" s="469" customFormat="1" ht="14.4" thickBot="1" x14ac:dyDescent="0.3">
      <c r="A1018" s="472"/>
      <c r="B1018" s="472"/>
      <c r="C1018" s="480" t="s">
        <v>7</v>
      </c>
      <c r="D1018" s="482" t="s">
        <v>8</v>
      </c>
      <c r="E1018" s="1147"/>
      <c r="F1018" s="1140"/>
      <c r="G1018" s="1148"/>
      <c r="H1018" s="1141"/>
      <c r="I1018" s="476"/>
      <c r="J1018" s="472"/>
    </row>
    <row r="1019" spans="1:10" s="469" customFormat="1" ht="14.4" thickBot="1" x14ac:dyDescent="0.3">
      <c r="A1019" s="472"/>
      <c r="B1019" s="472"/>
      <c r="C1019" s="483" t="s">
        <v>9</v>
      </c>
      <c r="D1019" s="482" t="s">
        <v>10</v>
      </c>
      <c r="E1019" s="1147"/>
      <c r="F1019" s="1140"/>
      <c r="G1019" s="1148"/>
      <c r="H1019" s="1141"/>
      <c r="I1019" s="476"/>
      <c r="J1019" s="472"/>
    </row>
    <row r="1020" spans="1:10" s="469" customFormat="1" ht="14.4" thickBot="1" x14ac:dyDescent="0.3">
      <c r="A1020" s="472"/>
      <c r="B1020" s="472"/>
      <c r="C1020" s="483" t="s">
        <v>11</v>
      </c>
      <c r="D1020" s="482" t="s">
        <v>12</v>
      </c>
      <c r="E1020" s="1147"/>
      <c r="F1020" s="1142"/>
      <c r="G1020" s="1143"/>
      <c r="H1020" s="1144"/>
      <c r="I1020" s="476"/>
      <c r="J1020" s="472"/>
    </row>
    <row r="1021" spans="1:10" s="469" customFormat="1" x14ac:dyDescent="0.25">
      <c r="A1021" s="472"/>
      <c r="B1021" s="472"/>
      <c r="C1021" s="484"/>
      <c r="D1021" s="485"/>
      <c r="E1021" s="478"/>
      <c r="F1021" s="485"/>
      <c r="G1021" s="486"/>
      <c r="H1021" s="485"/>
      <c r="I1021" s="485"/>
      <c r="J1021" s="472"/>
    </row>
    <row r="1022" spans="1:10" s="469" customFormat="1" ht="14.4" thickBot="1" x14ac:dyDescent="0.3">
      <c r="A1022" s="472"/>
      <c r="B1022" s="472"/>
      <c r="C1022" s="1145" t="s">
        <v>13</v>
      </c>
      <c r="D1022" s="1103"/>
      <c r="E1022" s="1103"/>
      <c r="F1022" s="1103"/>
      <c r="G1022" s="1103"/>
      <c r="H1022" s="1146"/>
      <c r="I1022" s="476"/>
      <c r="J1022" s="472"/>
    </row>
    <row r="1023" spans="1:10" s="469" customFormat="1" ht="28.2" thickBot="1" x14ac:dyDescent="0.3">
      <c r="A1023" s="472"/>
      <c r="B1023" s="472"/>
      <c r="C1023" s="675" t="s">
        <v>14</v>
      </c>
      <c r="D1023" s="570" t="s">
        <v>15</v>
      </c>
      <c r="E1023" s="571" t="s">
        <v>16</v>
      </c>
      <c r="F1023" s="570" t="s">
        <v>17</v>
      </c>
      <c r="G1023" s="730" t="s">
        <v>760</v>
      </c>
      <c r="H1023" s="570" t="s">
        <v>66</v>
      </c>
      <c r="I1023" s="492"/>
      <c r="J1023" s="472"/>
    </row>
    <row r="1024" spans="1:10" s="469" customFormat="1" x14ac:dyDescent="0.25">
      <c r="A1024" s="472"/>
      <c r="B1024" s="472"/>
      <c r="C1024" s="609" t="e">
        <f>+#REF!</f>
        <v>#REF!</v>
      </c>
      <c r="D1024" s="610" t="e">
        <f>+#REF!</f>
        <v>#REF!</v>
      </c>
      <c r="E1024" s="549" t="e">
        <f>+#REF!</f>
        <v>#REF!</v>
      </c>
      <c r="F1024" s="549" t="e">
        <f>+#REF!</f>
        <v>#REF!</v>
      </c>
      <c r="G1024" s="577" t="e">
        <f>+#REF!</f>
        <v>#REF!</v>
      </c>
      <c r="H1024" s="578" t="e">
        <f t="shared" ref="H1024:H1046" si="43">G1024*F1024</f>
        <v>#REF!</v>
      </c>
      <c r="I1024" s="498"/>
      <c r="J1024" s="472"/>
    </row>
    <row r="1025" spans="1:10" s="469" customFormat="1" x14ac:dyDescent="0.25">
      <c r="A1025" s="472"/>
      <c r="B1025" s="472"/>
      <c r="C1025" s="611" t="e">
        <f>+#REF!</f>
        <v>#REF!</v>
      </c>
      <c r="D1025" s="612" t="e">
        <f>+#REF!</f>
        <v>#REF!</v>
      </c>
      <c r="E1025" s="552" t="e">
        <f>+#REF!</f>
        <v>#REF!</v>
      </c>
      <c r="F1025" s="552" t="e">
        <f>+#REF!</f>
        <v>#REF!</v>
      </c>
      <c r="G1025" s="550" t="e">
        <f>+#REF!</f>
        <v>#REF!</v>
      </c>
      <c r="H1025" s="578" t="e">
        <f t="shared" si="43"/>
        <v>#REF!</v>
      </c>
      <c r="I1025" s="498"/>
      <c r="J1025" s="472"/>
    </row>
    <row r="1026" spans="1:10" s="469" customFormat="1" x14ac:dyDescent="0.25">
      <c r="A1026" s="472"/>
      <c r="B1026" s="472"/>
      <c r="C1026" s="611" t="e">
        <f>+#REF!</f>
        <v>#REF!</v>
      </c>
      <c r="D1026" s="613" t="e">
        <f>+#REF!</f>
        <v>#REF!</v>
      </c>
      <c r="E1026" s="614" t="e">
        <f>+#REF!</f>
        <v>#REF!</v>
      </c>
      <c r="F1026" s="614" t="e">
        <f>+#REF!</f>
        <v>#REF!</v>
      </c>
      <c r="G1026" s="550" t="e">
        <f>+#REF!</f>
        <v>#REF!</v>
      </c>
      <c r="H1026" s="578" t="e">
        <f t="shared" si="43"/>
        <v>#REF!</v>
      </c>
      <c r="I1026" s="498"/>
      <c r="J1026" s="472"/>
    </row>
    <row r="1027" spans="1:10" s="469" customFormat="1" x14ac:dyDescent="0.25">
      <c r="A1027" s="472"/>
      <c r="B1027" s="472"/>
      <c r="C1027" s="611" t="e">
        <f>+#REF!</f>
        <v>#REF!</v>
      </c>
      <c r="D1027" s="615" t="e">
        <f>+#REF!</f>
        <v>#REF!</v>
      </c>
      <c r="E1027" s="552" t="e">
        <f>+#REF!</f>
        <v>#REF!</v>
      </c>
      <c r="F1027" s="552" t="e">
        <f>+#REF!</f>
        <v>#REF!</v>
      </c>
      <c r="G1027" s="550" t="e">
        <f>+#REF!</f>
        <v>#REF!</v>
      </c>
      <c r="H1027" s="578" t="e">
        <f t="shared" si="43"/>
        <v>#REF!</v>
      </c>
      <c r="I1027" s="498"/>
      <c r="J1027" s="472"/>
    </row>
    <row r="1028" spans="1:10" s="469" customFormat="1" x14ac:dyDescent="0.25">
      <c r="A1028" s="472"/>
      <c r="B1028" s="472"/>
      <c r="C1028" s="611" t="e">
        <f>+#REF!</f>
        <v>#REF!</v>
      </c>
      <c r="D1028" s="612" t="e">
        <f>+#REF!</f>
        <v>#REF!</v>
      </c>
      <c r="E1028" s="552" t="e">
        <f>+#REF!</f>
        <v>#REF!</v>
      </c>
      <c r="F1028" s="552" t="e">
        <f>+#REF!</f>
        <v>#REF!</v>
      </c>
      <c r="G1028" s="550" t="e">
        <f>+#REF!</f>
        <v>#REF!</v>
      </c>
      <c r="H1028" s="578" t="e">
        <f t="shared" si="43"/>
        <v>#REF!</v>
      </c>
      <c r="I1028" s="498"/>
      <c r="J1028" s="472"/>
    </row>
    <row r="1029" spans="1:10" s="469" customFormat="1" x14ac:dyDescent="0.25">
      <c r="A1029" s="472"/>
      <c r="B1029" s="472"/>
      <c r="C1029" s="611" t="e">
        <f>+#REF!</f>
        <v>#REF!</v>
      </c>
      <c r="D1029" s="612" t="e">
        <f>+#REF!</f>
        <v>#REF!</v>
      </c>
      <c r="E1029" s="552" t="e">
        <f>+#REF!</f>
        <v>#REF!</v>
      </c>
      <c r="F1029" s="552" t="e">
        <f>+#REF!</f>
        <v>#REF!</v>
      </c>
      <c r="G1029" s="550" t="e">
        <f>+#REF!</f>
        <v>#REF!</v>
      </c>
      <c r="H1029" s="578" t="e">
        <f t="shared" si="43"/>
        <v>#REF!</v>
      </c>
      <c r="I1029" s="498"/>
      <c r="J1029" s="472"/>
    </row>
    <row r="1030" spans="1:10" s="469" customFormat="1" x14ac:dyDescent="0.25">
      <c r="A1030" s="472"/>
      <c r="B1030" s="472"/>
      <c r="C1030" s="611" t="e">
        <f>+#REF!</f>
        <v>#REF!</v>
      </c>
      <c r="D1030" s="615" t="e">
        <f>+#REF!</f>
        <v>#REF!</v>
      </c>
      <c r="E1030" s="552" t="e">
        <f>+#REF!</f>
        <v>#REF!</v>
      </c>
      <c r="F1030" s="552" t="e">
        <f>+#REF!</f>
        <v>#REF!</v>
      </c>
      <c r="G1030" s="550" t="e">
        <f>+#REF!</f>
        <v>#REF!</v>
      </c>
      <c r="H1030" s="582" t="e">
        <f t="shared" si="43"/>
        <v>#REF!</v>
      </c>
      <c r="I1030" s="498"/>
      <c r="J1030" s="472"/>
    </row>
    <row r="1031" spans="1:10" s="469" customFormat="1" x14ac:dyDescent="0.25">
      <c r="A1031" s="472"/>
      <c r="B1031" s="472"/>
      <c r="C1031" s="611" t="e">
        <f>+#REF!</f>
        <v>#REF!</v>
      </c>
      <c r="D1031" s="612" t="e">
        <f>+#REF!</f>
        <v>#REF!</v>
      </c>
      <c r="E1031" s="552" t="e">
        <f>+#REF!</f>
        <v>#REF!</v>
      </c>
      <c r="F1031" s="552" t="e">
        <f>+#REF!</f>
        <v>#REF!</v>
      </c>
      <c r="G1031" s="550" t="e">
        <f>+#REF!</f>
        <v>#REF!</v>
      </c>
      <c r="H1031" s="582" t="e">
        <f t="shared" si="43"/>
        <v>#REF!</v>
      </c>
      <c r="I1031" s="498"/>
      <c r="J1031" s="472"/>
    </row>
    <row r="1032" spans="1:10" s="469" customFormat="1" x14ac:dyDescent="0.25">
      <c r="A1032" s="472"/>
      <c r="B1032" s="472"/>
      <c r="C1032" s="611" t="e">
        <f>+#REF!</f>
        <v>#REF!</v>
      </c>
      <c r="D1032" s="616" t="e">
        <f>+#REF!</f>
        <v>#REF!</v>
      </c>
      <c r="E1032" s="617" t="e">
        <f>+#REF!</f>
        <v>#REF!</v>
      </c>
      <c r="F1032" s="549" t="e">
        <f>+#REF!</f>
        <v>#REF!</v>
      </c>
      <c r="G1032" s="550" t="e">
        <f>+#REF!</f>
        <v>#REF!</v>
      </c>
      <c r="H1032" s="578" t="e">
        <f t="shared" si="43"/>
        <v>#REF!</v>
      </c>
      <c r="I1032" s="498"/>
      <c r="J1032" s="472"/>
    </row>
    <row r="1033" spans="1:10" s="469" customFormat="1" x14ac:dyDescent="0.25">
      <c r="A1033" s="472"/>
      <c r="B1033" s="472"/>
      <c r="C1033" s="611" t="e">
        <f>+#REF!</f>
        <v>#REF!</v>
      </c>
      <c r="D1033" s="612" t="e">
        <f>+#REF!</f>
        <v>#REF!</v>
      </c>
      <c r="E1033" s="552" t="e">
        <f>+#REF!</f>
        <v>#REF!</v>
      </c>
      <c r="F1033" s="552" t="e">
        <f>+#REF!</f>
        <v>#REF!</v>
      </c>
      <c r="G1033" s="550" t="e">
        <f>+#REF!</f>
        <v>#REF!</v>
      </c>
      <c r="H1033" s="578" t="e">
        <f t="shared" si="43"/>
        <v>#REF!</v>
      </c>
      <c r="I1033" s="498"/>
      <c r="J1033" s="472"/>
    </row>
    <row r="1034" spans="1:10" s="469" customFormat="1" x14ac:dyDescent="0.25">
      <c r="A1034" s="472"/>
      <c r="B1034" s="472"/>
      <c r="C1034" s="618" t="e">
        <f>+#REF!</f>
        <v>#REF!</v>
      </c>
      <c r="D1034" s="613" t="e">
        <f>+#REF!</f>
        <v>#REF!</v>
      </c>
      <c r="E1034" s="614" t="e">
        <f>+#REF!</f>
        <v>#REF!</v>
      </c>
      <c r="F1034" s="614" t="e">
        <f>+#REF!</f>
        <v>#REF!</v>
      </c>
      <c r="G1034" s="550" t="e">
        <f>+#REF!</f>
        <v>#REF!</v>
      </c>
      <c r="H1034" s="578" t="e">
        <f t="shared" si="43"/>
        <v>#REF!</v>
      </c>
      <c r="I1034" s="498"/>
      <c r="J1034" s="472"/>
    </row>
    <row r="1035" spans="1:10" s="469" customFormat="1" x14ac:dyDescent="0.25">
      <c r="A1035" s="472"/>
      <c r="B1035" s="472"/>
      <c r="C1035" s="611" t="e">
        <f>+#REF!</f>
        <v>#REF!</v>
      </c>
      <c r="D1035" s="612" t="e">
        <f>+#REF!</f>
        <v>#REF!</v>
      </c>
      <c r="E1035" s="552" t="e">
        <f>+#REF!</f>
        <v>#REF!</v>
      </c>
      <c r="F1035" s="552" t="e">
        <f>+#REF!</f>
        <v>#REF!</v>
      </c>
      <c r="G1035" s="550" t="e">
        <f>+#REF!</f>
        <v>#REF!</v>
      </c>
      <c r="H1035" s="654" t="e">
        <f t="shared" si="43"/>
        <v>#REF!</v>
      </c>
      <c r="I1035" s="647"/>
      <c r="J1035" s="472"/>
    </row>
    <row r="1036" spans="1:10" s="469" customFormat="1" x14ac:dyDescent="0.25">
      <c r="A1036" s="472"/>
      <c r="B1036" s="472"/>
      <c r="C1036" s="611" t="e">
        <f>+#REF!</f>
        <v>#REF!</v>
      </c>
      <c r="D1036" s="612" t="e">
        <f>+#REF!</f>
        <v>#REF!</v>
      </c>
      <c r="E1036" s="552" t="e">
        <f>+#REF!</f>
        <v>#REF!</v>
      </c>
      <c r="F1036" s="552" t="e">
        <f>+#REF!</f>
        <v>#REF!</v>
      </c>
      <c r="G1036" s="550" t="e">
        <f>+#REF!</f>
        <v>#REF!</v>
      </c>
      <c r="H1036" s="582" t="e">
        <f t="shared" si="43"/>
        <v>#REF!</v>
      </c>
      <c r="I1036" s="498"/>
      <c r="J1036" s="472"/>
    </row>
    <row r="1037" spans="1:10" s="469" customFormat="1" x14ac:dyDescent="0.25">
      <c r="A1037" s="472"/>
      <c r="B1037" s="472"/>
      <c r="C1037" s="611" t="e">
        <f>+#REF!</f>
        <v>#REF!</v>
      </c>
      <c r="D1037" s="615" t="e">
        <f>+#REF!</f>
        <v>#REF!</v>
      </c>
      <c r="E1037" s="552" t="e">
        <f>+#REF!</f>
        <v>#REF!</v>
      </c>
      <c r="F1037" s="552" t="e">
        <f>+#REF!</f>
        <v>#REF!</v>
      </c>
      <c r="G1037" s="550" t="e">
        <f>+#REF!</f>
        <v>#REF!</v>
      </c>
      <c r="H1037" s="578" t="e">
        <f t="shared" si="43"/>
        <v>#REF!</v>
      </c>
      <c r="I1037" s="498"/>
      <c r="J1037" s="472"/>
    </row>
    <row r="1038" spans="1:10" s="469" customFormat="1" x14ac:dyDescent="0.25">
      <c r="A1038" s="472"/>
      <c r="B1038" s="472"/>
      <c r="C1038" s="619" t="e">
        <f>+#REF!</f>
        <v>#REF!</v>
      </c>
      <c r="D1038" s="612" t="e">
        <f>+#REF!</f>
        <v>#REF!</v>
      </c>
      <c r="E1038" s="552" t="e">
        <f>+#REF!</f>
        <v>#REF!</v>
      </c>
      <c r="F1038" s="552" t="e">
        <f>+#REF!</f>
        <v>#REF!</v>
      </c>
      <c r="G1038" s="550" t="e">
        <f>+#REF!</f>
        <v>#REF!</v>
      </c>
      <c r="H1038" s="578" t="e">
        <f t="shared" si="43"/>
        <v>#REF!</v>
      </c>
      <c r="I1038" s="498"/>
      <c r="J1038" s="472"/>
    </row>
    <row r="1039" spans="1:10" s="469" customFormat="1" x14ac:dyDescent="0.25">
      <c r="A1039" s="472"/>
      <c r="B1039" s="472"/>
      <c r="C1039" s="611" t="e">
        <f>+#REF!</f>
        <v>#REF!</v>
      </c>
      <c r="D1039" s="615" t="e">
        <f>+#REF!</f>
        <v>#REF!</v>
      </c>
      <c r="E1039" s="552" t="e">
        <f>+#REF!</f>
        <v>#REF!</v>
      </c>
      <c r="F1039" s="552" t="e">
        <f>+#REF!</f>
        <v>#REF!</v>
      </c>
      <c r="G1039" s="550" t="e">
        <f>+#REF!</f>
        <v>#REF!</v>
      </c>
      <c r="H1039" s="578" t="e">
        <f t="shared" si="43"/>
        <v>#REF!</v>
      </c>
      <c r="I1039" s="498"/>
      <c r="J1039" s="472"/>
    </row>
    <row r="1040" spans="1:10" s="469" customFormat="1" x14ac:dyDescent="0.25">
      <c r="A1040" s="472"/>
      <c r="B1040" s="472"/>
      <c r="C1040" s="611" t="e">
        <f>+#REF!</f>
        <v>#REF!</v>
      </c>
      <c r="D1040" s="612" t="e">
        <f>+#REF!</f>
        <v>#REF!</v>
      </c>
      <c r="E1040" s="552" t="e">
        <f>+#REF!</f>
        <v>#REF!</v>
      </c>
      <c r="F1040" s="614" t="e">
        <f>+#REF!</f>
        <v>#REF!</v>
      </c>
      <c r="G1040" s="550" t="e">
        <f>+#REF!</f>
        <v>#REF!</v>
      </c>
      <c r="H1040" s="578" t="e">
        <f t="shared" si="43"/>
        <v>#REF!</v>
      </c>
      <c r="I1040" s="498"/>
      <c r="J1040" s="472"/>
    </row>
    <row r="1041" spans="1:10" s="469" customFormat="1" x14ac:dyDescent="0.25">
      <c r="A1041" s="472"/>
      <c r="B1041" s="472"/>
      <c r="C1041" s="611" t="e">
        <f>+#REF!</f>
        <v>#REF!</v>
      </c>
      <c r="D1041" s="615" t="e">
        <f>+#REF!</f>
        <v>#REF!</v>
      </c>
      <c r="E1041" s="552" t="e">
        <f>+#REF!</f>
        <v>#REF!</v>
      </c>
      <c r="F1041" s="552" t="e">
        <f>+#REF!</f>
        <v>#REF!</v>
      </c>
      <c r="G1041" s="550" t="e">
        <f>+#REF!</f>
        <v>#REF!</v>
      </c>
      <c r="H1041" s="578" t="e">
        <f t="shared" si="43"/>
        <v>#REF!</v>
      </c>
      <c r="I1041" s="498"/>
      <c r="J1041" s="472"/>
    </row>
    <row r="1042" spans="1:10" s="469" customFormat="1" x14ac:dyDescent="0.25">
      <c r="A1042" s="472"/>
      <c r="B1042" s="472"/>
      <c r="C1042" s="611" t="e">
        <f>+#REF!</f>
        <v>#REF!</v>
      </c>
      <c r="D1042" s="615" t="e">
        <f>+#REF!</f>
        <v>#REF!</v>
      </c>
      <c r="E1042" s="552" t="e">
        <f>+#REF!</f>
        <v>#REF!</v>
      </c>
      <c r="F1042" s="552" t="e">
        <f>+#REF!</f>
        <v>#REF!</v>
      </c>
      <c r="G1042" s="550" t="e">
        <f>+#REF!</f>
        <v>#REF!</v>
      </c>
      <c r="H1042" s="578" t="e">
        <f t="shared" si="43"/>
        <v>#REF!</v>
      </c>
      <c r="I1042" s="498"/>
      <c r="J1042" s="472"/>
    </row>
    <row r="1043" spans="1:10" s="469" customFormat="1" x14ac:dyDescent="0.25">
      <c r="A1043" s="472"/>
      <c r="B1043" s="472"/>
      <c r="C1043" s="611" t="e">
        <f>+#REF!</f>
        <v>#REF!</v>
      </c>
      <c r="D1043" s="615" t="e">
        <f>+#REF!</f>
        <v>#REF!</v>
      </c>
      <c r="E1043" s="552" t="e">
        <f>+#REF!</f>
        <v>#REF!</v>
      </c>
      <c r="F1043" s="552" t="e">
        <f>+#REF!</f>
        <v>#REF!</v>
      </c>
      <c r="G1043" s="550" t="e">
        <f>+#REF!</f>
        <v>#REF!</v>
      </c>
      <c r="H1043" s="578" t="e">
        <f t="shared" si="43"/>
        <v>#REF!</v>
      </c>
      <c r="I1043" s="498"/>
      <c r="J1043" s="472"/>
    </row>
    <row r="1044" spans="1:10" s="469" customFormat="1" x14ac:dyDescent="0.25">
      <c r="A1044" s="472"/>
      <c r="B1044" s="472"/>
      <c r="C1044" s="620" t="e">
        <f>+#REF!</f>
        <v>#REF!</v>
      </c>
      <c r="D1044" s="612" t="e">
        <f>+#REF!</f>
        <v>#REF!</v>
      </c>
      <c r="E1044" s="549" t="e">
        <f>+#REF!</f>
        <v>#REF!</v>
      </c>
      <c r="F1044" s="549" t="e">
        <f>+#REF!</f>
        <v>#REF!</v>
      </c>
      <c r="G1044" s="550" t="e">
        <f>+#REF!</f>
        <v>#REF!</v>
      </c>
      <c r="H1044" s="578" t="e">
        <f t="shared" si="43"/>
        <v>#REF!</v>
      </c>
      <c r="I1044" s="498"/>
      <c r="J1044" s="472"/>
    </row>
    <row r="1045" spans="1:10" s="469" customFormat="1" x14ac:dyDescent="0.25">
      <c r="A1045" s="472"/>
      <c r="B1045" s="472"/>
      <c r="C1045" s="611" t="e">
        <f>+#REF!</f>
        <v>#REF!</v>
      </c>
      <c r="D1045" s="612" t="e">
        <f>+#REF!</f>
        <v>#REF!</v>
      </c>
      <c r="E1045" s="552" t="e">
        <f>+#REF!</f>
        <v>#REF!</v>
      </c>
      <c r="F1045" s="614" t="e">
        <f>+#REF!</f>
        <v>#REF!</v>
      </c>
      <c r="G1045" s="650" t="e">
        <f>+#REF!</f>
        <v>#REF!</v>
      </c>
      <c r="H1045" s="578" t="e">
        <f t="shared" si="43"/>
        <v>#REF!</v>
      </c>
      <c r="I1045" s="498"/>
      <c r="J1045" s="472"/>
    </row>
    <row r="1046" spans="1:10" s="469" customFormat="1" ht="14.4" thickBot="1" x14ac:dyDescent="0.3">
      <c r="A1046" s="472"/>
      <c r="B1046" s="472"/>
      <c r="C1046" s="621" t="e">
        <f>+#REF!</f>
        <v>#REF!</v>
      </c>
      <c r="D1046" s="622" t="e">
        <f>+#REF!</f>
        <v>#REF!</v>
      </c>
      <c r="E1046" s="623" t="e">
        <f>+#REF!</f>
        <v>#REF!</v>
      </c>
      <c r="F1046" s="624" t="e">
        <f>+#REF!</f>
        <v>#REF!</v>
      </c>
      <c r="G1046" s="655" t="e">
        <f>+#REF!</f>
        <v>#REF!</v>
      </c>
      <c r="H1046" s="702" t="e">
        <f t="shared" si="43"/>
        <v>#REF!</v>
      </c>
      <c r="I1046" s="498"/>
      <c r="J1046" s="472"/>
    </row>
    <row r="1047" spans="1:10" s="469" customFormat="1" ht="14.4" thickBot="1" x14ac:dyDescent="0.3">
      <c r="A1047" s="472"/>
      <c r="B1047" s="472"/>
      <c r="C1047" s="554"/>
      <c r="D1047" s="555"/>
      <c r="E1047" s="554"/>
      <c r="F1047" s="1125" t="s">
        <v>20</v>
      </c>
      <c r="G1047" s="1148"/>
      <c r="H1047" s="512" t="e">
        <f>SUM(H1024:H1046)</f>
        <v>#REF!</v>
      </c>
      <c r="I1047" s="513"/>
      <c r="J1047" s="472"/>
    </row>
    <row r="1048" spans="1:10" s="469" customFormat="1" ht="14.4" thickBot="1" x14ac:dyDescent="0.3">
      <c r="A1048" s="472"/>
      <c r="B1048" s="514"/>
      <c r="C1048" s="1127" t="s">
        <v>21</v>
      </c>
      <c r="D1048" s="1128"/>
      <c r="E1048" s="1128"/>
      <c r="F1048" s="1128"/>
      <c r="G1048" s="1128"/>
      <c r="H1048" s="1129"/>
      <c r="I1048" s="515"/>
      <c r="J1048" s="472"/>
    </row>
    <row r="1049" spans="1:10" s="469" customFormat="1" ht="14.4" thickBot="1" x14ac:dyDescent="0.3">
      <c r="A1049" s="472"/>
      <c r="B1049" s="514"/>
      <c r="C1049" s="517" t="s">
        <v>22</v>
      </c>
      <c r="D1049" s="518" t="s">
        <v>23</v>
      </c>
      <c r="E1049" s="519" t="s">
        <v>16</v>
      </c>
      <c r="F1049" s="518" t="s">
        <v>17</v>
      </c>
      <c r="G1049" s="519" t="s">
        <v>24</v>
      </c>
      <c r="H1049" s="626" t="s">
        <v>25</v>
      </c>
      <c r="I1049" s="627"/>
      <c r="J1049" s="472"/>
    </row>
    <row r="1050" spans="1:10" s="469" customFormat="1" x14ac:dyDescent="0.25">
      <c r="A1050" s="472"/>
      <c r="B1050" s="514"/>
      <c r="C1050" s="594" t="e">
        <f>+#REF!</f>
        <v>#REF!</v>
      </c>
      <c r="D1050" s="628" t="e">
        <f>+#REF!</f>
        <v>#REF!</v>
      </c>
      <c r="E1050" s="595" t="e">
        <f>+#REF!</f>
        <v>#REF!</v>
      </c>
      <c r="F1050" s="596">
        <v>1</v>
      </c>
      <c r="G1050" s="629" t="e">
        <f>+#REF!</f>
        <v>#REF!</v>
      </c>
      <c r="H1050" s="745" t="e">
        <f>+F1050*G1050</f>
        <v>#REF!</v>
      </c>
      <c r="I1050" s="746"/>
      <c r="J1050" s="472"/>
    </row>
    <row r="1051" spans="1:10" s="469" customFormat="1" x14ac:dyDescent="0.25">
      <c r="A1051" s="472"/>
      <c r="B1051" s="514"/>
      <c r="C1051" s="597" t="e">
        <f>+#REF!</f>
        <v>#REF!</v>
      </c>
      <c r="D1051" s="638" t="e">
        <f>+#REF!</f>
        <v>#REF!</v>
      </c>
      <c r="E1051" s="598" t="e">
        <f>+#REF!</f>
        <v>#REF!</v>
      </c>
      <c r="F1051" s="599">
        <v>1</v>
      </c>
      <c r="G1051" s="629" t="e">
        <f>+#REF!</f>
        <v>#REF!</v>
      </c>
      <c r="H1051" s="747" t="e">
        <f t="shared" ref="H1051:H1054" si="44">+F1051*G1051</f>
        <v>#REF!</v>
      </c>
      <c r="I1051" s="746"/>
      <c r="J1051" s="472"/>
    </row>
    <row r="1052" spans="1:10" s="469" customFormat="1" x14ac:dyDescent="0.25">
      <c r="A1052" s="472"/>
      <c r="B1052" s="514"/>
      <c r="C1052" s="597" t="e">
        <f>+#REF!</f>
        <v>#REF!</v>
      </c>
      <c r="D1052" s="638" t="e">
        <f>+#REF!</f>
        <v>#REF!</v>
      </c>
      <c r="E1052" s="598" t="e">
        <f>+#REF!</f>
        <v>#REF!</v>
      </c>
      <c r="F1052" s="599">
        <v>1</v>
      </c>
      <c r="G1052" s="629" t="e">
        <f>+#REF!</f>
        <v>#REF!</v>
      </c>
      <c r="H1052" s="747" t="e">
        <f t="shared" si="44"/>
        <v>#REF!</v>
      </c>
      <c r="I1052" s="746"/>
      <c r="J1052" s="472"/>
    </row>
    <row r="1053" spans="1:10" s="469" customFormat="1" x14ac:dyDescent="0.25">
      <c r="A1053" s="472"/>
      <c r="B1053" s="514"/>
      <c r="C1053" s="597" t="e">
        <f>+#REF!</f>
        <v>#REF!</v>
      </c>
      <c r="D1053" s="638" t="e">
        <f>+#REF!</f>
        <v>#REF!</v>
      </c>
      <c r="E1053" s="598" t="e">
        <f>+#REF!</f>
        <v>#REF!</v>
      </c>
      <c r="F1053" s="599">
        <v>1</v>
      </c>
      <c r="G1053" s="629" t="e">
        <f>+#REF!</f>
        <v>#REF!</v>
      </c>
      <c r="H1053" s="747" t="e">
        <f t="shared" si="44"/>
        <v>#REF!</v>
      </c>
      <c r="I1053" s="746"/>
      <c r="J1053" s="472"/>
    </row>
    <row r="1054" spans="1:10" s="469" customFormat="1" ht="14.4" thickBot="1" x14ac:dyDescent="0.3">
      <c r="A1054" s="472"/>
      <c r="B1054" s="514"/>
      <c r="C1054" s="600" t="e">
        <f>+#REF!</f>
        <v>#REF!</v>
      </c>
      <c r="D1054" s="601" t="e">
        <f>+#REF!</f>
        <v>#REF!</v>
      </c>
      <c r="E1054" s="602" t="e">
        <f>+#REF!</f>
        <v>#REF!</v>
      </c>
      <c r="F1054" s="603">
        <v>1</v>
      </c>
      <c r="G1054" s="629" t="e">
        <f>+#REF!</f>
        <v>#REF!</v>
      </c>
      <c r="H1054" s="748" t="e">
        <f t="shared" si="44"/>
        <v>#REF!</v>
      </c>
      <c r="I1054" s="746"/>
      <c r="J1054" s="472"/>
    </row>
    <row r="1055" spans="1:10" s="469" customFormat="1" ht="14.4" thickBot="1" x14ac:dyDescent="0.3">
      <c r="A1055" s="472"/>
      <c r="B1055" s="514"/>
      <c r="C1055" s="1130" t="s">
        <v>57</v>
      </c>
      <c r="D1055" s="1131"/>
      <c r="E1055" s="1131"/>
      <c r="F1055" s="1131"/>
      <c r="G1055" s="1131"/>
      <c r="H1055" s="537" t="e">
        <f>SUM(H1050:H1054)</f>
        <v>#REF!</v>
      </c>
      <c r="I1055" s="538"/>
      <c r="J1055" s="473"/>
    </row>
    <row r="1056" spans="1:10" s="469" customFormat="1" ht="14.4" thickBot="1" x14ac:dyDescent="0.3">
      <c r="A1056" s="472"/>
      <c r="B1056" s="514"/>
      <c r="C1056" s="1071" t="s">
        <v>59</v>
      </c>
      <c r="D1056" s="1072"/>
      <c r="E1056" s="1072"/>
      <c r="F1056" s="1072"/>
      <c r="G1056" s="1073"/>
      <c r="H1056" s="634" t="e">
        <f>+H1055+H1047</f>
        <v>#REF!</v>
      </c>
      <c r="I1056" s="635"/>
      <c r="J1056" s="472"/>
    </row>
    <row r="1057" spans="1:12" x14ac:dyDescent="0.25">
      <c r="B1057" s="469"/>
      <c r="C1057" s="469"/>
      <c r="D1057" s="470"/>
      <c r="E1057" s="471"/>
      <c r="F1057" s="469"/>
      <c r="G1057" s="469"/>
      <c r="H1057" s="469"/>
      <c r="I1057" s="469"/>
    </row>
    <row r="1058" spans="1:12" s="469" customFormat="1" x14ac:dyDescent="0.25">
      <c r="D1058" s="470"/>
      <c r="E1058" s="471"/>
    </row>
    <row r="1059" spans="1:12" x14ac:dyDescent="0.25">
      <c r="A1059" s="472"/>
      <c r="B1059" s="475"/>
      <c r="C1059" s="1149" t="s">
        <v>0</v>
      </c>
      <c r="D1059" s="1150"/>
      <c r="E1059" s="1150"/>
      <c r="F1059" s="1150"/>
      <c r="G1059" s="1150"/>
      <c r="H1059" s="1151"/>
      <c r="I1059" s="476"/>
      <c r="J1059" s="472"/>
    </row>
    <row r="1060" spans="1:12" ht="14.4" thickBot="1" x14ac:dyDescent="0.3">
      <c r="A1060" s="472"/>
      <c r="B1060" s="472"/>
      <c r="C1060" s="478"/>
      <c r="D1060" s="478"/>
      <c r="E1060" s="478"/>
      <c r="F1060" s="478"/>
      <c r="G1060" s="479"/>
      <c r="H1060" s="478"/>
      <c r="I1060" s="478"/>
      <c r="J1060" s="472"/>
    </row>
    <row r="1061" spans="1:12" ht="14.4" thickBot="1" x14ac:dyDescent="0.3">
      <c r="A1061" s="472"/>
      <c r="B1061" s="472"/>
      <c r="C1061" s="480" t="s">
        <v>785</v>
      </c>
      <c r="D1061" s="481" t="s">
        <v>786</v>
      </c>
      <c r="E1061" s="1135"/>
      <c r="F1061" s="1137"/>
      <c r="G1061" s="1138"/>
      <c r="H1061" s="1139"/>
      <c r="I1061" s="476"/>
      <c r="J1061" s="472"/>
    </row>
    <row r="1062" spans="1:12" ht="14.4" thickBot="1" x14ac:dyDescent="0.3">
      <c r="A1062" s="472"/>
      <c r="B1062" s="472"/>
      <c r="C1062" s="480" t="s">
        <v>3</v>
      </c>
      <c r="D1062" s="482" t="s">
        <v>4</v>
      </c>
      <c r="E1062" s="1147"/>
      <c r="F1062" s="1140"/>
      <c r="G1062" s="1148"/>
      <c r="H1062" s="1141"/>
      <c r="I1062" s="476"/>
      <c r="J1062" s="472"/>
    </row>
    <row r="1063" spans="1:12" ht="14.4" thickBot="1" x14ac:dyDescent="0.3">
      <c r="A1063" s="472"/>
      <c r="B1063" s="472"/>
      <c r="C1063" s="480" t="s">
        <v>5</v>
      </c>
      <c r="D1063" s="482" t="s">
        <v>6</v>
      </c>
      <c r="E1063" s="1147"/>
      <c r="F1063" s="1140"/>
      <c r="G1063" s="1148"/>
      <c r="H1063" s="1141"/>
      <c r="I1063" s="476"/>
      <c r="J1063" s="472"/>
    </row>
    <row r="1064" spans="1:12" ht="14.4" thickBot="1" x14ac:dyDescent="0.3">
      <c r="A1064" s="472"/>
      <c r="B1064" s="472"/>
      <c r="C1064" s="480" t="s">
        <v>7</v>
      </c>
      <c r="D1064" s="482" t="s">
        <v>8</v>
      </c>
      <c r="E1064" s="1147"/>
      <c r="F1064" s="1140"/>
      <c r="G1064" s="1148"/>
      <c r="H1064" s="1141"/>
      <c r="I1064" s="476"/>
      <c r="J1064" s="472"/>
    </row>
    <row r="1065" spans="1:12" ht="14.4" thickBot="1" x14ac:dyDescent="0.3">
      <c r="A1065" s="472"/>
      <c r="B1065" s="472"/>
      <c r="C1065" s="483" t="s">
        <v>9</v>
      </c>
      <c r="D1065" s="482" t="s">
        <v>10</v>
      </c>
      <c r="E1065" s="1147"/>
      <c r="F1065" s="1140"/>
      <c r="G1065" s="1148"/>
      <c r="H1065" s="1141"/>
      <c r="I1065" s="476"/>
      <c r="J1065" s="472"/>
    </row>
    <row r="1066" spans="1:12" ht="14.4" thickBot="1" x14ac:dyDescent="0.3">
      <c r="A1066" s="472"/>
      <c r="B1066" s="472"/>
      <c r="C1066" s="483" t="s">
        <v>11</v>
      </c>
      <c r="D1066" s="482" t="s">
        <v>12</v>
      </c>
      <c r="E1066" s="1147"/>
      <c r="F1066" s="1142"/>
      <c r="G1066" s="1143"/>
      <c r="H1066" s="1144"/>
      <c r="I1066" s="476"/>
      <c r="J1066" s="472"/>
    </row>
    <row r="1067" spans="1:12" x14ac:dyDescent="0.25">
      <c r="A1067" s="472"/>
      <c r="B1067" s="472"/>
      <c r="C1067" s="484"/>
      <c r="D1067" s="485"/>
      <c r="E1067" s="478"/>
      <c r="F1067" s="485"/>
      <c r="G1067" s="486"/>
      <c r="H1067" s="485"/>
      <c r="I1067" s="485"/>
      <c r="J1067" s="472"/>
    </row>
    <row r="1068" spans="1:12" ht="14.4" thickBot="1" x14ac:dyDescent="0.3">
      <c r="A1068" s="472"/>
      <c r="B1068" s="472"/>
      <c r="C1068" s="1145" t="s">
        <v>13</v>
      </c>
      <c r="D1068" s="1103"/>
      <c r="E1068" s="1103"/>
      <c r="F1068" s="1103"/>
      <c r="G1068" s="1103"/>
      <c r="H1068" s="1146"/>
      <c r="I1068" s="476"/>
      <c r="J1068" s="472"/>
    </row>
    <row r="1069" spans="1:12" s="749" customFormat="1" ht="28.2" thickBot="1" x14ac:dyDescent="0.3">
      <c r="A1069" s="514"/>
      <c r="B1069" s="514"/>
      <c r="C1069" s="675" t="s">
        <v>14</v>
      </c>
      <c r="D1069" s="570" t="s">
        <v>15</v>
      </c>
      <c r="E1069" s="571" t="s">
        <v>16</v>
      </c>
      <c r="F1069" s="570" t="s">
        <v>17</v>
      </c>
      <c r="G1069" s="571" t="s">
        <v>760</v>
      </c>
      <c r="H1069" s="491" t="s">
        <v>66</v>
      </c>
      <c r="I1069" s="492"/>
      <c r="J1069" s="514"/>
      <c r="K1069" s="543"/>
      <c r="L1069" s="543"/>
    </row>
    <row r="1070" spans="1:12" x14ac:dyDescent="0.25">
      <c r="A1070" s="472"/>
      <c r="B1070" s="472"/>
      <c r="C1070" s="733" t="e">
        <f>+#REF!</f>
        <v>#REF!</v>
      </c>
      <c r="D1070" s="734" t="e">
        <f>+#REF!</f>
        <v>#REF!</v>
      </c>
      <c r="E1070" s="595" t="e">
        <f>+#REF!</f>
        <v>#REF!</v>
      </c>
      <c r="F1070" s="595" t="e">
        <f>+#REF!</f>
        <v>#REF!</v>
      </c>
      <c r="G1070" s="496" t="e">
        <f>+#REF!</f>
        <v>#REF!</v>
      </c>
      <c r="H1070" s="665" t="e">
        <f t="shared" ref="H1070:H1092" si="45">G1070*F1070</f>
        <v>#REF!</v>
      </c>
      <c r="I1070" s="498"/>
      <c r="J1070" s="472"/>
    </row>
    <row r="1071" spans="1:12" x14ac:dyDescent="0.25">
      <c r="A1071" s="472"/>
      <c r="B1071" s="472"/>
      <c r="C1071" s="735" t="e">
        <f>+#REF!</f>
        <v>#REF!</v>
      </c>
      <c r="D1071" s="736" t="e">
        <f>+#REF!</f>
        <v>#REF!</v>
      </c>
      <c r="E1071" s="598" t="e">
        <f>+#REF!</f>
        <v>#REF!</v>
      </c>
      <c r="F1071" s="598" t="e">
        <f>+#REF!</f>
        <v>#REF!</v>
      </c>
      <c r="G1071" s="502" t="e">
        <f>+#REF!</f>
        <v>#REF!</v>
      </c>
      <c r="H1071" s="665" t="e">
        <f t="shared" si="45"/>
        <v>#REF!</v>
      </c>
      <c r="I1071" s="498"/>
      <c r="J1071" s="472"/>
    </row>
    <row r="1072" spans="1:12" x14ac:dyDescent="0.25">
      <c r="A1072" s="472"/>
      <c r="B1072" s="472"/>
      <c r="C1072" s="735" t="e">
        <f>+#REF!</f>
        <v>#REF!</v>
      </c>
      <c r="D1072" s="736" t="e">
        <f>+#REF!</f>
        <v>#REF!</v>
      </c>
      <c r="E1072" s="598" t="e">
        <f>+#REF!</f>
        <v>#REF!</v>
      </c>
      <c r="F1072" s="598" t="e">
        <f>+#REF!</f>
        <v>#REF!</v>
      </c>
      <c r="G1072" s="502" t="e">
        <f>+#REF!</f>
        <v>#REF!</v>
      </c>
      <c r="H1072" s="665" t="e">
        <f t="shared" si="45"/>
        <v>#REF!</v>
      </c>
      <c r="I1072" s="498"/>
      <c r="J1072" s="472"/>
    </row>
    <row r="1073" spans="1:10" s="469" customFormat="1" x14ac:dyDescent="0.25">
      <c r="A1073" s="472"/>
      <c r="B1073" s="472"/>
      <c r="C1073" s="735" t="e">
        <f>+#REF!</f>
        <v>#REF!</v>
      </c>
      <c r="D1073" s="737" t="e">
        <f>+#REF!</f>
        <v>#REF!</v>
      </c>
      <c r="E1073" s="598" t="e">
        <f>+#REF!</f>
        <v>#REF!</v>
      </c>
      <c r="F1073" s="598" t="e">
        <f>+#REF!</f>
        <v>#REF!</v>
      </c>
      <c r="G1073" s="502" t="e">
        <f>+#REF!</f>
        <v>#REF!</v>
      </c>
      <c r="H1073" s="665" t="e">
        <f t="shared" si="45"/>
        <v>#REF!</v>
      </c>
      <c r="I1073" s="498"/>
      <c r="J1073" s="472"/>
    </row>
    <row r="1074" spans="1:10" s="469" customFormat="1" x14ac:dyDescent="0.25">
      <c r="A1074" s="472"/>
      <c r="B1074" s="472"/>
      <c r="C1074" s="735" t="e">
        <f>+#REF!</f>
        <v>#REF!</v>
      </c>
      <c r="D1074" s="736" t="e">
        <f>+#REF!</f>
        <v>#REF!</v>
      </c>
      <c r="E1074" s="598" t="e">
        <f>+#REF!</f>
        <v>#REF!</v>
      </c>
      <c r="F1074" s="598" t="e">
        <f>+#REF!</f>
        <v>#REF!</v>
      </c>
      <c r="G1074" s="502" t="e">
        <f>+#REF!</f>
        <v>#REF!</v>
      </c>
      <c r="H1074" s="665" t="e">
        <f t="shared" si="45"/>
        <v>#REF!</v>
      </c>
      <c r="I1074" s="498"/>
      <c r="J1074" s="472"/>
    </row>
    <row r="1075" spans="1:10" s="469" customFormat="1" x14ac:dyDescent="0.25">
      <c r="A1075" s="472"/>
      <c r="B1075" s="472"/>
      <c r="C1075" s="735" t="e">
        <f>+#REF!</f>
        <v>#REF!</v>
      </c>
      <c r="D1075" s="736" t="e">
        <f>+#REF!</f>
        <v>#REF!</v>
      </c>
      <c r="E1075" s="598" t="e">
        <f>+#REF!</f>
        <v>#REF!</v>
      </c>
      <c r="F1075" s="598" t="e">
        <f>+#REF!</f>
        <v>#REF!</v>
      </c>
      <c r="G1075" s="502" t="e">
        <f>+#REF!</f>
        <v>#REF!</v>
      </c>
      <c r="H1075" s="665" t="e">
        <f t="shared" si="45"/>
        <v>#REF!</v>
      </c>
      <c r="I1075" s="498"/>
      <c r="J1075" s="472"/>
    </row>
    <row r="1076" spans="1:10" s="469" customFormat="1" x14ac:dyDescent="0.25">
      <c r="A1076" s="472"/>
      <c r="B1076" s="472"/>
      <c r="C1076" s="735" t="e">
        <f>+#REF!</f>
        <v>#REF!</v>
      </c>
      <c r="D1076" s="737" t="e">
        <f>+#REF!</f>
        <v>#REF!</v>
      </c>
      <c r="E1076" s="598" t="e">
        <f>+#REF!</f>
        <v>#REF!</v>
      </c>
      <c r="F1076" s="598" t="e">
        <f>+#REF!</f>
        <v>#REF!</v>
      </c>
      <c r="G1076" s="502" t="e">
        <f>+#REF!</f>
        <v>#REF!</v>
      </c>
      <c r="H1076" s="665" t="e">
        <f t="shared" si="45"/>
        <v>#REF!</v>
      </c>
      <c r="I1076" s="498"/>
      <c r="J1076" s="472"/>
    </row>
    <row r="1077" spans="1:10" s="469" customFormat="1" x14ac:dyDescent="0.25">
      <c r="A1077" s="472"/>
      <c r="B1077" s="472"/>
      <c r="C1077" s="735" t="e">
        <f>+#REF!</f>
        <v>#REF!</v>
      </c>
      <c r="D1077" s="736" t="e">
        <f>+#REF!</f>
        <v>#REF!</v>
      </c>
      <c r="E1077" s="598" t="e">
        <f>+#REF!</f>
        <v>#REF!</v>
      </c>
      <c r="F1077" s="598" t="e">
        <f>+#REF!</f>
        <v>#REF!</v>
      </c>
      <c r="G1077" s="502" t="e">
        <f>+#REF!</f>
        <v>#REF!</v>
      </c>
      <c r="H1077" s="665" t="e">
        <f t="shared" si="45"/>
        <v>#REF!</v>
      </c>
      <c r="I1077" s="498"/>
      <c r="J1077" s="472"/>
    </row>
    <row r="1078" spans="1:10" s="469" customFormat="1" x14ac:dyDescent="0.25">
      <c r="A1078" s="472"/>
      <c r="B1078" s="472"/>
      <c r="C1078" s="735" t="e">
        <f>+#REF!</f>
        <v>#REF!</v>
      </c>
      <c r="D1078" s="737" t="e">
        <f>+#REF!</f>
        <v>#REF!</v>
      </c>
      <c r="E1078" s="598" t="e">
        <f>+#REF!</f>
        <v>#REF!</v>
      </c>
      <c r="F1078" s="598" t="e">
        <f>+#REF!</f>
        <v>#REF!</v>
      </c>
      <c r="G1078" s="502" t="e">
        <f>+#REF!</f>
        <v>#REF!</v>
      </c>
      <c r="H1078" s="665" t="e">
        <f t="shared" si="45"/>
        <v>#REF!</v>
      </c>
      <c r="I1078" s="498"/>
      <c r="J1078" s="472"/>
    </row>
    <row r="1079" spans="1:10" s="469" customFormat="1" x14ac:dyDescent="0.25">
      <c r="A1079" s="472"/>
      <c r="B1079" s="472"/>
      <c r="C1079" s="739" t="e">
        <f>+#REF!</f>
        <v>#REF!</v>
      </c>
      <c r="D1079" s="736" t="e">
        <f>+#REF!</f>
        <v>#REF!</v>
      </c>
      <c r="E1079" s="598" t="e">
        <f>+#REF!</f>
        <v>#REF!</v>
      </c>
      <c r="F1079" s="598" t="e">
        <f>+#REF!</f>
        <v>#REF!</v>
      </c>
      <c r="G1079" s="502" t="e">
        <f>+#REF!</f>
        <v>#REF!</v>
      </c>
      <c r="H1079" s="665" t="e">
        <f t="shared" si="45"/>
        <v>#REF!</v>
      </c>
      <c r="I1079" s="498"/>
      <c r="J1079" s="472"/>
    </row>
    <row r="1080" spans="1:10" s="469" customFormat="1" x14ac:dyDescent="0.25">
      <c r="A1080" s="472"/>
      <c r="B1080" s="472"/>
      <c r="C1080" s="735" t="e">
        <f>+#REF!</f>
        <v>#REF!</v>
      </c>
      <c r="D1080" s="736" t="e">
        <f>+#REF!</f>
        <v>#REF!</v>
      </c>
      <c r="E1080" s="598" t="e">
        <f>+#REF!</f>
        <v>#REF!</v>
      </c>
      <c r="F1080" s="598" t="e">
        <f>+#REF!</f>
        <v>#REF!</v>
      </c>
      <c r="G1080" s="502" t="e">
        <f>+#REF!</f>
        <v>#REF!</v>
      </c>
      <c r="H1080" s="665" t="e">
        <f t="shared" si="45"/>
        <v>#REF!</v>
      </c>
      <c r="I1080" s="498"/>
      <c r="J1080" s="472"/>
    </row>
    <row r="1081" spans="1:10" s="469" customFormat="1" x14ac:dyDescent="0.25">
      <c r="A1081" s="472"/>
      <c r="B1081" s="472"/>
      <c r="C1081" s="735" t="e">
        <f>+#REF!</f>
        <v>#REF!</v>
      </c>
      <c r="D1081" s="736" t="e">
        <f>+#REF!</f>
        <v>#REF!</v>
      </c>
      <c r="E1081" s="598" t="e">
        <f>+#REF!</f>
        <v>#REF!</v>
      </c>
      <c r="F1081" s="598" t="e">
        <f>+#REF!</f>
        <v>#REF!</v>
      </c>
      <c r="G1081" s="502" t="e">
        <f>+#REF!</f>
        <v>#REF!</v>
      </c>
      <c r="H1081" s="665" t="e">
        <f t="shared" si="45"/>
        <v>#REF!</v>
      </c>
      <c r="I1081" s="498"/>
      <c r="J1081" s="472"/>
    </row>
    <row r="1082" spans="1:10" s="469" customFormat="1" x14ac:dyDescent="0.25">
      <c r="A1082" s="472"/>
      <c r="B1082" s="472"/>
      <c r="C1082" s="735" t="e">
        <f>+#REF!</f>
        <v>#REF!</v>
      </c>
      <c r="D1082" s="737" t="e">
        <f>+#REF!</f>
        <v>#REF!</v>
      </c>
      <c r="E1082" s="598" t="e">
        <f>+#REF!</f>
        <v>#REF!</v>
      </c>
      <c r="F1082" s="598" t="e">
        <f>+#REF!</f>
        <v>#REF!</v>
      </c>
      <c r="G1082" s="502" t="e">
        <f>+#REF!</f>
        <v>#REF!</v>
      </c>
      <c r="H1082" s="665" t="e">
        <f t="shared" si="45"/>
        <v>#REF!</v>
      </c>
      <c r="I1082" s="498"/>
      <c r="J1082" s="472"/>
    </row>
    <row r="1083" spans="1:10" s="469" customFormat="1" x14ac:dyDescent="0.25">
      <c r="A1083" s="472"/>
      <c r="B1083" s="472"/>
      <c r="C1083" s="739" t="e">
        <f>+#REF!</f>
        <v>#REF!</v>
      </c>
      <c r="D1083" s="736" t="e">
        <f>+#REF!</f>
        <v>#REF!</v>
      </c>
      <c r="E1083" s="598" t="e">
        <f>+#REF!</f>
        <v>#REF!</v>
      </c>
      <c r="F1083" s="598" t="e">
        <f>+#REF!</f>
        <v>#REF!</v>
      </c>
      <c r="G1083" s="502" t="e">
        <f>+#REF!</f>
        <v>#REF!</v>
      </c>
      <c r="H1083" s="665" t="e">
        <f t="shared" si="45"/>
        <v>#REF!</v>
      </c>
      <c r="I1083" s="498"/>
      <c r="J1083" s="472"/>
    </row>
    <row r="1084" spans="1:10" s="469" customFormat="1" x14ac:dyDescent="0.25">
      <c r="A1084" s="472"/>
      <c r="B1084" s="472"/>
      <c r="C1084" s="735" t="e">
        <f>+#REF!</f>
        <v>#REF!</v>
      </c>
      <c r="D1084" s="737" t="e">
        <f>+#REF!</f>
        <v>#REF!</v>
      </c>
      <c r="E1084" s="598" t="e">
        <f>+#REF!</f>
        <v>#REF!</v>
      </c>
      <c r="F1084" s="598" t="e">
        <f>+#REF!</f>
        <v>#REF!</v>
      </c>
      <c r="G1084" s="502" t="e">
        <f>+#REF!</f>
        <v>#REF!</v>
      </c>
      <c r="H1084" s="665" t="e">
        <f t="shared" si="45"/>
        <v>#REF!</v>
      </c>
      <c r="I1084" s="498"/>
      <c r="J1084" s="472"/>
    </row>
    <row r="1085" spans="1:10" s="469" customFormat="1" x14ac:dyDescent="0.25">
      <c r="A1085" s="472"/>
      <c r="B1085" s="472"/>
      <c r="C1085" s="735" t="e">
        <f>+#REF!</f>
        <v>#REF!</v>
      </c>
      <c r="D1085" s="736" t="e">
        <f>+#REF!</f>
        <v>#REF!</v>
      </c>
      <c r="E1085" s="598" t="e">
        <f>+#REF!</f>
        <v>#REF!</v>
      </c>
      <c r="F1085" s="598" t="e">
        <f>+#REF!</f>
        <v>#REF!</v>
      </c>
      <c r="G1085" s="502" t="e">
        <f>+#REF!</f>
        <v>#REF!</v>
      </c>
      <c r="H1085" s="665" t="e">
        <f t="shared" si="45"/>
        <v>#REF!</v>
      </c>
      <c r="I1085" s="498"/>
      <c r="J1085" s="472"/>
    </row>
    <row r="1086" spans="1:10" s="469" customFormat="1" x14ac:dyDescent="0.25">
      <c r="A1086" s="472"/>
      <c r="B1086" s="472"/>
      <c r="C1086" s="735" t="e">
        <f>+#REF!</f>
        <v>#REF!</v>
      </c>
      <c r="D1086" s="737" t="e">
        <f>+#REF!</f>
        <v>#REF!</v>
      </c>
      <c r="E1086" s="598" t="e">
        <f>+#REF!</f>
        <v>#REF!</v>
      </c>
      <c r="F1086" s="598" t="e">
        <f>+#REF!</f>
        <v>#REF!</v>
      </c>
      <c r="G1086" s="502" t="e">
        <f>+#REF!</f>
        <v>#REF!</v>
      </c>
      <c r="H1086" s="665" t="e">
        <f t="shared" si="45"/>
        <v>#REF!</v>
      </c>
      <c r="I1086" s="498"/>
      <c r="J1086" s="472"/>
    </row>
    <row r="1087" spans="1:10" s="469" customFormat="1" x14ac:dyDescent="0.25">
      <c r="A1087" s="472"/>
      <c r="B1087" s="472"/>
      <c r="C1087" s="735" t="e">
        <f>+#REF!</f>
        <v>#REF!</v>
      </c>
      <c r="D1087" s="737" t="e">
        <f>+#REF!</f>
        <v>#REF!</v>
      </c>
      <c r="E1087" s="598" t="e">
        <f>+#REF!</f>
        <v>#REF!</v>
      </c>
      <c r="F1087" s="598" t="e">
        <f>+#REF!</f>
        <v>#REF!</v>
      </c>
      <c r="G1087" s="502" t="e">
        <f>+#REF!</f>
        <v>#REF!</v>
      </c>
      <c r="H1087" s="665" t="e">
        <f t="shared" si="45"/>
        <v>#REF!</v>
      </c>
      <c r="I1087" s="498"/>
      <c r="J1087" s="472"/>
    </row>
    <row r="1088" spans="1:10" s="469" customFormat="1" x14ac:dyDescent="0.25">
      <c r="A1088" s="472"/>
      <c r="B1088" s="472"/>
      <c r="C1088" s="735" t="e">
        <f>+#REF!</f>
        <v>#REF!</v>
      </c>
      <c r="D1088" s="737" t="e">
        <f>+#REF!</f>
        <v>#REF!</v>
      </c>
      <c r="E1088" s="598" t="e">
        <f>+#REF!</f>
        <v>#REF!</v>
      </c>
      <c r="F1088" s="598" t="e">
        <f>+#REF!</f>
        <v>#REF!</v>
      </c>
      <c r="G1088" s="502" t="e">
        <f>+#REF!</f>
        <v>#REF!</v>
      </c>
      <c r="H1088" s="665" t="e">
        <f t="shared" si="45"/>
        <v>#REF!</v>
      </c>
      <c r="I1088" s="498"/>
      <c r="J1088" s="472"/>
    </row>
    <row r="1089" spans="1:12" x14ac:dyDescent="0.25">
      <c r="A1089" s="472"/>
      <c r="B1089" s="472"/>
      <c r="C1089" s="735" t="e">
        <f>+#REF!</f>
        <v>#REF!</v>
      </c>
      <c r="D1089" s="736" t="e">
        <f>+#REF!</f>
        <v>#REF!</v>
      </c>
      <c r="E1089" s="598" t="e">
        <f>+#REF!</f>
        <v>#REF!</v>
      </c>
      <c r="F1089" s="598" t="e">
        <f>+#REF!</f>
        <v>#REF!</v>
      </c>
      <c r="G1089" s="502" t="e">
        <f>+#REF!</f>
        <v>#REF!</v>
      </c>
      <c r="H1089" s="665" t="e">
        <f t="shared" si="45"/>
        <v>#REF!</v>
      </c>
      <c r="I1089" s="498"/>
      <c r="J1089" s="472"/>
    </row>
    <row r="1090" spans="1:12" x14ac:dyDescent="0.25">
      <c r="A1090" s="472"/>
      <c r="B1090" s="472"/>
      <c r="C1090" s="735" t="e">
        <f>+#REF!</f>
        <v>#REF!</v>
      </c>
      <c r="D1090" s="736" t="e">
        <f>+#REF!</f>
        <v>#REF!</v>
      </c>
      <c r="E1090" s="598" t="e">
        <f>+#REF!</f>
        <v>#REF!</v>
      </c>
      <c r="F1090" s="598" t="e">
        <f>+#REF!</f>
        <v>#REF!</v>
      </c>
      <c r="G1090" s="502" t="e">
        <f>+#REF!</f>
        <v>#REF!</v>
      </c>
      <c r="H1090" s="665" t="e">
        <f t="shared" si="45"/>
        <v>#REF!</v>
      </c>
      <c r="I1090" s="498"/>
      <c r="J1090" s="472"/>
    </row>
    <row r="1091" spans="1:12" x14ac:dyDescent="0.25">
      <c r="A1091" s="472"/>
      <c r="B1091" s="472"/>
      <c r="C1091" s="735" t="e">
        <f>+#REF!</f>
        <v>#REF!</v>
      </c>
      <c r="D1091" s="750" t="e">
        <f>+#REF!</f>
        <v>#REF!</v>
      </c>
      <c r="E1091" s="598" t="e">
        <f>+#REF!</f>
        <v>#REF!</v>
      </c>
      <c r="F1091" s="598" t="e">
        <f>+#REF!</f>
        <v>#REF!</v>
      </c>
      <c r="G1091" s="502" t="e">
        <f>+#REF!</f>
        <v>#REF!</v>
      </c>
      <c r="H1091" s="665" t="e">
        <f t="shared" si="45"/>
        <v>#REF!</v>
      </c>
      <c r="I1091" s="498"/>
      <c r="J1091" s="472"/>
    </row>
    <row r="1092" spans="1:12" ht="14.4" thickBot="1" x14ac:dyDescent="0.3">
      <c r="A1092" s="472"/>
      <c r="B1092" s="472"/>
      <c r="C1092" s="740" t="e">
        <f>+#REF!</f>
        <v>#REF!</v>
      </c>
      <c r="D1092" s="751" t="e">
        <f>+#REF!</f>
        <v>#REF!</v>
      </c>
      <c r="E1092" s="685" t="e">
        <f>+#REF!</f>
        <v>#REF!</v>
      </c>
      <c r="F1092" s="685" t="e">
        <f>+#REF!</f>
        <v>#REF!</v>
      </c>
      <c r="G1092" s="686" t="e">
        <f>+#REF!</f>
        <v>#REF!</v>
      </c>
      <c r="H1092" s="743" t="e">
        <f t="shared" si="45"/>
        <v>#REF!</v>
      </c>
      <c r="I1092" s="498"/>
      <c r="J1092" s="472"/>
    </row>
    <row r="1093" spans="1:12" ht="14.4" thickBot="1" x14ac:dyDescent="0.3">
      <c r="A1093" s="472"/>
      <c r="B1093" s="472"/>
      <c r="C1093" s="554"/>
      <c r="D1093" s="555"/>
      <c r="E1093" s="554"/>
      <c r="F1093" s="1125" t="s">
        <v>20</v>
      </c>
      <c r="G1093" s="1148"/>
      <c r="H1093" s="512" t="e">
        <f>SUM(H1070:H1092)</f>
        <v>#REF!</v>
      </c>
      <c r="I1093" s="513"/>
      <c r="J1093" s="472"/>
    </row>
    <row r="1094" spans="1:12" ht="14.4" thickBot="1" x14ac:dyDescent="0.3">
      <c r="A1094" s="472"/>
      <c r="B1094" s="514"/>
      <c r="C1094" s="1127" t="s">
        <v>21</v>
      </c>
      <c r="D1094" s="1128"/>
      <c r="E1094" s="1128"/>
      <c r="F1094" s="1128"/>
      <c r="G1094" s="1128"/>
      <c r="H1094" s="1129"/>
      <c r="I1094" s="515"/>
      <c r="J1094" s="472"/>
    </row>
    <row r="1095" spans="1:12" ht="14.4" thickBot="1" x14ac:dyDescent="0.3">
      <c r="A1095" s="472"/>
      <c r="B1095" s="514"/>
      <c r="C1095" s="517" t="s">
        <v>22</v>
      </c>
      <c r="D1095" s="518" t="s">
        <v>23</v>
      </c>
      <c r="E1095" s="519" t="s">
        <v>16</v>
      </c>
      <c r="F1095" s="518" t="s">
        <v>17</v>
      </c>
      <c r="G1095" s="519" t="s">
        <v>24</v>
      </c>
      <c r="H1095" s="626" t="s">
        <v>25</v>
      </c>
      <c r="I1095" s="627"/>
      <c r="J1095" s="472"/>
    </row>
    <row r="1096" spans="1:12" x14ac:dyDescent="0.25">
      <c r="A1096" s="472"/>
      <c r="B1096" s="514"/>
      <c r="C1096" s="594" t="e">
        <f>+#REF!</f>
        <v>#REF!</v>
      </c>
      <c r="D1096" s="628" t="e">
        <f>+#REF!</f>
        <v>#REF!</v>
      </c>
      <c r="E1096" s="595" t="e">
        <f>+#REF!</f>
        <v>#REF!</v>
      </c>
      <c r="F1096" s="596">
        <v>1</v>
      </c>
      <c r="G1096" s="629" t="e">
        <f>+#REF!</f>
        <v>#REF!</v>
      </c>
      <c r="H1096" s="745" t="e">
        <f>+F1096*G1096</f>
        <v>#REF!</v>
      </c>
      <c r="I1096" s="746"/>
      <c r="J1096" s="472"/>
    </row>
    <row r="1097" spans="1:12" x14ac:dyDescent="0.25">
      <c r="A1097" s="472"/>
      <c r="B1097" s="514"/>
      <c r="C1097" s="597" t="e">
        <f>+#REF!</f>
        <v>#REF!</v>
      </c>
      <c r="D1097" s="638" t="e">
        <f>+#REF!</f>
        <v>#REF!</v>
      </c>
      <c r="E1097" s="598" t="e">
        <f>+#REF!</f>
        <v>#REF!</v>
      </c>
      <c r="F1097" s="599">
        <v>1</v>
      </c>
      <c r="G1097" s="629" t="e">
        <f>+#REF!</f>
        <v>#REF!</v>
      </c>
      <c r="H1097" s="747" t="e">
        <f t="shared" ref="H1097:H1100" si="46">+F1097*G1097</f>
        <v>#REF!</v>
      </c>
      <c r="I1097" s="746"/>
      <c r="J1097" s="472"/>
    </row>
    <row r="1098" spans="1:12" x14ac:dyDescent="0.25">
      <c r="A1098" s="472"/>
      <c r="B1098" s="514"/>
      <c r="C1098" s="597" t="e">
        <f>+#REF!</f>
        <v>#REF!</v>
      </c>
      <c r="D1098" s="638" t="e">
        <f>+#REF!</f>
        <v>#REF!</v>
      </c>
      <c r="E1098" s="598" t="e">
        <f>+#REF!</f>
        <v>#REF!</v>
      </c>
      <c r="F1098" s="599">
        <v>1</v>
      </c>
      <c r="G1098" s="629" t="e">
        <f>+#REF!</f>
        <v>#REF!</v>
      </c>
      <c r="H1098" s="747" t="e">
        <f t="shared" si="46"/>
        <v>#REF!</v>
      </c>
      <c r="I1098" s="746"/>
      <c r="J1098" s="472"/>
    </row>
    <row r="1099" spans="1:12" x14ac:dyDescent="0.25">
      <c r="A1099" s="472"/>
      <c r="B1099" s="514"/>
      <c r="C1099" s="597" t="e">
        <f>+#REF!</f>
        <v>#REF!</v>
      </c>
      <c r="D1099" s="638" t="e">
        <f>+#REF!</f>
        <v>#REF!</v>
      </c>
      <c r="E1099" s="598" t="e">
        <f>+#REF!</f>
        <v>#REF!</v>
      </c>
      <c r="F1099" s="599">
        <v>1</v>
      </c>
      <c r="G1099" s="629" t="e">
        <f>+#REF!</f>
        <v>#REF!</v>
      </c>
      <c r="H1099" s="747" t="e">
        <f t="shared" si="46"/>
        <v>#REF!</v>
      </c>
      <c r="I1099" s="746"/>
      <c r="J1099" s="472"/>
    </row>
    <row r="1100" spans="1:12" ht="14.4" thickBot="1" x14ac:dyDescent="0.3">
      <c r="A1100" s="472"/>
      <c r="B1100" s="514"/>
      <c r="C1100" s="600" t="e">
        <f>+#REF!</f>
        <v>#REF!</v>
      </c>
      <c r="D1100" s="601" t="e">
        <f>+#REF!</f>
        <v>#REF!</v>
      </c>
      <c r="E1100" s="602" t="e">
        <f>+#REF!</f>
        <v>#REF!</v>
      </c>
      <c r="F1100" s="603">
        <v>1</v>
      </c>
      <c r="G1100" s="629" t="e">
        <f>+#REF!</f>
        <v>#REF!</v>
      </c>
      <c r="H1100" s="748" t="e">
        <f t="shared" si="46"/>
        <v>#REF!</v>
      </c>
      <c r="I1100" s="746"/>
      <c r="J1100" s="472"/>
    </row>
    <row r="1101" spans="1:12" ht="14.4" thickBot="1" x14ac:dyDescent="0.3">
      <c r="A1101" s="472"/>
      <c r="B1101" s="514"/>
      <c r="C1101" s="1130" t="s">
        <v>57</v>
      </c>
      <c r="D1101" s="1131"/>
      <c r="E1101" s="1131"/>
      <c r="F1101" s="1131"/>
      <c r="G1101" s="1131"/>
      <c r="H1101" s="537" t="e">
        <f>SUM(H1096:H1100)</f>
        <v>#REF!</v>
      </c>
      <c r="I1101" s="538"/>
      <c r="J1101" s="473"/>
    </row>
    <row r="1102" spans="1:12" ht="14.4" thickBot="1" x14ac:dyDescent="0.3">
      <c r="A1102" s="472"/>
      <c r="B1102" s="514"/>
      <c r="C1102" s="1071" t="s">
        <v>59</v>
      </c>
      <c r="D1102" s="1072"/>
      <c r="E1102" s="1072"/>
      <c r="F1102" s="1072"/>
      <c r="G1102" s="1073"/>
      <c r="H1102" s="634" t="e">
        <f>+H1101+H1093</f>
        <v>#REF!</v>
      </c>
      <c r="I1102" s="635"/>
      <c r="J1102" s="472"/>
    </row>
    <row r="1103" spans="1:12" x14ac:dyDescent="0.25">
      <c r="B1103" s="469"/>
      <c r="C1103" s="469"/>
      <c r="D1103" s="470"/>
      <c r="E1103" s="471"/>
      <c r="F1103" s="469"/>
      <c r="G1103" s="469"/>
      <c r="H1103" s="469"/>
      <c r="I1103" s="469"/>
    </row>
    <row r="1104" spans="1:12" s="474" customFormat="1" ht="14.4" thickBot="1" x14ac:dyDescent="0.3">
      <c r="A1104" s="472"/>
      <c r="B1104" s="1078"/>
      <c r="C1104" s="1103"/>
      <c r="D1104" s="1103"/>
      <c r="E1104" s="1103"/>
      <c r="F1104" s="1103"/>
      <c r="G1104" s="1103"/>
      <c r="H1104" s="1103"/>
      <c r="I1104" s="1103"/>
      <c r="J1104" s="472"/>
      <c r="K1104" s="472"/>
      <c r="L1104" s="472"/>
    </row>
    <row r="1105" spans="1:12" s="474" customFormat="1" ht="14.4" thickBot="1" x14ac:dyDescent="0.3">
      <c r="A1105" s="472"/>
      <c r="B1105" s="472"/>
      <c r="C1105" s="1132" t="s">
        <v>0</v>
      </c>
      <c r="D1105" s="1133"/>
      <c r="E1105" s="1133"/>
      <c r="F1105" s="1133"/>
      <c r="G1105" s="1133"/>
      <c r="H1105" s="1134"/>
      <c r="I1105" s="476"/>
      <c r="J1105" s="472"/>
      <c r="K1105" s="472"/>
      <c r="L1105" s="472"/>
    </row>
    <row r="1106" spans="1:12" s="474" customFormat="1" ht="14.4" thickBot="1" x14ac:dyDescent="0.3">
      <c r="A1106" s="472"/>
      <c r="B1106" s="472"/>
      <c r="C1106" s="478"/>
      <c r="D1106" s="478"/>
      <c r="E1106" s="478"/>
      <c r="F1106" s="478"/>
      <c r="G1106" s="479"/>
      <c r="H1106" s="478"/>
      <c r="I1106" s="478"/>
      <c r="J1106" s="472"/>
      <c r="K1106" s="472"/>
      <c r="L1106" s="472"/>
    </row>
    <row r="1107" spans="1:12" s="474" customFormat="1" ht="14.4" thickBot="1" x14ac:dyDescent="0.3">
      <c r="A1107" s="472"/>
      <c r="B1107" s="472"/>
      <c r="C1107" s="480" t="s">
        <v>785</v>
      </c>
      <c r="D1107" s="481" t="s">
        <v>787</v>
      </c>
      <c r="E1107" s="1135"/>
      <c r="F1107" s="1137"/>
      <c r="G1107" s="1138"/>
      <c r="H1107" s="1139"/>
      <c r="I1107" s="476"/>
      <c r="J1107" s="472"/>
      <c r="K1107" s="472"/>
      <c r="L1107" s="472"/>
    </row>
    <row r="1108" spans="1:12" s="474" customFormat="1" ht="14.4" thickBot="1" x14ac:dyDescent="0.3">
      <c r="A1108" s="472"/>
      <c r="B1108" s="472"/>
      <c r="C1108" s="480" t="s">
        <v>3</v>
      </c>
      <c r="D1108" s="482" t="s">
        <v>4</v>
      </c>
      <c r="E1108" s="1136"/>
      <c r="F1108" s="1140"/>
      <c r="G1108" s="1126"/>
      <c r="H1108" s="1141"/>
      <c r="I1108" s="476"/>
      <c r="J1108" s="472"/>
      <c r="K1108" s="472"/>
      <c r="L1108" s="472"/>
    </row>
    <row r="1109" spans="1:12" s="474" customFormat="1" ht="14.4" thickBot="1" x14ac:dyDescent="0.3">
      <c r="A1109" s="472"/>
      <c r="B1109" s="472"/>
      <c r="C1109" s="480" t="s">
        <v>5</v>
      </c>
      <c r="D1109" s="482" t="s">
        <v>6</v>
      </c>
      <c r="E1109" s="1136"/>
      <c r="F1109" s="1140"/>
      <c r="G1109" s="1126"/>
      <c r="H1109" s="1141"/>
      <c r="I1109" s="476"/>
      <c r="J1109" s="472"/>
      <c r="K1109" s="472"/>
      <c r="L1109" s="472"/>
    </row>
    <row r="1110" spans="1:12" s="474" customFormat="1" ht="14.4" thickBot="1" x14ac:dyDescent="0.3">
      <c r="A1110" s="472"/>
      <c r="B1110" s="472"/>
      <c r="C1110" s="480" t="s">
        <v>7</v>
      </c>
      <c r="D1110" s="482" t="s">
        <v>8</v>
      </c>
      <c r="E1110" s="1136"/>
      <c r="F1110" s="1140"/>
      <c r="G1110" s="1126"/>
      <c r="H1110" s="1141"/>
      <c r="I1110" s="476"/>
      <c r="J1110" s="472"/>
      <c r="K1110" s="472"/>
      <c r="L1110" s="472"/>
    </row>
    <row r="1111" spans="1:12" s="474" customFormat="1" ht="14.4" thickBot="1" x14ac:dyDescent="0.3">
      <c r="A1111" s="472"/>
      <c r="B1111" s="472"/>
      <c r="C1111" s="483" t="s">
        <v>9</v>
      </c>
      <c r="D1111" s="482" t="s">
        <v>10</v>
      </c>
      <c r="E1111" s="1136"/>
      <c r="F1111" s="1140"/>
      <c r="G1111" s="1126"/>
      <c r="H1111" s="1141"/>
      <c r="I1111" s="476"/>
      <c r="J1111" s="472"/>
      <c r="K1111" s="472"/>
      <c r="L1111" s="472"/>
    </row>
    <row r="1112" spans="1:12" s="474" customFormat="1" ht="14.4" thickBot="1" x14ac:dyDescent="0.3">
      <c r="A1112" s="472"/>
      <c r="B1112" s="472"/>
      <c r="C1112" s="483" t="s">
        <v>11</v>
      </c>
      <c r="D1112" s="482" t="s">
        <v>12</v>
      </c>
      <c r="E1112" s="1136"/>
      <c r="F1112" s="1142"/>
      <c r="G1112" s="1143"/>
      <c r="H1112" s="1144"/>
      <c r="I1112" s="476"/>
      <c r="J1112" s="472"/>
      <c r="K1112" s="472"/>
      <c r="L1112" s="472"/>
    </row>
    <row r="1113" spans="1:12" s="474" customFormat="1" x14ac:dyDescent="0.25">
      <c r="A1113" s="472"/>
      <c r="B1113" s="472"/>
      <c r="C1113" s="484"/>
      <c r="D1113" s="485"/>
      <c r="E1113" s="478"/>
      <c r="F1113" s="485"/>
      <c r="G1113" s="486"/>
      <c r="H1113" s="485"/>
      <c r="I1113" s="485"/>
      <c r="J1113" s="472"/>
      <c r="K1113" s="472"/>
      <c r="L1113" s="472"/>
    </row>
    <row r="1114" spans="1:12" s="474" customFormat="1" ht="14.4" thickBot="1" x14ac:dyDescent="0.3">
      <c r="A1114" s="472"/>
      <c r="B1114" s="472"/>
      <c r="C1114" s="1145" t="s">
        <v>13</v>
      </c>
      <c r="D1114" s="1103"/>
      <c r="E1114" s="1103"/>
      <c r="F1114" s="1103"/>
      <c r="G1114" s="1103"/>
      <c r="H1114" s="1146"/>
      <c r="I1114" s="476"/>
      <c r="J1114" s="472"/>
      <c r="K1114" s="472"/>
      <c r="L1114" s="472"/>
    </row>
    <row r="1115" spans="1:12" s="474" customFormat="1" ht="28.2" thickBot="1" x14ac:dyDescent="0.3">
      <c r="A1115" s="472"/>
      <c r="B1115" s="472"/>
      <c r="C1115" s="570" t="s">
        <v>14</v>
      </c>
      <c r="D1115" s="571" t="s">
        <v>15</v>
      </c>
      <c r="E1115" s="570" t="s">
        <v>16</v>
      </c>
      <c r="F1115" s="571" t="s">
        <v>17</v>
      </c>
      <c r="G1115" s="572" t="s">
        <v>760</v>
      </c>
      <c r="H1115" s="573" t="s">
        <v>66</v>
      </c>
      <c r="I1115" s="492"/>
      <c r="J1115" s="472"/>
      <c r="K1115" s="472"/>
      <c r="L1115" s="472"/>
    </row>
    <row r="1116" spans="1:12" s="474" customFormat="1" x14ac:dyDescent="0.25">
      <c r="A1116" s="472"/>
      <c r="B1116" s="472"/>
      <c r="C1116" s="574" t="e">
        <f>+#REF!</f>
        <v>#REF!</v>
      </c>
      <c r="D1116" s="575" t="e">
        <f>+#REF!</f>
        <v>#REF!</v>
      </c>
      <c r="E1116" s="576" t="e">
        <f>+#REF!</f>
        <v>#REF!</v>
      </c>
      <c r="F1116" s="577" t="e">
        <f>+#REF!</f>
        <v>#REF!</v>
      </c>
      <c r="G1116" s="577" t="e">
        <f>+#REF!</f>
        <v>#REF!</v>
      </c>
      <c r="H1116" s="578" t="e">
        <f t="shared" ref="H1116:H1137" si="47">G1116*F1116</f>
        <v>#REF!</v>
      </c>
      <c r="I1116" s="498"/>
      <c r="J1116" s="472"/>
      <c r="K1116" s="472"/>
      <c r="L1116" s="472"/>
    </row>
    <row r="1117" spans="1:12" s="474" customFormat="1" x14ac:dyDescent="0.25">
      <c r="A1117" s="472"/>
      <c r="B1117" s="472"/>
      <c r="C1117" s="579" t="e">
        <f>+#REF!</f>
        <v>#REF!</v>
      </c>
      <c r="D1117" s="580" t="e">
        <f>+#REF!</f>
        <v>#REF!</v>
      </c>
      <c r="E1117" s="581" t="e">
        <f>+#REF!</f>
        <v>#REF!</v>
      </c>
      <c r="F1117" s="550" t="e">
        <f>+#REF!</f>
        <v>#REF!</v>
      </c>
      <c r="G1117" s="550" t="e">
        <f>+#REF!</f>
        <v>#REF!</v>
      </c>
      <c r="H1117" s="578" t="e">
        <f t="shared" si="47"/>
        <v>#REF!</v>
      </c>
      <c r="I1117" s="498"/>
      <c r="J1117" s="472"/>
      <c r="K1117" s="472"/>
      <c r="L1117" s="472"/>
    </row>
    <row r="1118" spans="1:12" s="474" customFormat="1" x14ac:dyDescent="0.25">
      <c r="A1118" s="472"/>
      <c r="B1118" s="472"/>
      <c r="C1118" s="579" t="e">
        <f>+#REF!</f>
        <v>#REF!</v>
      </c>
      <c r="D1118" s="580" t="e">
        <f>+#REF!</f>
        <v>#REF!</v>
      </c>
      <c r="E1118" s="581" t="e">
        <f>+#REF!</f>
        <v>#REF!</v>
      </c>
      <c r="F1118" s="550" t="e">
        <f>+#REF!</f>
        <v>#REF!</v>
      </c>
      <c r="G1118" s="550" t="e">
        <f>+#REF!</f>
        <v>#REF!</v>
      </c>
      <c r="H1118" s="578" t="e">
        <f t="shared" si="47"/>
        <v>#REF!</v>
      </c>
      <c r="I1118" s="498"/>
      <c r="J1118" s="472"/>
      <c r="K1118" s="472"/>
      <c r="L1118" s="472"/>
    </row>
    <row r="1119" spans="1:12" s="474" customFormat="1" x14ac:dyDescent="0.25">
      <c r="A1119" s="472"/>
      <c r="B1119" s="472"/>
      <c r="C1119" s="579" t="e">
        <f>+#REF!</f>
        <v>#REF!</v>
      </c>
      <c r="D1119" s="580" t="e">
        <f>+#REF!</f>
        <v>#REF!</v>
      </c>
      <c r="E1119" s="581" t="e">
        <f>+#REF!</f>
        <v>#REF!</v>
      </c>
      <c r="F1119" s="550" t="e">
        <f>+#REF!</f>
        <v>#REF!</v>
      </c>
      <c r="G1119" s="550" t="e">
        <f>+#REF!</f>
        <v>#REF!</v>
      </c>
      <c r="H1119" s="578" t="e">
        <f t="shared" si="47"/>
        <v>#REF!</v>
      </c>
      <c r="I1119" s="498"/>
      <c r="J1119" s="472"/>
      <c r="K1119" s="472"/>
      <c r="L1119" s="472"/>
    </row>
    <row r="1120" spans="1:12" s="474" customFormat="1" x14ac:dyDescent="0.25">
      <c r="A1120" s="472"/>
      <c r="B1120" s="472"/>
      <c r="C1120" s="579" t="e">
        <f>+#REF!</f>
        <v>#REF!</v>
      </c>
      <c r="D1120" s="580" t="e">
        <f>+#REF!</f>
        <v>#REF!</v>
      </c>
      <c r="E1120" s="581" t="e">
        <f>+#REF!</f>
        <v>#REF!</v>
      </c>
      <c r="F1120" s="550" t="e">
        <f>+#REF!</f>
        <v>#REF!</v>
      </c>
      <c r="G1120" s="550" t="e">
        <f>+#REF!</f>
        <v>#REF!</v>
      </c>
      <c r="H1120" s="578" t="e">
        <f t="shared" si="47"/>
        <v>#REF!</v>
      </c>
      <c r="I1120" s="498"/>
      <c r="J1120" s="472"/>
      <c r="K1120" s="472"/>
      <c r="L1120" s="472"/>
    </row>
    <row r="1121" spans="1:12" s="474" customFormat="1" x14ac:dyDescent="0.25">
      <c r="A1121" s="472"/>
      <c r="B1121" s="472"/>
      <c r="C1121" s="579" t="e">
        <f>+#REF!</f>
        <v>#REF!</v>
      </c>
      <c r="D1121" s="580" t="e">
        <f>+#REF!</f>
        <v>#REF!</v>
      </c>
      <c r="E1121" s="581" t="e">
        <f>+#REF!</f>
        <v>#REF!</v>
      </c>
      <c r="F1121" s="550" t="e">
        <f>+#REF!</f>
        <v>#REF!</v>
      </c>
      <c r="G1121" s="550" t="e">
        <f>+#REF!</f>
        <v>#REF!</v>
      </c>
      <c r="H1121" s="578" t="e">
        <f t="shared" si="47"/>
        <v>#REF!</v>
      </c>
      <c r="I1121" s="498"/>
      <c r="J1121" s="472"/>
      <c r="K1121" s="472"/>
      <c r="L1121" s="472"/>
    </row>
    <row r="1122" spans="1:12" s="474" customFormat="1" x14ac:dyDescent="0.25">
      <c r="A1122" s="472"/>
      <c r="B1122" s="472"/>
      <c r="C1122" s="579" t="e">
        <f>+#REF!</f>
        <v>#REF!</v>
      </c>
      <c r="D1122" s="580" t="e">
        <f>+#REF!</f>
        <v>#REF!</v>
      </c>
      <c r="E1122" s="581" t="e">
        <f>+#REF!</f>
        <v>#REF!</v>
      </c>
      <c r="F1122" s="550" t="e">
        <f>+#REF!</f>
        <v>#REF!</v>
      </c>
      <c r="G1122" s="550" t="e">
        <f>+#REF!</f>
        <v>#REF!</v>
      </c>
      <c r="H1122" s="582" t="e">
        <f t="shared" si="47"/>
        <v>#REF!</v>
      </c>
      <c r="I1122" s="498"/>
      <c r="J1122" s="472"/>
      <c r="K1122" s="472"/>
      <c r="L1122" s="472"/>
    </row>
    <row r="1123" spans="1:12" s="474" customFormat="1" x14ac:dyDescent="0.25">
      <c r="A1123" s="472"/>
      <c r="B1123" s="472"/>
      <c r="C1123" s="579" t="e">
        <f>+#REF!</f>
        <v>#REF!</v>
      </c>
      <c r="D1123" s="580" t="e">
        <f>+#REF!</f>
        <v>#REF!</v>
      </c>
      <c r="E1123" s="581" t="e">
        <f>+#REF!</f>
        <v>#REF!</v>
      </c>
      <c r="F1123" s="550" t="e">
        <f>+#REF!</f>
        <v>#REF!</v>
      </c>
      <c r="G1123" s="550" t="e">
        <f>+#REF!</f>
        <v>#REF!</v>
      </c>
      <c r="H1123" s="582" t="e">
        <f t="shared" si="47"/>
        <v>#REF!</v>
      </c>
      <c r="I1123" s="498"/>
      <c r="J1123" s="472"/>
      <c r="K1123" s="472"/>
      <c r="L1123" s="472"/>
    </row>
    <row r="1124" spans="1:12" s="474" customFormat="1" x14ac:dyDescent="0.25">
      <c r="A1124" s="472"/>
      <c r="B1124" s="472"/>
      <c r="C1124" s="579" t="e">
        <f>+#REF!</f>
        <v>#REF!</v>
      </c>
      <c r="D1124" s="580" t="e">
        <f>+#REF!</f>
        <v>#REF!</v>
      </c>
      <c r="E1124" s="581" t="e">
        <f>+#REF!</f>
        <v>#REF!</v>
      </c>
      <c r="F1124" s="550" t="e">
        <f>+#REF!</f>
        <v>#REF!</v>
      </c>
      <c r="G1124" s="550" t="e">
        <f>+#REF!</f>
        <v>#REF!</v>
      </c>
      <c r="H1124" s="578" t="e">
        <f t="shared" si="47"/>
        <v>#REF!</v>
      </c>
      <c r="I1124" s="498"/>
      <c r="J1124" s="472"/>
      <c r="K1124" s="472"/>
      <c r="L1124" s="472"/>
    </row>
    <row r="1125" spans="1:12" s="474" customFormat="1" x14ac:dyDescent="0.25">
      <c r="A1125" s="472"/>
      <c r="B1125" s="472"/>
      <c r="C1125" s="579" t="e">
        <f>+#REF!</f>
        <v>#REF!</v>
      </c>
      <c r="D1125" s="580" t="e">
        <f>+#REF!</f>
        <v>#REF!</v>
      </c>
      <c r="E1125" s="581" t="e">
        <f>+#REF!</f>
        <v>#REF!</v>
      </c>
      <c r="F1125" s="550" t="e">
        <f>+#REF!</f>
        <v>#REF!</v>
      </c>
      <c r="G1125" s="550" t="e">
        <f>+#REF!</f>
        <v>#REF!</v>
      </c>
      <c r="H1125" s="578" t="e">
        <f t="shared" si="47"/>
        <v>#REF!</v>
      </c>
      <c r="I1125" s="498"/>
      <c r="J1125" s="472"/>
      <c r="K1125" s="472"/>
      <c r="L1125" s="472"/>
    </row>
    <row r="1126" spans="1:12" s="474" customFormat="1" x14ac:dyDescent="0.25">
      <c r="A1126" s="472"/>
      <c r="B1126" s="472"/>
      <c r="C1126" s="579" t="e">
        <f>+#REF!</f>
        <v>#REF!</v>
      </c>
      <c r="D1126" s="580" t="e">
        <f>+#REF!</f>
        <v>#REF!</v>
      </c>
      <c r="E1126" s="581" t="e">
        <f>+#REF!</f>
        <v>#REF!</v>
      </c>
      <c r="F1126" s="550" t="e">
        <f>+#REF!</f>
        <v>#REF!</v>
      </c>
      <c r="G1126" s="550" t="e">
        <f>+#REF!</f>
        <v>#REF!</v>
      </c>
      <c r="H1126" s="654" t="e">
        <f t="shared" si="47"/>
        <v>#REF!</v>
      </c>
      <c r="I1126" s="647"/>
      <c r="J1126" s="472"/>
      <c r="K1126" s="472"/>
      <c r="L1126" s="472"/>
    </row>
    <row r="1127" spans="1:12" s="474" customFormat="1" x14ac:dyDescent="0.25">
      <c r="A1127" s="472"/>
      <c r="B1127" s="472"/>
      <c r="C1127" s="579" t="e">
        <f>+#REF!</f>
        <v>#REF!</v>
      </c>
      <c r="D1127" s="580" t="e">
        <f>+#REF!</f>
        <v>#REF!</v>
      </c>
      <c r="E1127" s="581" t="e">
        <f>+#REF!</f>
        <v>#REF!</v>
      </c>
      <c r="F1127" s="550" t="e">
        <f>+#REF!</f>
        <v>#REF!</v>
      </c>
      <c r="G1127" s="550" t="e">
        <f>+#REF!</f>
        <v>#REF!</v>
      </c>
      <c r="H1127" s="582" t="e">
        <f t="shared" si="47"/>
        <v>#REF!</v>
      </c>
      <c r="I1127" s="498"/>
      <c r="J1127" s="472"/>
      <c r="K1127" s="472"/>
      <c r="L1127" s="472"/>
    </row>
    <row r="1128" spans="1:12" s="474" customFormat="1" x14ac:dyDescent="0.25">
      <c r="A1128" s="472"/>
      <c r="B1128" s="472"/>
      <c r="C1128" s="579" t="e">
        <f>+#REF!</f>
        <v>#REF!</v>
      </c>
      <c r="D1128" s="580" t="e">
        <f>+#REF!</f>
        <v>#REF!</v>
      </c>
      <c r="E1128" s="581" t="e">
        <f>+#REF!</f>
        <v>#REF!</v>
      </c>
      <c r="F1128" s="550" t="e">
        <f>+#REF!</f>
        <v>#REF!</v>
      </c>
      <c r="G1128" s="550" t="e">
        <f>+#REF!</f>
        <v>#REF!</v>
      </c>
      <c r="H1128" s="578" t="e">
        <f t="shared" si="47"/>
        <v>#REF!</v>
      </c>
      <c r="I1128" s="498"/>
      <c r="J1128" s="472"/>
      <c r="K1128" s="472"/>
      <c r="L1128" s="472"/>
    </row>
    <row r="1129" spans="1:12" s="474" customFormat="1" x14ac:dyDescent="0.25">
      <c r="A1129" s="472"/>
      <c r="B1129" s="472"/>
      <c r="C1129" s="579" t="e">
        <f>+#REF!</f>
        <v>#REF!</v>
      </c>
      <c r="D1129" s="580" t="e">
        <f>+#REF!</f>
        <v>#REF!</v>
      </c>
      <c r="E1129" s="581" t="e">
        <f>+#REF!</f>
        <v>#REF!</v>
      </c>
      <c r="F1129" s="550" t="e">
        <f>+#REF!</f>
        <v>#REF!</v>
      </c>
      <c r="G1129" s="550" t="e">
        <f>+#REF!</f>
        <v>#REF!</v>
      </c>
      <c r="H1129" s="578" t="e">
        <f t="shared" si="47"/>
        <v>#REF!</v>
      </c>
      <c r="I1129" s="498"/>
      <c r="J1129" s="472"/>
      <c r="K1129" s="472"/>
      <c r="L1129" s="472"/>
    </row>
    <row r="1130" spans="1:12" s="474" customFormat="1" x14ac:dyDescent="0.25">
      <c r="A1130" s="472"/>
      <c r="B1130" s="472"/>
      <c r="C1130" s="579" t="e">
        <f>+#REF!</f>
        <v>#REF!</v>
      </c>
      <c r="D1130" s="580" t="e">
        <f>+#REF!</f>
        <v>#REF!</v>
      </c>
      <c r="E1130" s="581" t="e">
        <f>+#REF!</f>
        <v>#REF!</v>
      </c>
      <c r="F1130" s="550" t="e">
        <f>+#REF!</f>
        <v>#REF!</v>
      </c>
      <c r="G1130" s="550" t="e">
        <f>+#REF!</f>
        <v>#REF!</v>
      </c>
      <c r="H1130" s="578" t="e">
        <f t="shared" si="47"/>
        <v>#REF!</v>
      </c>
      <c r="I1130" s="498"/>
      <c r="J1130" s="472"/>
      <c r="K1130" s="472"/>
      <c r="L1130" s="472"/>
    </row>
    <row r="1131" spans="1:12" s="474" customFormat="1" x14ac:dyDescent="0.25">
      <c r="A1131" s="472"/>
      <c r="B1131" s="472"/>
      <c r="C1131" s="579" t="e">
        <f>+#REF!</f>
        <v>#REF!</v>
      </c>
      <c r="D1131" s="580" t="e">
        <f>+#REF!</f>
        <v>#REF!</v>
      </c>
      <c r="E1131" s="581" t="e">
        <f>+#REF!</f>
        <v>#REF!</v>
      </c>
      <c r="F1131" s="550" t="e">
        <f>+#REF!</f>
        <v>#REF!</v>
      </c>
      <c r="G1131" s="550" t="e">
        <f>+#REF!</f>
        <v>#REF!</v>
      </c>
      <c r="H1131" s="578" t="e">
        <f t="shared" si="47"/>
        <v>#REF!</v>
      </c>
      <c r="I1131" s="498"/>
      <c r="J1131" s="472"/>
      <c r="K1131" s="472"/>
      <c r="L1131" s="472"/>
    </row>
    <row r="1132" spans="1:12" s="474" customFormat="1" x14ac:dyDescent="0.25">
      <c r="A1132" s="472"/>
      <c r="B1132" s="472"/>
      <c r="C1132" s="579" t="e">
        <f>+#REF!</f>
        <v>#REF!</v>
      </c>
      <c r="D1132" s="580" t="e">
        <f>+#REF!</f>
        <v>#REF!</v>
      </c>
      <c r="E1132" s="581" t="e">
        <f>+#REF!</f>
        <v>#REF!</v>
      </c>
      <c r="F1132" s="550" t="e">
        <f>+#REF!</f>
        <v>#REF!</v>
      </c>
      <c r="G1132" s="550" t="e">
        <f>+#REF!</f>
        <v>#REF!</v>
      </c>
      <c r="H1132" s="578" t="e">
        <f t="shared" si="47"/>
        <v>#REF!</v>
      </c>
      <c r="I1132" s="498"/>
      <c r="J1132" s="472"/>
      <c r="K1132" s="472"/>
      <c r="L1132" s="472"/>
    </row>
    <row r="1133" spans="1:12" s="474" customFormat="1" x14ac:dyDescent="0.25">
      <c r="A1133" s="472"/>
      <c r="B1133" s="472"/>
      <c r="C1133" s="579" t="e">
        <f>+#REF!</f>
        <v>#REF!</v>
      </c>
      <c r="D1133" s="580" t="e">
        <f>+#REF!</f>
        <v>#REF!</v>
      </c>
      <c r="E1133" s="581" t="e">
        <f>+#REF!</f>
        <v>#REF!</v>
      </c>
      <c r="F1133" s="550" t="e">
        <f>+#REF!</f>
        <v>#REF!</v>
      </c>
      <c r="G1133" s="550" t="e">
        <f>+#REF!</f>
        <v>#REF!</v>
      </c>
      <c r="H1133" s="578" t="e">
        <f t="shared" si="47"/>
        <v>#REF!</v>
      </c>
      <c r="I1133" s="498"/>
      <c r="J1133" s="472"/>
      <c r="K1133" s="472"/>
      <c r="L1133" s="472"/>
    </row>
    <row r="1134" spans="1:12" s="474" customFormat="1" x14ac:dyDescent="0.25">
      <c r="A1134" s="472"/>
      <c r="B1134" s="472"/>
      <c r="C1134" s="579" t="e">
        <f>+#REF!</f>
        <v>#REF!</v>
      </c>
      <c r="D1134" s="580" t="e">
        <f>+#REF!</f>
        <v>#REF!</v>
      </c>
      <c r="E1134" s="581" t="e">
        <f>+#REF!</f>
        <v>#REF!</v>
      </c>
      <c r="F1134" s="550" t="e">
        <f>+#REF!</f>
        <v>#REF!</v>
      </c>
      <c r="G1134" s="550" t="e">
        <f>+#REF!</f>
        <v>#REF!</v>
      </c>
      <c r="H1134" s="578" t="e">
        <f t="shared" si="47"/>
        <v>#REF!</v>
      </c>
      <c r="I1134" s="498"/>
      <c r="J1134" s="472"/>
      <c r="K1134" s="472"/>
      <c r="L1134" s="472"/>
    </row>
    <row r="1135" spans="1:12" s="474" customFormat="1" x14ac:dyDescent="0.25">
      <c r="A1135" s="472"/>
      <c r="B1135" s="472"/>
      <c r="C1135" s="579" t="e">
        <f>+#REF!</f>
        <v>#REF!</v>
      </c>
      <c r="D1135" s="580" t="e">
        <f>+#REF!</f>
        <v>#REF!</v>
      </c>
      <c r="E1135" s="581" t="e">
        <f>+#REF!</f>
        <v>#REF!</v>
      </c>
      <c r="F1135" s="550" t="e">
        <f>+#REF!</f>
        <v>#REF!</v>
      </c>
      <c r="G1135" s="550" t="e">
        <f>+#REF!</f>
        <v>#REF!</v>
      </c>
      <c r="H1135" s="578" t="e">
        <f t="shared" si="47"/>
        <v>#REF!</v>
      </c>
      <c r="I1135" s="498"/>
      <c r="J1135" s="472"/>
      <c r="K1135" s="472"/>
      <c r="L1135" s="472"/>
    </row>
    <row r="1136" spans="1:12" s="474" customFormat="1" x14ac:dyDescent="0.25">
      <c r="A1136" s="472"/>
      <c r="B1136" s="472"/>
      <c r="C1136" s="668" t="e">
        <f>+#REF!</f>
        <v>#REF!</v>
      </c>
      <c r="D1136" s="669" t="e">
        <f>+#REF!</f>
        <v>#REF!</v>
      </c>
      <c r="E1136" s="670" t="e">
        <f>+#REF!</f>
        <v>#REF!</v>
      </c>
      <c r="F1136" s="650" t="e">
        <f>+#REF!</f>
        <v>#REF!</v>
      </c>
      <c r="G1136" s="650" t="e">
        <f>+#REF!</f>
        <v>#REF!</v>
      </c>
      <c r="H1136" s="578" t="e">
        <f t="shared" si="47"/>
        <v>#REF!</v>
      </c>
      <c r="I1136" s="498"/>
      <c r="J1136" s="472"/>
      <c r="K1136" s="472"/>
      <c r="L1136" s="472"/>
    </row>
    <row r="1137" spans="1:12" s="474" customFormat="1" ht="14.4" thickBot="1" x14ac:dyDescent="0.3">
      <c r="A1137" s="472"/>
      <c r="B1137" s="472"/>
      <c r="C1137" s="671" t="e">
        <f>+#REF!</f>
        <v>#REF!</v>
      </c>
      <c r="D1137" s="672" t="e">
        <f>+#REF!</f>
        <v>#REF!</v>
      </c>
      <c r="E1137" s="673" t="e">
        <f>+#REF!</f>
        <v>#REF!</v>
      </c>
      <c r="F1137" s="655" t="e">
        <f>+#REF!</f>
        <v>#REF!</v>
      </c>
      <c r="G1137" s="655" t="e">
        <f>+#REF!</f>
        <v>#REF!</v>
      </c>
      <c r="H1137" s="702" t="e">
        <f t="shared" si="47"/>
        <v>#REF!</v>
      </c>
      <c r="I1137" s="498"/>
      <c r="J1137" s="472"/>
      <c r="K1137" s="472"/>
      <c r="L1137" s="472"/>
    </row>
    <row r="1138" spans="1:12" s="474" customFormat="1" ht="14.4" thickBot="1" x14ac:dyDescent="0.3">
      <c r="A1138" s="472"/>
      <c r="B1138" s="472"/>
      <c r="C1138" s="554"/>
      <c r="D1138" s="555"/>
      <c r="E1138" s="554"/>
      <c r="F1138" s="1125" t="s">
        <v>20</v>
      </c>
      <c r="G1138" s="1126"/>
      <c r="H1138" s="625" t="e">
        <f>SUM(H1116:H1137)</f>
        <v>#REF!</v>
      </c>
      <c r="I1138" s="513"/>
      <c r="J1138" s="472"/>
      <c r="K1138" s="472"/>
      <c r="L1138" s="472"/>
    </row>
    <row r="1139" spans="1:12" ht="14.4" thickBot="1" x14ac:dyDescent="0.3">
      <c r="A1139" s="472"/>
      <c r="B1139" s="514"/>
      <c r="C1139" s="1127" t="s">
        <v>21</v>
      </c>
      <c r="D1139" s="1128"/>
      <c r="E1139" s="1128"/>
      <c r="F1139" s="1128"/>
      <c r="G1139" s="1128"/>
      <c r="H1139" s="1129"/>
      <c r="I1139" s="515"/>
      <c r="J1139" s="472"/>
    </row>
    <row r="1140" spans="1:12" ht="14.4" thickBot="1" x14ac:dyDescent="0.3">
      <c r="A1140" s="472"/>
      <c r="B1140" s="514"/>
      <c r="C1140" s="517" t="s">
        <v>22</v>
      </c>
      <c r="D1140" s="518" t="s">
        <v>23</v>
      </c>
      <c r="E1140" s="519" t="s">
        <v>16</v>
      </c>
      <c r="F1140" s="518" t="s">
        <v>17</v>
      </c>
      <c r="G1140" s="519" t="s">
        <v>24</v>
      </c>
      <c r="H1140" s="626" t="s">
        <v>25</v>
      </c>
      <c r="I1140" s="627"/>
      <c r="J1140" s="472"/>
    </row>
    <row r="1141" spans="1:12" x14ac:dyDescent="0.25">
      <c r="A1141" s="472"/>
      <c r="B1141" s="514"/>
      <c r="C1141" s="594" t="e">
        <f>+#REF!</f>
        <v>#REF!</v>
      </c>
      <c r="D1141" s="628" t="e">
        <f>+#REF!</f>
        <v>#REF!</v>
      </c>
      <c r="E1141" s="595" t="e">
        <f>+#REF!</f>
        <v>#REF!</v>
      </c>
      <c r="F1141" s="596">
        <v>1</v>
      </c>
      <c r="G1141" s="629" t="e">
        <f>+#REF!</f>
        <v>#REF!</v>
      </c>
      <c r="H1141" s="630">
        <v>3184838.6367860292</v>
      </c>
      <c r="I1141" s="631"/>
      <c r="J1141" s="472"/>
    </row>
    <row r="1142" spans="1:12" x14ac:dyDescent="0.25">
      <c r="A1142" s="472"/>
      <c r="B1142" s="514"/>
      <c r="C1142" s="597" t="e">
        <f>+#REF!</f>
        <v>#REF!</v>
      </c>
      <c r="D1142" s="638" t="e">
        <f>+#REF!</f>
        <v>#REF!</v>
      </c>
      <c r="E1142" s="598" t="e">
        <f>+#REF!</f>
        <v>#REF!</v>
      </c>
      <c r="F1142" s="599">
        <v>1</v>
      </c>
      <c r="G1142" s="629" t="e">
        <f>+#REF!</f>
        <v>#REF!</v>
      </c>
      <c r="H1142" s="632">
        <v>3312236.7889062678</v>
      </c>
      <c r="I1142" s="631"/>
      <c r="J1142" s="472"/>
    </row>
    <row r="1143" spans="1:12" x14ac:dyDescent="0.25">
      <c r="A1143" s="472"/>
      <c r="B1143" s="514"/>
      <c r="C1143" s="597" t="e">
        <f>+#REF!</f>
        <v>#REF!</v>
      </c>
      <c r="D1143" s="638" t="e">
        <f>+#REF!</f>
        <v>#REF!</v>
      </c>
      <c r="E1143" s="598" t="e">
        <f>+#REF!</f>
        <v>#REF!</v>
      </c>
      <c r="F1143" s="599">
        <v>1</v>
      </c>
      <c r="G1143" s="629" t="e">
        <f>+#REF!</f>
        <v>#REF!</v>
      </c>
      <c r="H1143" s="632">
        <v>3313797.9309987626</v>
      </c>
      <c r="I1143" s="631"/>
      <c r="J1143" s="472"/>
    </row>
    <row r="1144" spans="1:12" x14ac:dyDescent="0.25">
      <c r="A1144" s="472"/>
      <c r="B1144" s="514"/>
      <c r="C1144" s="597" t="e">
        <f>+#REF!</f>
        <v>#REF!</v>
      </c>
      <c r="D1144" s="638" t="e">
        <f>+#REF!</f>
        <v>#REF!</v>
      </c>
      <c r="E1144" s="598" t="e">
        <f>+#REF!</f>
        <v>#REF!</v>
      </c>
      <c r="F1144" s="599">
        <v>1</v>
      </c>
      <c r="G1144" s="629" t="e">
        <f>+#REF!</f>
        <v>#REF!</v>
      </c>
      <c r="H1144" s="632">
        <v>2031088.0899497306</v>
      </c>
      <c r="I1144" s="631"/>
      <c r="J1144" s="472"/>
    </row>
    <row r="1145" spans="1:12" ht="14.4" thickBot="1" x14ac:dyDescent="0.3">
      <c r="A1145" s="472"/>
      <c r="B1145" s="514"/>
      <c r="C1145" s="600" t="e">
        <f>+#REF!</f>
        <v>#REF!</v>
      </c>
      <c r="D1145" s="601" t="e">
        <f>+#REF!</f>
        <v>#REF!</v>
      </c>
      <c r="E1145" s="602" t="e">
        <f>+#REF!</f>
        <v>#REF!</v>
      </c>
      <c r="F1145" s="603">
        <v>1</v>
      </c>
      <c r="G1145" s="629" t="e">
        <f>+#REF!</f>
        <v>#REF!</v>
      </c>
      <c r="H1145" s="633">
        <v>1797925.5</v>
      </c>
      <c r="I1145" s="631"/>
      <c r="J1145" s="472"/>
    </row>
    <row r="1146" spans="1:12" ht="14.4" thickBot="1" x14ac:dyDescent="0.3">
      <c r="A1146" s="472"/>
      <c r="B1146" s="514"/>
      <c r="C1146" s="1130" t="s">
        <v>57</v>
      </c>
      <c r="D1146" s="1131"/>
      <c r="E1146" s="1131"/>
      <c r="F1146" s="1131"/>
      <c r="G1146" s="1131"/>
      <c r="H1146" s="537">
        <f>SUM(H1141:H1145)</f>
        <v>13639886.946640791</v>
      </c>
      <c r="I1146" s="538"/>
      <c r="J1146" s="473"/>
    </row>
    <row r="1147" spans="1:12" ht="14.4" thickBot="1" x14ac:dyDescent="0.3">
      <c r="A1147" s="472"/>
      <c r="B1147" s="514"/>
      <c r="C1147" s="1071" t="s">
        <v>59</v>
      </c>
      <c r="D1147" s="1072"/>
      <c r="E1147" s="1072"/>
      <c r="F1147" s="1072"/>
      <c r="G1147" s="1073"/>
      <c r="H1147" s="634" t="e">
        <f>+H1146+H1138</f>
        <v>#REF!</v>
      </c>
      <c r="I1147" s="635"/>
      <c r="J1147" s="472"/>
    </row>
    <row r="1148" spans="1:12" s="469" customFormat="1" x14ac:dyDescent="0.25">
      <c r="A1148" s="472"/>
      <c r="B1148" s="514"/>
      <c r="C1148" s="541"/>
      <c r="D1148" s="515"/>
      <c r="E1148" s="542"/>
      <c r="F1148" s="541"/>
      <c r="G1148" s="541"/>
      <c r="H1148" s="635"/>
      <c r="I1148" s="635"/>
      <c r="J1148" s="472"/>
    </row>
    <row r="1149" spans="1:12" ht="14.4" thickBot="1" x14ac:dyDescent="0.3">
      <c r="A1149" s="472"/>
      <c r="B1149" s="1078"/>
      <c r="C1149" s="1103"/>
      <c r="D1149" s="1103"/>
      <c r="E1149" s="1103"/>
      <c r="F1149" s="1103"/>
      <c r="G1149" s="1103"/>
      <c r="H1149" s="1103"/>
      <c r="I1149" s="1103"/>
      <c r="J1149" s="472"/>
    </row>
    <row r="1150" spans="1:12" ht="14.4" thickBot="1" x14ac:dyDescent="0.3">
      <c r="A1150" s="472"/>
      <c r="B1150" s="472"/>
      <c r="C1150" s="1104" t="s">
        <v>0</v>
      </c>
      <c r="D1150" s="1089"/>
      <c r="E1150" s="1089"/>
      <c r="F1150" s="1089"/>
      <c r="G1150" s="1089"/>
      <c r="H1150" s="1090"/>
      <c r="I1150" s="476"/>
      <c r="J1150" s="472"/>
    </row>
    <row r="1151" spans="1:12" x14ac:dyDescent="0.25">
      <c r="A1151" s="472"/>
      <c r="B1151" s="472"/>
      <c r="C1151" s="1083"/>
      <c r="D1151" s="1084"/>
      <c r="E1151" s="1085"/>
      <c r="F1151" s="1086"/>
      <c r="G1151" s="1086"/>
      <c r="H1151" s="1087"/>
      <c r="I1151" s="752"/>
      <c r="J1151" s="472"/>
    </row>
    <row r="1152" spans="1:12" x14ac:dyDescent="0.25">
      <c r="A1152" s="472"/>
      <c r="B1152" s="472"/>
      <c r="C1152" s="753" t="s">
        <v>1</v>
      </c>
      <c r="D1152" s="754" t="s">
        <v>813</v>
      </c>
      <c r="E1152" s="1085"/>
      <c r="F1152" s="1086"/>
      <c r="G1152" s="1086"/>
      <c r="H1152" s="1087"/>
      <c r="I1152" s="752"/>
      <c r="J1152" s="472"/>
    </row>
    <row r="1153" spans="1:10" s="469" customFormat="1" x14ac:dyDescent="0.25">
      <c r="A1153" s="472"/>
      <c r="B1153" s="472"/>
      <c r="C1153" s="753" t="s">
        <v>3</v>
      </c>
      <c r="D1153" s="754" t="s">
        <v>4</v>
      </c>
      <c r="E1153" s="1085"/>
      <c r="F1153" s="1086"/>
      <c r="G1153" s="1086"/>
      <c r="H1153" s="1087"/>
      <c r="I1153" s="752"/>
      <c r="J1153" s="472"/>
    </row>
    <row r="1154" spans="1:10" s="469" customFormat="1" x14ac:dyDescent="0.25">
      <c r="A1154" s="472"/>
      <c r="B1154" s="472"/>
      <c r="C1154" s="753" t="s">
        <v>5</v>
      </c>
      <c r="D1154" s="754" t="s">
        <v>6</v>
      </c>
      <c r="E1154" s="1085"/>
      <c r="F1154" s="1086"/>
      <c r="G1154" s="1086"/>
      <c r="H1154" s="1087"/>
      <c r="I1154" s="752"/>
      <c r="J1154" s="472"/>
    </row>
    <row r="1155" spans="1:10" s="469" customFormat="1" x14ac:dyDescent="0.25">
      <c r="A1155" s="472"/>
      <c r="B1155" s="472"/>
      <c r="C1155" s="753" t="s">
        <v>7</v>
      </c>
      <c r="D1155" s="754" t="s">
        <v>788</v>
      </c>
      <c r="E1155" s="1085"/>
      <c r="F1155" s="1086"/>
      <c r="G1155" s="1086"/>
      <c r="H1155" s="1087"/>
      <c r="I1155" s="752"/>
      <c r="J1155" s="472"/>
    </row>
    <row r="1156" spans="1:10" s="469" customFormat="1" x14ac:dyDescent="0.25">
      <c r="A1156" s="472"/>
      <c r="B1156" s="472"/>
      <c r="C1156" s="755" t="s">
        <v>9</v>
      </c>
      <c r="D1156" s="754" t="s">
        <v>10</v>
      </c>
      <c r="E1156" s="1085"/>
      <c r="F1156" s="1086"/>
      <c r="G1156" s="1086"/>
      <c r="H1156" s="1087"/>
      <c r="I1156" s="752"/>
      <c r="J1156" s="472"/>
    </row>
    <row r="1157" spans="1:10" s="469" customFormat="1" x14ac:dyDescent="0.25">
      <c r="A1157" s="472"/>
      <c r="B1157" s="472"/>
      <c r="C1157" s="755" t="s">
        <v>11</v>
      </c>
      <c r="D1157" s="754" t="s">
        <v>12</v>
      </c>
      <c r="E1157" s="1085"/>
      <c r="F1157" s="1086"/>
      <c r="G1157" s="1086"/>
      <c r="H1157" s="1087"/>
      <c r="I1157" s="752"/>
      <c r="J1157" s="472"/>
    </row>
    <row r="1158" spans="1:10" s="469" customFormat="1" x14ac:dyDescent="0.25">
      <c r="A1158" s="472"/>
      <c r="B1158" s="472"/>
      <c r="C1158" s="756"/>
      <c r="D1158" s="599"/>
      <c r="E1158" s="1094"/>
      <c r="F1158" s="1095"/>
      <c r="G1158" s="1095"/>
      <c r="H1158" s="1096"/>
      <c r="I1158" s="752"/>
      <c r="J1158" s="472"/>
    </row>
    <row r="1159" spans="1:10" s="469" customFormat="1" x14ac:dyDescent="0.25">
      <c r="A1159" s="472"/>
      <c r="B1159" s="472"/>
      <c r="C1159" s="1097" t="s">
        <v>789</v>
      </c>
      <c r="D1159" s="1098"/>
      <c r="E1159" s="1098"/>
      <c r="F1159" s="1098"/>
      <c r="G1159" s="1098"/>
      <c r="H1159" s="1099"/>
      <c r="I1159" s="476"/>
      <c r="J1159" s="472"/>
    </row>
    <row r="1160" spans="1:10" s="469" customFormat="1" x14ac:dyDescent="0.25">
      <c r="A1160" s="472"/>
      <c r="B1160" s="472"/>
      <c r="C1160" s="757" t="s">
        <v>22</v>
      </c>
      <c r="D1160" s="758" t="s">
        <v>23</v>
      </c>
      <c r="E1160" s="759" t="s">
        <v>790</v>
      </c>
      <c r="F1160" s="758" t="s">
        <v>791</v>
      </c>
      <c r="G1160" s="758" t="s">
        <v>792</v>
      </c>
      <c r="H1160" s="760" t="s">
        <v>793</v>
      </c>
      <c r="I1160" s="761"/>
      <c r="J1160" s="472"/>
    </row>
    <row r="1161" spans="1:10" s="469" customFormat="1" ht="27.6" x14ac:dyDescent="0.25">
      <c r="A1161" s="472"/>
      <c r="B1161" s="472"/>
      <c r="C1161" s="762">
        <v>1</v>
      </c>
      <c r="D1161" s="763" t="s">
        <v>794</v>
      </c>
      <c r="E1161" s="764" t="s">
        <v>790</v>
      </c>
      <c r="F1161" s="765">
        <v>1</v>
      </c>
      <c r="G1161" s="766">
        <v>11370267.833333334</v>
      </c>
      <c r="H1161" s="767">
        <f>+G1161*F1161</f>
        <v>11370267.833333334</v>
      </c>
      <c r="I1161" s="768"/>
      <c r="J1161" s="472"/>
    </row>
    <row r="1162" spans="1:10" s="469" customFormat="1" x14ac:dyDescent="0.25">
      <c r="A1162" s="472"/>
      <c r="B1162" s="472"/>
      <c r="C1162" s="769">
        <v>2</v>
      </c>
      <c r="D1162" s="763" t="s">
        <v>795</v>
      </c>
      <c r="E1162" s="764" t="s">
        <v>790</v>
      </c>
      <c r="F1162" s="765">
        <v>4</v>
      </c>
      <c r="G1162" s="766">
        <v>1800000</v>
      </c>
      <c r="H1162" s="767">
        <f t="shared" ref="H1162:H1177" si="48">+G1162*F1162</f>
        <v>7200000</v>
      </c>
      <c r="I1162" s="768"/>
      <c r="J1162" s="472"/>
    </row>
    <row r="1163" spans="1:10" s="469" customFormat="1" x14ac:dyDescent="0.25">
      <c r="A1163" s="472"/>
      <c r="B1163" s="472"/>
      <c r="C1163" s="769">
        <v>3</v>
      </c>
      <c r="D1163" s="763" t="s">
        <v>796</v>
      </c>
      <c r="E1163" s="764" t="s">
        <v>790</v>
      </c>
      <c r="F1163" s="765">
        <v>2</v>
      </c>
      <c r="G1163" s="766">
        <v>5760000</v>
      </c>
      <c r="H1163" s="767">
        <f t="shared" si="48"/>
        <v>11520000</v>
      </c>
      <c r="I1163" s="768"/>
      <c r="J1163" s="472"/>
    </row>
    <row r="1164" spans="1:10" s="469" customFormat="1" x14ac:dyDescent="0.25">
      <c r="A1164" s="472"/>
      <c r="B1164" s="472"/>
      <c r="C1164" s="769">
        <v>4</v>
      </c>
      <c r="D1164" s="763" t="s">
        <v>797</v>
      </c>
      <c r="E1164" s="764" t="s">
        <v>790</v>
      </c>
      <c r="F1164" s="765">
        <v>1</v>
      </c>
      <c r="G1164" s="766">
        <v>4000000</v>
      </c>
      <c r="H1164" s="767">
        <f t="shared" si="48"/>
        <v>4000000</v>
      </c>
      <c r="I1164" s="768"/>
      <c r="J1164" s="472"/>
    </row>
    <row r="1165" spans="1:10" s="469" customFormat="1" x14ac:dyDescent="0.25">
      <c r="A1165" s="472"/>
      <c r="B1165" s="472"/>
      <c r="C1165" s="769">
        <v>5</v>
      </c>
      <c r="D1165" s="763" t="s">
        <v>798</v>
      </c>
      <c r="E1165" s="764" t="s">
        <v>790</v>
      </c>
      <c r="F1165" s="765">
        <v>1</v>
      </c>
      <c r="G1165" s="766">
        <v>4000000</v>
      </c>
      <c r="H1165" s="767">
        <f t="shared" si="48"/>
        <v>4000000</v>
      </c>
      <c r="I1165" s="768"/>
      <c r="J1165" s="472"/>
    </row>
    <row r="1166" spans="1:10" s="469" customFormat="1" x14ac:dyDescent="0.25">
      <c r="A1166" s="472"/>
      <c r="B1166" s="472"/>
      <c r="C1166" s="769">
        <v>6</v>
      </c>
      <c r="D1166" s="763" t="s">
        <v>799</v>
      </c>
      <c r="E1166" s="764" t="s">
        <v>93</v>
      </c>
      <c r="F1166" s="765">
        <v>18</v>
      </c>
      <c r="G1166" s="766">
        <v>25000</v>
      </c>
      <c r="H1166" s="767">
        <f t="shared" si="48"/>
        <v>450000</v>
      </c>
      <c r="I1166" s="768"/>
      <c r="J1166" s="472"/>
    </row>
    <row r="1167" spans="1:10" s="469" customFormat="1" x14ac:dyDescent="0.25">
      <c r="A1167" s="472"/>
      <c r="B1167" s="472"/>
      <c r="C1167" s="769">
        <v>7</v>
      </c>
      <c r="D1167" s="763" t="s">
        <v>800</v>
      </c>
      <c r="E1167" s="764" t="s">
        <v>93</v>
      </c>
      <c r="F1167" s="765">
        <v>17.7</v>
      </c>
      <c r="G1167" s="766">
        <v>323700</v>
      </c>
      <c r="H1167" s="767">
        <f t="shared" si="48"/>
        <v>5729490</v>
      </c>
      <c r="I1167" s="768"/>
      <c r="J1167" s="472"/>
    </row>
    <row r="1168" spans="1:10" s="469" customFormat="1" ht="27.6" x14ac:dyDescent="0.25">
      <c r="A1168" s="472"/>
      <c r="B1168" s="472"/>
      <c r="C1168" s="769">
        <v>8</v>
      </c>
      <c r="D1168" s="763" t="s">
        <v>801</v>
      </c>
      <c r="E1168" s="764" t="s">
        <v>790</v>
      </c>
      <c r="F1168" s="765">
        <v>1</v>
      </c>
      <c r="G1168" s="766">
        <v>383500</v>
      </c>
      <c r="H1168" s="767">
        <f t="shared" si="48"/>
        <v>383500</v>
      </c>
      <c r="I1168" s="768"/>
      <c r="J1168" s="472"/>
    </row>
    <row r="1169" spans="1:10" s="469" customFormat="1" x14ac:dyDescent="0.25">
      <c r="A1169" s="472"/>
      <c r="B1169" s="472"/>
      <c r="C1169" s="769">
        <v>9</v>
      </c>
      <c r="D1169" s="770" t="s">
        <v>802</v>
      </c>
      <c r="E1169" s="764" t="s">
        <v>803</v>
      </c>
      <c r="F1169" s="765">
        <v>1</v>
      </c>
      <c r="G1169" s="771">
        <v>500000</v>
      </c>
      <c r="H1169" s="767">
        <f t="shared" si="48"/>
        <v>500000</v>
      </c>
      <c r="I1169" s="768"/>
      <c r="J1169" s="472"/>
    </row>
    <row r="1170" spans="1:10" s="469" customFormat="1" ht="27.6" x14ac:dyDescent="0.25">
      <c r="A1170" s="472"/>
      <c r="B1170" s="472"/>
      <c r="C1170" s="769">
        <v>10</v>
      </c>
      <c r="D1170" s="770" t="s">
        <v>804</v>
      </c>
      <c r="E1170" s="764" t="s">
        <v>805</v>
      </c>
      <c r="F1170" s="765">
        <v>25</v>
      </c>
      <c r="G1170" s="772">
        <v>267800</v>
      </c>
      <c r="H1170" s="767">
        <f t="shared" si="48"/>
        <v>6695000</v>
      </c>
      <c r="I1170" s="768"/>
      <c r="J1170" s="472"/>
    </row>
    <row r="1171" spans="1:10" s="469" customFormat="1" x14ac:dyDescent="0.25">
      <c r="A1171" s="472"/>
      <c r="B1171" s="472"/>
      <c r="C1171" s="769">
        <v>11</v>
      </c>
      <c r="D1171" s="770" t="s">
        <v>806</v>
      </c>
      <c r="E1171" s="764" t="s">
        <v>805</v>
      </c>
      <c r="F1171" s="765">
        <v>25</v>
      </c>
      <c r="G1171" s="773">
        <v>35110</v>
      </c>
      <c r="H1171" s="767">
        <f t="shared" si="48"/>
        <v>877750</v>
      </c>
      <c r="I1171" s="768"/>
      <c r="J1171" s="472"/>
    </row>
    <row r="1172" spans="1:10" s="469" customFormat="1" x14ac:dyDescent="0.25">
      <c r="A1172" s="472"/>
      <c r="B1172" s="472"/>
      <c r="C1172" s="769">
        <v>12</v>
      </c>
      <c r="D1172" s="770" t="s">
        <v>807</v>
      </c>
      <c r="E1172" s="764" t="s">
        <v>803</v>
      </c>
      <c r="F1172" s="765">
        <v>25</v>
      </c>
      <c r="G1172" s="773">
        <v>76000</v>
      </c>
      <c r="H1172" s="767">
        <f t="shared" si="48"/>
        <v>1900000</v>
      </c>
      <c r="I1172" s="768"/>
      <c r="J1172" s="472"/>
    </row>
    <row r="1173" spans="1:10" s="469" customFormat="1" x14ac:dyDescent="0.25">
      <c r="A1173" s="472"/>
      <c r="B1173" s="472"/>
      <c r="C1173" s="769">
        <v>13</v>
      </c>
      <c r="D1173" s="770" t="s">
        <v>808</v>
      </c>
      <c r="E1173" s="764" t="s">
        <v>790</v>
      </c>
      <c r="F1173" s="764">
        <v>5</v>
      </c>
      <c r="G1173" s="774">
        <v>22000</v>
      </c>
      <c r="H1173" s="767">
        <f t="shared" si="48"/>
        <v>110000</v>
      </c>
      <c r="I1173" s="768"/>
      <c r="J1173" s="472"/>
    </row>
    <row r="1174" spans="1:10" s="469" customFormat="1" x14ac:dyDescent="0.25">
      <c r="A1174" s="472"/>
      <c r="B1174" s="472"/>
      <c r="C1174" s="769">
        <v>14</v>
      </c>
      <c r="D1174" s="770" t="s">
        <v>809</v>
      </c>
      <c r="E1174" s="764" t="s">
        <v>790</v>
      </c>
      <c r="F1174" s="764">
        <v>5</v>
      </c>
      <c r="G1174" s="774">
        <v>30000</v>
      </c>
      <c r="H1174" s="767">
        <f t="shared" si="48"/>
        <v>150000</v>
      </c>
      <c r="I1174" s="768"/>
      <c r="J1174" s="472"/>
    </row>
    <row r="1175" spans="1:10" s="469" customFormat="1" ht="27.6" x14ac:dyDescent="0.25">
      <c r="A1175" s="472"/>
      <c r="B1175" s="472"/>
      <c r="C1175" s="769">
        <v>15</v>
      </c>
      <c r="D1175" s="770" t="s">
        <v>810</v>
      </c>
      <c r="E1175" s="764" t="s">
        <v>790</v>
      </c>
      <c r="F1175" s="764">
        <v>1</v>
      </c>
      <c r="G1175" s="774">
        <v>1200000</v>
      </c>
      <c r="H1175" s="767">
        <f t="shared" si="48"/>
        <v>1200000</v>
      </c>
      <c r="I1175" s="768"/>
      <c r="J1175" s="472"/>
    </row>
    <row r="1176" spans="1:10" s="469" customFormat="1" x14ac:dyDescent="0.25">
      <c r="A1176" s="472"/>
      <c r="B1176" s="472"/>
      <c r="C1176" s="769">
        <v>16</v>
      </c>
      <c r="D1176" s="770" t="s">
        <v>811</v>
      </c>
      <c r="E1176" s="764" t="s">
        <v>803</v>
      </c>
      <c r="F1176" s="764">
        <v>1</v>
      </c>
      <c r="G1176" s="774">
        <v>1200000</v>
      </c>
      <c r="H1176" s="767">
        <f t="shared" si="48"/>
        <v>1200000</v>
      </c>
      <c r="I1176" s="768"/>
      <c r="J1176" s="472"/>
    </row>
    <row r="1177" spans="1:10" s="469" customFormat="1" x14ac:dyDescent="0.25">
      <c r="A1177" s="472"/>
      <c r="B1177" s="472"/>
      <c r="C1177" s="769">
        <v>17</v>
      </c>
      <c r="D1177" s="770" t="s">
        <v>812</v>
      </c>
      <c r="E1177" s="764" t="s">
        <v>790</v>
      </c>
      <c r="F1177" s="764">
        <v>1</v>
      </c>
      <c r="G1177" s="774">
        <v>8600000</v>
      </c>
      <c r="H1177" s="767">
        <f t="shared" si="48"/>
        <v>8600000</v>
      </c>
      <c r="I1177" s="768"/>
      <c r="J1177" s="472"/>
    </row>
    <row r="1178" spans="1:10" s="469" customFormat="1" x14ac:dyDescent="0.25">
      <c r="A1178" s="472"/>
      <c r="B1178" s="472"/>
      <c r="C1178" s="1100" t="s">
        <v>59</v>
      </c>
      <c r="D1178" s="1101"/>
      <c r="E1178" s="1101"/>
      <c r="F1178" s="1101"/>
      <c r="G1178" s="1102"/>
      <c r="H1178" s="775">
        <f>SUM(H1161:H1177)</f>
        <v>65886007.833333336</v>
      </c>
      <c r="I1178" s="635"/>
      <c r="J1178" s="472"/>
    </row>
    <row r="1179" spans="1:10" s="469" customFormat="1" x14ac:dyDescent="0.25">
      <c r="A1179" s="472"/>
      <c r="B1179" s="514"/>
      <c r="C1179" s="541"/>
      <c r="D1179" s="515"/>
      <c r="E1179" s="542"/>
      <c r="F1179" s="541"/>
      <c r="G1179" s="541"/>
      <c r="H1179" s="635"/>
      <c r="I1179" s="635"/>
      <c r="J1179" s="472"/>
    </row>
    <row r="1180" spans="1:10" s="469" customFormat="1" ht="14.4" thickBot="1" x14ac:dyDescent="0.3">
      <c r="A1180" s="472"/>
      <c r="B1180" s="1078"/>
      <c r="C1180" s="1103"/>
      <c r="D1180" s="1103"/>
      <c r="E1180" s="1103"/>
      <c r="F1180" s="1103"/>
      <c r="G1180" s="1103"/>
      <c r="H1180" s="1103"/>
      <c r="I1180" s="1103"/>
      <c r="J1180" s="472"/>
    </row>
    <row r="1181" spans="1:10" s="469" customFormat="1" ht="14.4" thickBot="1" x14ac:dyDescent="0.3">
      <c r="A1181" s="472"/>
      <c r="B1181" s="472"/>
      <c r="C1181" s="1104" t="s">
        <v>0</v>
      </c>
      <c r="D1181" s="1089"/>
      <c r="E1181" s="1089"/>
      <c r="F1181" s="1089"/>
      <c r="G1181" s="1089"/>
      <c r="H1181" s="1090"/>
      <c r="I1181" s="476"/>
      <c r="J1181" s="472"/>
    </row>
    <row r="1182" spans="1:10" s="469" customFormat="1" x14ac:dyDescent="0.25">
      <c r="A1182" s="472"/>
      <c r="B1182" s="472"/>
      <c r="C1182" s="1083"/>
      <c r="D1182" s="1084"/>
      <c r="E1182" s="1085"/>
      <c r="F1182" s="1086"/>
      <c r="G1182" s="1086"/>
      <c r="H1182" s="1087"/>
      <c r="I1182" s="752"/>
      <c r="J1182" s="472"/>
    </row>
    <row r="1183" spans="1:10" s="469" customFormat="1" x14ac:dyDescent="0.25">
      <c r="A1183" s="472"/>
      <c r="B1183" s="472"/>
      <c r="C1183" s="753" t="s">
        <v>1</v>
      </c>
      <c r="D1183" s="754" t="s">
        <v>819</v>
      </c>
      <c r="E1183" s="1085"/>
      <c r="F1183" s="1086"/>
      <c r="G1183" s="1086"/>
      <c r="H1183" s="1087"/>
      <c r="I1183" s="752"/>
      <c r="J1183" s="472"/>
    </row>
    <row r="1184" spans="1:10" s="469" customFormat="1" x14ac:dyDescent="0.25">
      <c r="A1184" s="472"/>
      <c r="B1184" s="472"/>
      <c r="C1184" s="753" t="s">
        <v>3</v>
      </c>
      <c r="D1184" s="754" t="s">
        <v>4</v>
      </c>
      <c r="E1184" s="1085"/>
      <c r="F1184" s="1086"/>
      <c r="G1184" s="1086"/>
      <c r="H1184" s="1087"/>
      <c r="I1184" s="752"/>
      <c r="J1184" s="472"/>
    </row>
    <row r="1185" spans="1:10" s="469" customFormat="1" x14ac:dyDescent="0.25">
      <c r="A1185" s="472"/>
      <c r="B1185" s="472"/>
      <c r="C1185" s="753" t="s">
        <v>5</v>
      </c>
      <c r="D1185" s="754" t="s">
        <v>6</v>
      </c>
      <c r="E1185" s="1085"/>
      <c r="F1185" s="1086"/>
      <c r="G1185" s="1086"/>
      <c r="H1185" s="1087"/>
      <c r="I1185" s="752"/>
      <c r="J1185" s="472"/>
    </row>
    <row r="1186" spans="1:10" s="469" customFormat="1" x14ac:dyDescent="0.25">
      <c r="A1186" s="472"/>
      <c r="B1186" s="472"/>
      <c r="C1186" s="753" t="s">
        <v>7</v>
      </c>
      <c r="D1186" s="754" t="s">
        <v>788</v>
      </c>
      <c r="E1186" s="1085"/>
      <c r="F1186" s="1086"/>
      <c r="G1186" s="1086"/>
      <c r="H1186" s="1087"/>
      <c r="I1186" s="752"/>
      <c r="J1186" s="472"/>
    </row>
    <row r="1187" spans="1:10" s="469" customFormat="1" x14ac:dyDescent="0.25">
      <c r="A1187" s="472"/>
      <c r="B1187" s="472"/>
      <c r="C1187" s="755" t="s">
        <v>9</v>
      </c>
      <c r="D1187" s="754" t="s">
        <v>10</v>
      </c>
      <c r="E1187" s="1085"/>
      <c r="F1187" s="1086"/>
      <c r="G1187" s="1086"/>
      <c r="H1187" s="1087"/>
      <c r="I1187" s="752"/>
      <c r="J1187" s="472"/>
    </row>
    <row r="1188" spans="1:10" s="469" customFormat="1" x14ac:dyDescent="0.25">
      <c r="A1188" s="472"/>
      <c r="B1188" s="472"/>
      <c r="C1188" s="755" t="s">
        <v>11</v>
      </c>
      <c r="D1188" s="754" t="s">
        <v>12</v>
      </c>
      <c r="E1188" s="1085"/>
      <c r="F1188" s="1086"/>
      <c r="G1188" s="1086"/>
      <c r="H1188" s="1087"/>
      <c r="I1188" s="752"/>
      <c r="J1188" s="472"/>
    </row>
    <row r="1189" spans="1:10" s="469" customFormat="1" x14ac:dyDescent="0.25">
      <c r="A1189" s="472"/>
      <c r="B1189" s="472"/>
      <c r="C1189" s="756"/>
      <c r="D1189" s="599"/>
      <c r="E1189" s="1094"/>
      <c r="F1189" s="1095"/>
      <c r="G1189" s="1095"/>
      <c r="H1189" s="1096"/>
      <c r="I1189" s="752"/>
      <c r="J1189" s="472"/>
    </row>
    <row r="1190" spans="1:10" s="469" customFormat="1" x14ac:dyDescent="0.25">
      <c r="A1190" s="472"/>
      <c r="B1190" s="472"/>
      <c r="C1190" s="1097" t="s">
        <v>789</v>
      </c>
      <c r="D1190" s="1098"/>
      <c r="E1190" s="1098"/>
      <c r="F1190" s="1098"/>
      <c r="G1190" s="1098"/>
      <c r="H1190" s="1099"/>
      <c r="I1190" s="476"/>
      <c r="J1190" s="472"/>
    </row>
    <row r="1191" spans="1:10" s="469" customFormat="1" x14ac:dyDescent="0.25">
      <c r="A1191" s="472"/>
      <c r="B1191" s="472"/>
      <c r="C1191" s="757" t="s">
        <v>22</v>
      </c>
      <c r="D1191" s="758" t="s">
        <v>23</v>
      </c>
      <c r="E1191" s="759" t="s">
        <v>790</v>
      </c>
      <c r="F1191" s="758" t="s">
        <v>791</v>
      </c>
      <c r="G1191" s="758" t="s">
        <v>792</v>
      </c>
      <c r="H1191" s="760" t="s">
        <v>793</v>
      </c>
      <c r="I1191" s="761"/>
      <c r="J1191" s="472"/>
    </row>
    <row r="1192" spans="1:10" s="469" customFormat="1" ht="27.6" x14ac:dyDescent="0.25">
      <c r="A1192" s="472"/>
      <c r="B1192" s="472"/>
      <c r="C1192" s="776">
        <v>1</v>
      </c>
      <c r="D1192" s="777" t="s">
        <v>794</v>
      </c>
      <c r="E1192" s="778" t="s">
        <v>790</v>
      </c>
      <c r="F1192" s="779">
        <v>1</v>
      </c>
      <c r="G1192" s="766">
        <v>11370267.833333334</v>
      </c>
      <c r="H1192" s="780">
        <v>12000000</v>
      </c>
      <c r="I1192" s="781"/>
      <c r="J1192" s="472"/>
    </row>
    <row r="1193" spans="1:10" s="469" customFormat="1" ht="27.6" x14ac:dyDescent="0.25">
      <c r="A1193" s="472"/>
      <c r="B1193" s="472"/>
      <c r="C1193" s="778">
        <v>2</v>
      </c>
      <c r="D1193" s="777" t="s">
        <v>814</v>
      </c>
      <c r="E1193" s="778" t="s">
        <v>790</v>
      </c>
      <c r="F1193" s="779">
        <v>1</v>
      </c>
      <c r="G1193" s="780">
        <v>5984000</v>
      </c>
      <c r="H1193" s="780">
        <v>5984000</v>
      </c>
      <c r="I1193" s="781"/>
      <c r="J1193" s="472"/>
    </row>
    <row r="1194" spans="1:10" s="469" customFormat="1" x14ac:dyDescent="0.25">
      <c r="A1194" s="472"/>
      <c r="B1194" s="472"/>
      <c r="C1194" s="778">
        <v>3</v>
      </c>
      <c r="D1194" s="777" t="s">
        <v>797</v>
      </c>
      <c r="E1194" s="778" t="s">
        <v>790</v>
      </c>
      <c r="F1194" s="779">
        <v>1</v>
      </c>
      <c r="G1194" s="780">
        <v>4000000</v>
      </c>
      <c r="H1194" s="780">
        <v>4000000</v>
      </c>
      <c r="I1194" s="781"/>
      <c r="J1194" s="472"/>
    </row>
    <row r="1195" spans="1:10" s="469" customFormat="1" x14ac:dyDescent="0.25">
      <c r="A1195" s="472"/>
      <c r="B1195" s="472"/>
      <c r="C1195" s="778">
        <v>4</v>
      </c>
      <c r="D1195" s="777" t="s">
        <v>815</v>
      </c>
      <c r="E1195" s="778" t="s">
        <v>790</v>
      </c>
      <c r="F1195" s="779">
        <v>2</v>
      </c>
      <c r="G1195" s="780">
        <v>3750000</v>
      </c>
      <c r="H1195" s="780">
        <v>7500000</v>
      </c>
      <c r="I1195" s="781"/>
      <c r="J1195" s="472"/>
    </row>
    <row r="1196" spans="1:10" s="469" customFormat="1" x14ac:dyDescent="0.25">
      <c r="A1196" s="472"/>
      <c r="B1196" s="472"/>
      <c r="C1196" s="778">
        <v>5</v>
      </c>
      <c r="D1196" s="777" t="s">
        <v>798</v>
      </c>
      <c r="E1196" s="778" t="s">
        <v>790</v>
      </c>
      <c r="F1196" s="779">
        <v>1</v>
      </c>
      <c r="G1196" s="780">
        <v>4000000</v>
      </c>
      <c r="H1196" s="780">
        <v>4000000</v>
      </c>
      <c r="I1196" s="781"/>
      <c r="J1196" s="472"/>
    </row>
    <row r="1197" spans="1:10" s="469" customFormat="1" ht="27.6" x14ac:dyDescent="0.25">
      <c r="A1197" s="472"/>
      <c r="B1197" s="472"/>
      <c r="C1197" s="778">
        <v>6</v>
      </c>
      <c r="D1197" s="782" t="s">
        <v>816</v>
      </c>
      <c r="E1197" s="778" t="s">
        <v>790</v>
      </c>
      <c r="F1197" s="778">
        <v>1</v>
      </c>
      <c r="G1197" s="783">
        <v>7800000</v>
      </c>
      <c r="H1197" s="784">
        <v>7800000</v>
      </c>
      <c r="I1197" s="785"/>
      <c r="J1197" s="472"/>
    </row>
    <row r="1198" spans="1:10" s="469" customFormat="1" x14ac:dyDescent="0.25">
      <c r="A1198" s="472"/>
      <c r="B1198" s="472"/>
      <c r="C1198" s="778">
        <v>7</v>
      </c>
      <c r="D1198" s="777" t="s">
        <v>817</v>
      </c>
      <c r="E1198" s="778" t="s">
        <v>790</v>
      </c>
      <c r="F1198" s="779">
        <v>1</v>
      </c>
      <c r="G1198" s="780">
        <v>500000</v>
      </c>
      <c r="H1198" s="780">
        <v>500000</v>
      </c>
      <c r="I1198" s="781"/>
      <c r="J1198" s="472"/>
    </row>
    <row r="1199" spans="1:10" s="469" customFormat="1" ht="27.6" x14ac:dyDescent="0.25">
      <c r="A1199" s="472"/>
      <c r="B1199" s="472"/>
      <c r="C1199" s="778">
        <v>8</v>
      </c>
      <c r="D1199" s="777" t="s">
        <v>818</v>
      </c>
      <c r="E1199" s="778" t="s">
        <v>93</v>
      </c>
      <c r="F1199" s="779">
        <v>207</v>
      </c>
      <c r="G1199" s="780">
        <v>78811</v>
      </c>
      <c r="H1199" s="780">
        <v>16313877</v>
      </c>
      <c r="I1199" s="781"/>
      <c r="J1199" s="472"/>
    </row>
    <row r="1200" spans="1:10" s="469" customFormat="1" x14ac:dyDescent="0.25">
      <c r="A1200" s="472"/>
      <c r="B1200" s="472"/>
      <c r="C1200" s="1100" t="s">
        <v>59</v>
      </c>
      <c r="D1200" s="1101"/>
      <c r="E1200" s="1101"/>
      <c r="F1200" s="1101"/>
      <c r="G1200" s="1102"/>
      <c r="H1200" s="775">
        <f>SUM(H1192:H1199)</f>
        <v>58097877</v>
      </c>
      <c r="I1200" s="635"/>
      <c r="J1200" s="472"/>
    </row>
    <row r="1201" spans="1:10" s="469" customFormat="1" x14ac:dyDescent="0.25">
      <c r="A1201" s="472"/>
      <c r="B1201" s="514"/>
      <c r="C1201" s="541"/>
      <c r="D1201" s="515"/>
      <c r="E1201" s="542"/>
      <c r="F1201" s="541"/>
      <c r="G1201" s="541"/>
      <c r="H1201" s="635"/>
      <c r="I1201" s="635"/>
      <c r="J1201" s="472"/>
    </row>
    <row r="1202" spans="1:10" s="469" customFormat="1" x14ac:dyDescent="0.25">
      <c r="A1202" s="472"/>
      <c r="B1202" s="514"/>
      <c r="C1202" s="541"/>
      <c r="D1202" s="515"/>
      <c r="E1202" s="542"/>
      <c r="F1202" s="541"/>
      <c r="G1202" s="541"/>
      <c r="H1202" s="635"/>
      <c r="I1202" s="635"/>
      <c r="J1202" s="472"/>
    </row>
    <row r="1203" spans="1:10" s="469" customFormat="1" x14ac:dyDescent="0.25">
      <c r="A1203" s="472"/>
      <c r="B1203" s="514"/>
      <c r="C1203" s="541"/>
      <c r="D1203" s="515"/>
      <c r="E1203" s="542"/>
      <c r="F1203" s="541"/>
      <c r="G1203" s="541"/>
      <c r="H1203" s="635"/>
      <c r="I1203" s="635"/>
      <c r="J1203" s="472"/>
    </row>
    <row r="1204" spans="1:10" s="469" customFormat="1" ht="14.4" thickBot="1" x14ac:dyDescent="0.3">
      <c r="A1204" s="472"/>
      <c r="B1204" s="1078"/>
      <c r="C1204" s="1103"/>
      <c r="D1204" s="1103"/>
      <c r="E1204" s="1103"/>
      <c r="F1204" s="1103"/>
      <c r="G1204" s="1103"/>
      <c r="H1204" s="1103"/>
      <c r="I1204" s="1103"/>
      <c r="J1204" s="472"/>
    </row>
    <row r="1205" spans="1:10" s="469" customFormat="1" ht="14.4" thickBot="1" x14ac:dyDescent="0.3">
      <c r="A1205" s="472"/>
      <c r="B1205" s="472"/>
      <c r="C1205" s="1104" t="s">
        <v>0</v>
      </c>
      <c r="D1205" s="1089"/>
      <c r="E1205" s="1123"/>
      <c r="F1205" s="1123"/>
      <c r="G1205" s="1123"/>
      <c r="H1205" s="1124"/>
      <c r="I1205" s="476"/>
      <c r="J1205" s="472"/>
    </row>
    <row r="1206" spans="1:10" s="469" customFormat="1" x14ac:dyDescent="0.25">
      <c r="A1206" s="472"/>
      <c r="B1206" s="472"/>
      <c r="C1206" s="1083"/>
      <c r="D1206" s="1095"/>
      <c r="E1206" s="1114"/>
      <c r="F1206" s="1115"/>
      <c r="G1206" s="1115"/>
      <c r="H1206" s="1116"/>
      <c r="I1206" s="752"/>
      <c r="J1206" s="472"/>
    </row>
    <row r="1207" spans="1:10" s="469" customFormat="1" x14ac:dyDescent="0.25">
      <c r="A1207" s="472"/>
      <c r="B1207" s="472"/>
      <c r="C1207" s="753" t="s">
        <v>1</v>
      </c>
      <c r="D1207" s="786" t="s">
        <v>821</v>
      </c>
      <c r="E1207" s="1117"/>
      <c r="F1207" s="1118"/>
      <c r="G1207" s="1118"/>
      <c r="H1207" s="1119"/>
      <c r="I1207" s="752"/>
      <c r="J1207" s="472"/>
    </row>
    <row r="1208" spans="1:10" s="469" customFormat="1" x14ac:dyDescent="0.25">
      <c r="A1208" s="472"/>
      <c r="B1208" s="472"/>
      <c r="C1208" s="753" t="s">
        <v>3</v>
      </c>
      <c r="D1208" s="786" t="s">
        <v>4</v>
      </c>
      <c r="E1208" s="1117"/>
      <c r="F1208" s="1118"/>
      <c r="G1208" s="1118"/>
      <c r="H1208" s="1119"/>
      <c r="I1208" s="752"/>
      <c r="J1208" s="472"/>
    </row>
    <row r="1209" spans="1:10" s="469" customFormat="1" x14ac:dyDescent="0.25">
      <c r="A1209" s="472"/>
      <c r="B1209" s="472"/>
      <c r="C1209" s="753" t="s">
        <v>5</v>
      </c>
      <c r="D1209" s="786" t="s">
        <v>6</v>
      </c>
      <c r="E1209" s="1117"/>
      <c r="F1209" s="1118"/>
      <c r="G1209" s="1118"/>
      <c r="H1209" s="1119"/>
      <c r="I1209" s="752"/>
      <c r="J1209" s="472"/>
    </row>
    <row r="1210" spans="1:10" s="469" customFormat="1" x14ac:dyDescent="0.25">
      <c r="A1210" s="472"/>
      <c r="B1210" s="472"/>
      <c r="C1210" s="753" t="s">
        <v>7</v>
      </c>
      <c r="D1210" s="786" t="s">
        <v>788</v>
      </c>
      <c r="E1210" s="1117"/>
      <c r="F1210" s="1118"/>
      <c r="G1210" s="1118"/>
      <c r="H1210" s="1119"/>
      <c r="I1210" s="752"/>
      <c r="J1210" s="472"/>
    </row>
    <row r="1211" spans="1:10" s="469" customFormat="1" x14ac:dyDescent="0.25">
      <c r="A1211" s="472"/>
      <c r="B1211" s="472"/>
      <c r="C1211" s="755" t="s">
        <v>9</v>
      </c>
      <c r="D1211" s="786" t="s">
        <v>10</v>
      </c>
      <c r="E1211" s="1117"/>
      <c r="F1211" s="1118"/>
      <c r="G1211" s="1118"/>
      <c r="H1211" s="1119"/>
      <c r="I1211" s="752"/>
      <c r="J1211" s="472"/>
    </row>
    <row r="1212" spans="1:10" s="469" customFormat="1" x14ac:dyDescent="0.25">
      <c r="A1212" s="472"/>
      <c r="B1212" s="472"/>
      <c r="C1212" s="755" t="s">
        <v>11</v>
      </c>
      <c r="D1212" s="786" t="s">
        <v>12</v>
      </c>
      <c r="E1212" s="1117"/>
      <c r="F1212" s="1118"/>
      <c r="G1212" s="1118"/>
      <c r="H1212" s="1119"/>
      <c r="I1212" s="752"/>
      <c r="J1212" s="472"/>
    </row>
    <row r="1213" spans="1:10" s="469" customFormat="1" ht="14.4" thickBot="1" x14ac:dyDescent="0.3">
      <c r="A1213" s="472"/>
      <c r="B1213" s="472"/>
      <c r="C1213" s="787"/>
      <c r="D1213" s="788"/>
      <c r="E1213" s="1120"/>
      <c r="F1213" s="1121"/>
      <c r="G1213" s="1121"/>
      <c r="H1213" s="1122"/>
      <c r="I1213" s="752"/>
      <c r="J1213" s="472"/>
    </row>
    <row r="1214" spans="1:10" s="469" customFormat="1" ht="14.4" thickBot="1" x14ac:dyDescent="0.3">
      <c r="A1214" s="472"/>
      <c r="B1214" s="472"/>
      <c r="C1214" s="1088" t="s">
        <v>789</v>
      </c>
      <c r="D1214" s="1089"/>
      <c r="E1214" s="1089"/>
      <c r="F1214" s="1089"/>
      <c r="G1214" s="1089"/>
      <c r="H1214" s="1090"/>
      <c r="I1214" s="476"/>
      <c r="J1214" s="472"/>
    </row>
    <row r="1215" spans="1:10" s="469" customFormat="1" x14ac:dyDescent="0.25">
      <c r="A1215" s="472"/>
      <c r="B1215" s="472"/>
      <c r="C1215" s="789" t="s">
        <v>22</v>
      </c>
      <c r="D1215" s="790" t="s">
        <v>23</v>
      </c>
      <c r="E1215" s="791" t="s">
        <v>790</v>
      </c>
      <c r="F1215" s="790" t="s">
        <v>791</v>
      </c>
      <c r="G1215" s="790" t="s">
        <v>792</v>
      </c>
      <c r="H1215" s="792" t="s">
        <v>793</v>
      </c>
      <c r="I1215" s="761"/>
      <c r="J1215" s="472"/>
    </row>
    <row r="1216" spans="1:10" s="469" customFormat="1" ht="27.6" x14ac:dyDescent="0.25">
      <c r="A1216" s="472"/>
      <c r="B1216" s="472"/>
      <c r="C1216" s="793">
        <v>1</v>
      </c>
      <c r="D1216" s="777" t="s">
        <v>794</v>
      </c>
      <c r="E1216" s="778" t="s">
        <v>790</v>
      </c>
      <c r="F1216" s="779">
        <v>1</v>
      </c>
      <c r="G1216" s="766">
        <v>11370267.833333334</v>
      </c>
      <c r="H1216" s="767">
        <v>12000000</v>
      </c>
      <c r="I1216" s="768"/>
      <c r="J1216" s="472"/>
    </row>
    <row r="1217" spans="1:10" s="469" customFormat="1" x14ac:dyDescent="0.25">
      <c r="A1217" s="472"/>
      <c r="B1217" s="472"/>
      <c r="C1217" s="794">
        <v>2</v>
      </c>
      <c r="D1217" s="777" t="s">
        <v>796</v>
      </c>
      <c r="E1217" s="778" t="s">
        <v>790</v>
      </c>
      <c r="F1217" s="779">
        <v>2</v>
      </c>
      <c r="G1217" s="766">
        <v>5760000</v>
      </c>
      <c r="H1217" s="767">
        <v>11520000</v>
      </c>
      <c r="I1217" s="768"/>
      <c r="J1217" s="472"/>
    </row>
    <row r="1218" spans="1:10" s="469" customFormat="1" x14ac:dyDescent="0.25">
      <c r="A1218" s="472"/>
      <c r="B1218" s="472"/>
      <c r="C1218" s="794">
        <v>3</v>
      </c>
      <c r="D1218" s="777" t="s">
        <v>797</v>
      </c>
      <c r="E1218" s="778" t="s">
        <v>790</v>
      </c>
      <c r="F1218" s="779">
        <v>1</v>
      </c>
      <c r="G1218" s="766">
        <v>4000000</v>
      </c>
      <c r="H1218" s="767">
        <v>4000000</v>
      </c>
      <c r="I1218" s="768"/>
      <c r="J1218" s="472"/>
    </row>
    <row r="1219" spans="1:10" s="469" customFormat="1" ht="27.6" x14ac:dyDescent="0.25">
      <c r="A1219" s="472"/>
      <c r="B1219" s="472"/>
      <c r="C1219" s="794">
        <v>4</v>
      </c>
      <c r="D1219" s="777" t="s">
        <v>814</v>
      </c>
      <c r="E1219" s="778" t="s">
        <v>790</v>
      </c>
      <c r="F1219" s="779">
        <v>1</v>
      </c>
      <c r="G1219" s="766">
        <v>5984000</v>
      </c>
      <c r="H1219" s="767">
        <v>5984000</v>
      </c>
      <c r="I1219" s="768"/>
      <c r="J1219" s="472"/>
    </row>
    <row r="1220" spans="1:10" s="469" customFormat="1" ht="27.6" x14ac:dyDescent="0.25">
      <c r="A1220" s="472"/>
      <c r="B1220" s="472"/>
      <c r="C1220" s="794">
        <v>5</v>
      </c>
      <c r="D1220" s="777" t="s">
        <v>818</v>
      </c>
      <c r="E1220" s="778" t="s">
        <v>93</v>
      </c>
      <c r="F1220" s="779">
        <v>180</v>
      </c>
      <c r="G1220" s="766">
        <v>78811</v>
      </c>
      <c r="H1220" s="767">
        <v>14185980</v>
      </c>
      <c r="I1220" s="768"/>
      <c r="J1220" s="472"/>
    </row>
    <row r="1221" spans="1:10" s="469" customFormat="1" x14ac:dyDescent="0.25">
      <c r="A1221" s="472"/>
      <c r="B1221" s="472"/>
      <c r="C1221" s="794">
        <v>6</v>
      </c>
      <c r="D1221" s="777" t="s">
        <v>820</v>
      </c>
      <c r="E1221" s="778" t="s">
        <v>790</v>
      </c>
      <c r="F1221" s="779">
        <v>2</v>
      </c>
      <c r="G1221" s="766">
        <v>6400000</v>
      </c>
      <c r="H1221" s="767">
        <v>12800000</v>
      </c>
      <c r="I1221" s="768"/>
      <c r="J1221" s="472"/>
    </row>
    <row r="1222" spans="1:10" s="469" customFormat="1" ht="14.4" thickBot="1" x14ac:dyDescent="0.3">
      <c r="A1222" s="472"/>
      <c r="B1222" s="472"/>
      <c r="C1222" s="1091" t="s">
        <v>59</v>
      </c>
      <c r="D1222" s="1092"/>
      <c r="E1222" s="1092"/>
      <c r="F1222" s="1092"/>
      <c r="G1222" s="1093"/>
      <c r="H1222" s="795">
        <f>SUM(H1216:H1221)</f>
        <v>60489980</v>
      </c>
      <c r="I1222" s="635"/>
      <c r="J1222" s="472"/>
    </row>
    <row r="1223" spans="1:10" s="469" customFormat="1" x14ac:dyDescent="0.25">
      <c r="A1223" s="472"/>
      <c r="B1223" s="514"/>
      <c r="C1223" s="541"/>
      <c r="D1223" s="515"/>
      <c r="E1223" s="542"/>
      <c r="F1223" s="541"/>
      <c r="G1223" s="541"/>
      <c r="H1223" s="635"/>
      <c r="I1223" s="635"/>
      <c r="J1223" s="472"/>
    </row>
    <row r="1224" spans="1:10" s="469" customFormat="1" x14ac:dyDescent="0.25">
      <c r="A1224" s="472"/>
      <c r="B1224" s="514"/>
      <c r="C1224" s="541"/>
      <c r="D1224" s="515"/>
      <c r="E1224" s="542"/>
      <c r="F1224" s="541"/>
      <c r="G1224" s="541"/>
      <c r="H1224" s="635"/>
      <c r="I1224" s="635"/>
      <c r="J1224" s="472"/>
    </row>
    <row r="1225" spans="1:10" s="469" customFormat="1" ht="14.4" thickBot="1" x14ac:dyDescent="0.3">
      <c r="A1225" s="472"/>
      <c r="B1225" s="1078"/>
      <c r="C1225" s="1103"/>
      <c r="D1225" s="1103"/>
      <c r="E1225" s="1103"/>
      <c r="F1225" s="1103"/>
      <c r="G1225" s="1103"/>
      <c r="H1225" s="1103"/>
      <c r="I1225" s="1103"/>
      <c r="J1225" s="472"/>
    </row>
    <row r="1226" spans="1:10" s="469" customFormat="1" ht="14.4" thickBot="1" x14ac:dyDescent="0.3">
      <c r="A1226" s="472"/>
      <c r="B1226" s="472"/>
      <c r="C1226" s="1104" t="s">
        <v>0</v>
      </c>
      <c r="D1226" s="1089"/>
      <c r="E1226" s="1089"/>
      <c r="F1226" s="1089"/>
      <c r="G1226" s="1089"/>
      <c r="H1226" s="1090"/>
      <c r="I1226" s="476"/>
      <c r="J1226" s="472"/>
    </row>
    <row r="1227" spans="1:10" s="469" customFormat="1" x14ac:dyDescent="0.25">
      <c r="A1227" s="472"/>
      <c r="B1227" s="472"/>
      <c r="C1227" s="1083"/>
      <c r="D1227" s="1095"/>
      <c r="E1227" s="1105"/>
      <c r="F1227" s="1106"/>
      <c r="G1227" s="1106"/>
      <c r="H1227" s="1107"/>
      <c r="I1227" s="752"/>
      <c r="J1227" s="472"/>
    </row>
    <row r="1228" spans="1:10" s="469" customFormat="1" x14ac:dyDescent="0.25">
      <c r="A1228" s="472"/>
      <c r="B1228" s="472"/>
      <c r="C1228" s="753" t="s">
        <v>1</v>
      </c>
      <c r="D1228" s="786" t="s">
        <v>823</v>
      </c>
      <c r="E1228" s="1108"/>
      <c r="F1228" s="1086"/>
      <c r="G1228" s="1086"/>
      <c r="H1228" s="1087"/>
      <c r="I1228" s="752"/>
      <c r="J1228" s="472"/>
    </row>
    <row r="1229" spans="1:10" s="469" customFormat="1" x14ac:dyDescent="0.25">
      <c r="A1229" s="472"/>
      <c r="B1229" s="472"/>
      <c r="C1229" s="753" t="s">
        <v>3</v>
      </c>
      <c r="D1229" s="786" t="s">
        <v>4</v>
      </c>
      <c r="E1229" s="1108"/>
      <c r="F1229" s="1086"/>
      <c r="G1229" s="1086"/>
      <c r="H1229" s="1087"/>
      <c r="I1229" s="752"/>
      <c r="J1229" s="472"/>
    </row>
    <row r="1230" spans="1:10" s="469" customFormat="1" x14ac:dyDescent="0.25">
      <c r="A1230" s="472"/>
      <c r="B1230" s="472"/>
      <c r="C1230" s="753" t="s">
        <v>5</v>
      </c>
      <c r="D1230" s="786" t="s">
        <v>6</v>
      </c>
      <c r="E1230" s="1108"/>
      <c r="F1230" s="1086"/>
      <c r="G1230" s="1086"/>
      <c r="H1230" s="1087"/>
      <c r="I1230" s="752"/>
      <c r="J1230" s="472"/>
    </row>
    <row r="1231" spans="1:10" s="469" customFormat="1" x14ac:dyDescent="0.25">
      <c r="A1231" s="472"/>
      <c r="B1231" s="472"/>
      <c r="C1231" s="753" t="s">
        <v>7</v>
      </c>
      <c r="D1231" s="786" t="s">
        <v>788</v>
      </c>
      <c r="E1231" s="1108"/>
      <c r="F1231" s="1086"/>
      <c r="G1231" s="1086"/>
      <c r="H1231" s="1087"/>
      <c r="I1231" s="752"/>
      <c r="J1231" s="472"/>
    </row>
    <row r="1232" spans="1:10" s="469" customFormat="1" x14ac:dyDescent="0.25">
      <c r="A1232" s="472"/>
      <c r="B1232" s="472"/>
      <c r="C1232" s="755" t="s">
        <v>9</v>
      </c>
      <c r="D1232" s="786" t="s">
        <v>10</v>
      </c>
      <c r="E1232" s="1108"/>
      <c r="F1232" s="1086"/>
      <c r="G1232" s="1086"/>
      <c r="H1232" s="1087"/>
      <c r="I1232" s="752"/>
      <c r="J1232" s="472"/>
    </row>
    <row r="1233" spans="1:10" s="469" customFormat="1" x14ac:dyDescent="0.25">
      <c r="A1233" s="472"/>
      <c r="B1233" s="472"/>
      <c r="C1233" s="755" t="s">
        <v>11</v>
      </c>
      <c r="D1233" s="786" t="s">
        <v>12</v>
      </c>
      <c r="E1233" s="1108"/>
      <c r="F1233" s="1086"/>
      <c r="G1233" s="1086"/>
      <c r="H1233" s="1087"/>
      <c r="I1233" s="752"/>
      <c r="J1233" s="472"/>
    </row>
    <row r="1234" spans="1:10" s="469" customFormat="1" ht="14.4" thickBot="1" x14ac:dyDescent="0.3">
      <c r="A1234" s="472"/>
      <c r="B1234" s="472"/>
      <c r="C1234" s="756"/>
      <c r="D1234" s="796"/>
      <c r="E1234" s="1109"/>
      <c r="F1234" s="1110"/>
      <c r="G1234" s="1110"/>
      <c r="H1234" s="1111"/>
      <c r="I1234" s="752"/>
      <c r="J1234" s="472"/>
    </row>
    <row r="1235" spans="1:10" s="469" customFormat="1" x14ac:dyDescent="0.25">
      <c r="A1235" s="472"/>
      <c r="B1235" s="472"/>
      <c r="C1235" s="1097" t="s">
        <v>789</v>
      </c>
      <c r="D1235" s="1098"/>
      <c r="E1235" s="1112"/>
      <c r="F1235" s="1112"/>
      <c r="G1235" s="1112"/>
      <c r="H1235" s="1113"/>
      <c r="I1235" s="476"/>
      <c r="J1235" s="472"/>
    </row>
    <row r="1236" spans="1:10" s="469" customFormat="1" x14ac:dyDescent="0.25">
      <c r="A1236" s="472"/>
      <c r="B1236" s="472"/>
      <c r="C1236" s="757" t="s">
        <v>22</v>
      </c>
      <c r="D1236" s="758" t="s">
        <v>23</v>
      </c>
      <c r="E1236" s="759" t="s">
        <v>790</v>
      </c>
      <c r="F1236" s="758" t="s">
        <v>791</v>
      </c>
      <c r="G1236" s="758" t="s">
        <v>792</v>
      </c>
      <c r="H1236" s="760" t="s">
        <v>793</v>
      </c>
      <c r="I1236" s="761"/>
      <c r="J1236" s="472"/>
    </row>
    <row r="1237" spans="1:10" s="469" customFormat="1" ht="27.6" x14ac:dyDescent="0.25">
      <c r="A1237" s="472"/>
      <c r="B1237" s="472"/>
      <c r="C1237" s="597">
        <v>1</v>
      </c>
      <c r="D1237" s="797" t="s">
        <v>794</v>
      </c>
      <c r="E1237" s="798" t="s">
        <v>790</v>
      </c>
      <c r="F1237" s="799">
        <v>1</v>
      </c>
      <c r="G1237" s="766">
        <v>11370267.833333334</v>
      </c>
      <c r="H1237" s="800">
        <f>+G1237*F1237</f>
        <v>11370267.833333334</v>
      </c>
      <c r="I1237" s="801"/>
      <c r="J1237" s="472"/>
    </row>
    <row r="1238" spans="1:10" s="469" customFormat="1" x14ac:dyDescent="0.25">
      <c r="A1238" s="472"/>
      <c r="B1238" s="472"/>
      <c r="C1238" s="597">
        <v>2</v>
      </c>
      <c r="D1238" s="797" t="s">
        <v>797</v>
      </c>
      <c r="E1238" s="798" t="s">
        <v>790</v>
      </c>
      <c r="F1238" s="799">
        <v>1</v>
      </c>
      <c r="G1238" s="799">
        <v>4000000</v>
      </c>
      <c r="H1238" s="800">
        <f t="shared" ref="H1238:H1241" si="49">+G1238*F1238</f>
        <v>4000000</v>
      </c>
      <c r="I1238" s="801"/>
      <c r="J1238" s="472"/>
    </row>
    <row r="1239" spans="1:10" s="469" customFormat="1" x14ac:dyDescent="0.25">
      <c r="A1239" s="472"/>
      <c r="B1239" s="472"/>
      <c r="C1239" s="597">
        <v>3</v>
      </c>
      <c r="D1239" s="797" t="s">
        <v>796</v>
      </c>
      <c r="E1239" s="798" t="s">
        <v>790</v>
      </c>
      <c r="F1239" s="799">
        <v>2</v>
      </c>
      <c r="G1239" s="799">
        <v>5760000</v>
      </c>
      <c r="H1239" s="800">
        <f t="shared" si="49"/>
        <v>11520000</v>
      </c>
      <c r="I1239" s="801"/>
      <c r="J1239" s="472"/>
    </row>
    <row r="1240" spans="1:10" s="469" customFormat="1" ht="27.6" x14ac:dyDescent="0.25">
      <c r="A1240" s="472"/>
      <c r="B1240" s="472"/>
      <c r="C1240" s="597">
        <v>4</v>
      </c>
      <c r="D1240" s="797" t="s">
        <v>818</v>
      </c>
      <c r="E1240" s="798" t="s">
        <v>93</v>
      </c>
      <c r="F1240" s="799">
        <v>87.2</v>
      </c>
      <c r="G1240" s="799">
        <v>78811</v>
      </c>
      <c r="H1240" s="800">
        <f t="shared" si="49"/>
        <v>6872319.2000000002</v>
      </c>
      <c r="I1240" s="801"/>
      <c r="J1240" s="472"/>
    </row>
    <row r="1241" spans="1:10" s="469" customFormat="1" ht="27.6" x14ac:dyDescent="0.25">
      <c r="A1241" s="472"/>
      <c r="B1241" s="472"/>
      <c r="C1241" s="597">
        <v>5</v>
      </c>
      <c r="D1241" s="797" t="s">
        <v>822</v>
      </c>
      <c r="E1241" s="798" t="s">
        <v>790</v>
      </c>
      <c r="F1241" s="799">
        <v>1</v>
      </c>
      <c r="G1241" s="799">
        <v>22000000</v>
      </c>
      <c r="H1241" s="800">
        <f t="shared" si="49"/>
        <v>22000000</v>
      </c>
      <c r="I1241" s="801"/>
      <c r="J1241" s="472"/>
    </row>
    <row r="1242" spans="1:10" s="469" customFormat="1" ht="14.4" thickBot="1" x14ac:dyDescent="0.3">
      <c r="A1242" s="472"/>
      <c r="B1242" s="472"/>
      <c r="C1242" s="1091" t="s">
        <v>59</v>
      </c>
      <c r="D1242" s="1092"/>
      <c r="E1242" s="1092"/>
      <c r="F1242" s="1092"/>
      <c r="G1242" s="1093"/>
      <c r="H1242" s="795">
        <f>SUM(H1237:H1241)</f>
        <v>55762587.033333339</v>
      </c>
      <c r="I1242" s="635"/>
      <c r="J1242" s="472"/>
    </row>
    <row r="1243" spans="1:10" s="469" customFormat="1" x14ac:dyDescent="0.25">
      <c r="A1243" s="472"/>
      <c r="B1243" s="514"/>
      <c r="C1243" s="541"/>
      <c r="D1243" s="515"/>
      <c r="E1243" s="542"/>
      <c r="F1243" s="541"/>
      <c r="G1243" s="541"/>
      <c r="H1243" s="635"/>
      <c r="I1243" s="635"/>
      <c r="J1243" s="472"/>
    </row>
    <row r="1244" spans="1:10" s="469" customFormat="1" x14ac:dyDescent="0.25">
      <c r="A1244" s="472"/>
      <c r="B1244" s="514"/>
      <c r="C1244" s="541"/>
      <c r="D1244" s="515"/>
      <c r="E1244" s="542"/>
      <c r="F1244" s="541"/>
      <c r="G1244" s="541"/>
      <c r="H1244" s="635"/>
      <c r="I1244" s="635"/>
      <c r="J1244" s="472"/>
    </row>
    <row r="1245" spans="1:10" s="469" customFormat="1" x14ac:dyDescent="0.25">
      <c r="A1245" s="472"/>
      <c r="B1245" s="514"/>
      <c r="C1245" s="541"/>
      <c r="D1245" s="515"/>
      <c r="E1245" s="542"/>
      <c r="F1245" s="541"/>
      <c r="G1245" s="541"/>
      <c r="H1245" s="635"/>
      <c r="I1245" s="635"/>
      <c r="J1245" s="472"/>
    </row>
    <row r="1246" spans="1:10" s="469" customFormat="1" ht="14.4" thickBot="1" x14ac:dyDescent="0.3">
      <c r="A1246" s="472"/>
      <c r="B1246" s="1078"/>
      <c r="C1246" s="1103"/>
      <c r="D1246" s="1103"/>
      <c r="E1246" s="1103"/>
      <c r="F1246" s="1103"/>
      <c r="G1246" s="1103"/>
      <c r="H1246" s="1103"/>
      <c r="I1246" s="1103"/>
      <c r="J1246" s="472"/>
    </row>
    <row r="1247" spans="1:10" s="469" customFormat="1" ht="14.4" thickBot="1" x14ac:dyDescent="0.3">
      <c r="A1247" s="472"/>
      <c r="B1247" s="472"/>
      <c r="C1247" s="1104" t="s">
        <v>0</v>
      </c>
      <c r="D1247" s="1089"/>
      <c r="E1247" s="1089"/>
      <c r="F1247" s="1089"/>
      <c r="G1247" s="1089"/>
      <c r="H1247" s="1090"/>
      <c r="I1247" s="476"/>
      <c r="J1247" s="472"/>
    </row>
    <row r="1248" spans="1:10" s="469" customFormat="1" x14ac:dyDescent="0.25">
      <c r="A1248" s="472"/>
      <c r="B1248" s="472"/>
      <c r="C1248" s="1083"/>
      <c r="D1248" s="1084"/>
      <c r="E1248" s="1085"/>
      <c r="F1248" s="1086"/>
      <c r="G1248" s="1086"/>
      <c r="H1248" s="1087"/>
      <c r="I1248" s="752"/>
      <c r="J1248" s="472"/>
    </row>
    <row r="1249" spans="1:10" s="469" customFormat="1" x14ac:dyDescent="0.25">
      <c r="A1249" s="472"/>
      <c r="B1249" s="472"/>
      <c r="C1249" s="753" t="s">
        <v>1</v>
      </c>
      <c r="D1249" s="754" t="s">
        <v>827</v>
      </c>
      <c r="E1249" s="1085"/>
      <c r="F1249" s="1086"/>
      <c r="G1249" s="1086"/>
      <c r="H1249" s="1087"/>
      <c r="I1249" s="752"/>
      <c r="J1249" s="472"/>
    </row>
    <row r="1250" spans="1:10" s="469" customFormat="1" x14ac:dyDescent="0.25">
      <c r="A1250" s="472"/>
      <c r="B1250" s="472"/>
      <c r="C1250" s="753" t="s">
        <v>3</v>
      </c>
      <c r="D1250" s="754" t="s">
        <v>4</v>
      </c>
      <c r="E1250" s="1085"/>
      <c r="F1250" s="1086"/>
      <c r="G1250" s="1086"/>
      <c r="H1250" s="1087"/>
      <c r="I1250" s="752"/>
      <c r="J1250" s="472"/>
    </row>
    <row r="1251" spans="1:10" s="469" customFormat="1" x14ac:dyDescent="0.25">
      <c r="A1251" s="472"/>
      <c r="B1251" s="472"/>
      <c r="C1251" s="753" t="s">
        <v>5</v>
      </c>
      <c r="D1251" s="754" t="s">
        <v>6</v>
      </c>
      <c r="E1251" s="1085"/>
      <c r="F1251" s="1086"/>
      <c r="G1251" s="1086"/>
      <c r="H1251" s="1087"/>
      <c r="I1251" s="752"/>
      <c r="J1251" s="472"/>
    </row>
    <row r="1252" spans="1:10" s="469" customFormat="1" x14ac:dyDescent="0.25">
      <c r="A1252" s="472"/>
      <c r="B1252" s="472"/>
      <c r="C1252" s="753" t="s">
        <v>7</v>
      </c>
      <c r="D1252" s="754" t="s">
        <v>788</v>
      </c>
      <c r="E1252" s="1085"/>
      <c r="F1252" s="1086"/>
      <c r="G1252" s="1086"/>
      <c r="H1252" s="1087"/>
      <c r="I1252" s="752"/>
      <c r="J1252" s="472"/>
    </row>
    <row r="1253" spans="1:10" s="469" customFormat="1" x14ac:dyDescent="0.25">
      <c r="A1253" s="472"/>
      <c r="B1253" s="472"/>
      <c r="C1253" s="755" t="s">
        <v>9</v>
      </c>
      <c r="D1253" s="754" t="s">
        <v>10</v>
      </c>
      <c r="E1253" s="1085"/>
      <c r="F1253" s="1086"/>
      <c r="G1253" s="1086"/>
      <c r="H1253" s="1087"/>
      <c r="I1253" s="752"/>
      <c r="J1253" s="472"/>
    </row>
    <row r="1254" spans="1:10" s="469" customFormat="1" x14ac:dyDescent="0.25">
      <c r="A1254" s="472"/>
      <c r="B1254" s="472"/>
      <c r="C1254" s="755" t="s">
        <v>11</v>
      </c>
      <c r="D1254" s="754" t="s">
        <v>12</v>
      </c>
      <c r="E1254" s="1085"/>
      <c r="F1254" s="1086"/>
      <c r="G1254" s="1086"/>
      <c r="H1254" s="1087"/>
      <c r="I1254" s="752"/>
      <c r="J1254" s="472"/>
    </row>
    <row r="1255" spans="1:10" s="469" customFormat="1" x14ac:dyDescent="0.25">
      <c r="A1255" s="472"/>
      <c r="B1255" s="472"/>
      <c r="C1255" s="756"/>
      <c r="D1255" s="599"/>
      <c r="E1255" s="1094"/>
      <c r="F1255" s="1095"/>
      <c r="G1255" s="1095"/>
      <c r="H1255" s="1096"/>
      <c r="I1255" s="752"/>
      <c r="J1255" s="472"/>
    </row>
    <row r="1256" spans="1:10" s="469" customFormat="1" x14ac:dyDescent="0.25">
      <c r="A1256" s="472"/>
      <c r="B1256" s="472"/>
      <c r="C1256" s="1097" t="s">
        <v>789</v>
      </c>
      <c r="D1256" s="1098"/>
      <c r="E1256" s="1098"/>
      <c r="F1256" s="1098"/>
      <c r="G1256" s="1098"/>
      <c r="H1256" s="1099"/>
      <c r="I1256" s="476"/>
      <c r="J1256" s="472"/>
    </row>
    <row r="1257" spans="1:10" s="469" customFormat="1" x14ac:dyDescent="0.25">
      <c r="A1257" s="472"/>
      <c r="B1257" s="472"/>
      <c r="C1257" s="757" t="s">
        <v>22</v>
      </c>
      <c r="D1257" s="758" t="s">
        <v>23</v>
      </c>
      <c r="E1257" s="759" t="s">
        <v>790</v>
      </c>
      <c r="F1257" s="758" t="s">
        <v>791</v>
      </c>
      <c r="G1257" s="758" t="s">
        <v>792</v>
      </c>
      <c r="H1257" s="760" t="s">
        <v>793</v>
      </c>
      <c r="I1257" s="761"/>
      <c r="J1257" s="472"/>
    </row>
    <row r="1258" spans="1:10" s="469" customFormat="1" ht="55.2" x14ac:dyDescent="0.25">
      <c r="A1258" s="472"/>
      <c r="B1258" s="472"/>
      <c r="C1258" s="802">
        <v>1</v>
      </c>
      <c r="D1258" s="777" t="s">
        <v>824</v>
      </c>
      <c r="E1258" s="778" t="s">
        <v>790</v>
      </c>
      <c r="F1258" s="779">
        <v>1</v>
      </c>
      <c r="G1258" s="766">
        <v>12000000</v>
      </c>
      <c r="H1258" s="766">
        <f>+G1258*F1258</f>
        <v>12000000</v>
      </c>
      <c r="I1258" s="768"/>
      <c r="J1258" s="472"/>
    </row>
    <row r="1259" spans="1:10" s="469" customFormat="1" ht="27.6" x14ac:dyDescent="0.25">
      <c r="A1259" s="472"/>
      <c r="B1259" s="472"/>
      <c r="C1259" s="803">
        <v>2</v>
      </c>
      <c r="D1259" s="777" t="s">
        <v>794</v>
      </c>
      <c r="E1259" s="778" t="s">
        <v>790</v>
      </c>
      <c r="F1259" s="779">
        <v>1</v>
      </c>
      <c r="G1259" s="766">
        <v>11727114.735292494</v>
      </c>
      <c r="H1259" s="766">
        <f t="shared" ref="H1259:H1262" si="50">+G1259*F1259</f>
        <v>11727114.735292494</v>
      </c>
      <c r="I1259" s="768"/>
      <c r="J1259" s="472"/>
    </row>
    <row r="1260" spans="1:10" s="469" customFormat="1" ht="27.6" x14ac:dyDescent="0.25">
      <c r="A1260" s="472"/>
      <c r="B1260" s="472"/>
      <c r="C1260" s="779">
        <v>3</v>
      </c>
      <c r="D1260" s="777" t="s">
        <v>825</v>
      </c>
      <c r="E1260" s="778" t="s">
        <v>790</v>
      </c>
      <c r="F1260" s="779">
        <v>1</v>
      </c>
      <c r="G1260" s="780">
        <v>11933479</v>
      </c>
      <c r="H1260" s="766">
        <f t="shared" si="50"/>
        <v>11933479</v>
      </c>
      <c r="I1260" s="768"/>
      <c r="J1260" s="472"/>
    </row>
    <row r="1261" spans="1:10" s="469" customFormat="1" x14ac:dyDescent="0.25">
      <c r="A1261" s="472"/>
      <c r="B1261" s="472"/>
      <c r="C1261" s="779">
        <v>4</v>
      </c>
      <c r="D1261" s="777" t="s">
        <v>826</v>
      </c>
      <c r="E1261" s="778" t="s">
        <v>790</v>
      </c>
      <c r="F1261" s="779">
        <v>4</v>
      </c>
      <c r="G1261" s="780">
        <v>2430000</v>
      </c>
      <c r="H1261" s="766">
        <f t="shared" si="50"/>
        <v>9720000</v>
      </c>
      <c r="I1261" s="768"/>
      <c r="J1261" s="472"/>
    </row>
    <row r="1262" spans="1:10" s="469" customFormat="1" x14ac:dyDescent="0.25">
      <c r="A1262" s="472"/>
      <c r="B1262" s="472"/>
      <c r="C1262" s="802">
        <v>2</v>
      </c>
      <c r="D1262" s="777" t="s">
        <v>795</v>
      </c>
      <c r="E1262" s="778" t="s">
        <v>790</v>
      </c>
      <c r="F1262" s="779">
        <v>4</v>
      </c>
      <c r="G1262" s="766">
        <v>1800000</v>
      </c>
      <c r="H1262" s="766">
        <f t="shared" si="50"/>
        <v>7200000</v>
      </c>
      <c r="I1262" s="768"/>
      <c r="J1262" s="472"/>
    </row>
    <row r="1263" spans="1:10" s="469" customFormat="1" x14ac:dyDescent="0.25">
      <c r="A1263" s="472"/>
      <c r="B1263" s="472"/>
      <c r="C1263" s="1100" t="s">
        <v>59</v>
      </c>
      <c r="D1263" s="1101"/>
      <c r="E1263" s="1101"/>
      <c r="F1263" s="1101"/>
      <c r="G1263" s="1102"/>
      <c r="H1263" s="775">
        <f>SUM(H1258:H1262)</f>
        <v>52580593.735292494</v>
      </c>
      <c r="I1263" s="635"/>
      <c r="J1263" s="472"/>
    </row>
    <row r="1264" spans="1:10" s="469" customFormat="1" x14ac:dyDescent="0.25">
      <c r="A1264" s="472"/>
      <c r="B1264" s="514"/>
      <c r="C1264" s="541"/>
      <c r="D1264" s="515"/>
      <c r="E1264" s="542"/>
      <c r="F1264" s="541"/>
      <c r="G1264" s="541"/>
      <c r="H1264" s="635"/>
      <c r="I1264" s="635"/>
      <c r="J1264" s="472"/>
    </row>
    <row r="1265" spans="1:10" s="469" customFormat="1" x14ac:dyDescent="0.25">
      <c r="A1265" s="472"/>
      <c r="B1265" s="514"/>
      <c r="C1265" s="541"/>
      <c r="D1265" s="515"/>
      <c r="E1265" s="542"/>
      <c r="F1265" s="541"/>
      <c r="G1265" s="541"/>
      <c r="H1265" s="635"/>
      <c r="I1265" s="635"/>
      <c r="J1265" s="472"/>
    </row>
    <row r="1266" spans="1:10" s="469" customFormat="1" x14ac:dyDescent="0.25">
      <c r="A1266" s="472"/>
      <c r="B1266" s="514"/>
      <c r="C1266" s="541"/>
      <c r="D1266" s="515"/>
      <c r="E1266" s="542"/>
      <c r="F1266" s="541"/>
      <c r="G1266" s="541"/>
      <c r="H1266" s="635"/>
      <c r="I1266" s="635"/>
      <c r="J1266" s="472"/>
    </row>
    <row r="1267" spans="1:10" s="469" customFormat="1" ht="14.4" thickBot="1" x14ac:dyDescent="0.3">
      <c r="A1267" s="472"/>
      <c r="B1267" s="1078"/>
      <c r="C1267" s="1103"/>
      <c r="D1267" s="1103"/>
      <c r="E1267" s="1103"/>
      <c r="F1267" s="1103"/>
      <c r="G1267" s="1103"/>
      <c r="H1267" s="1103"/>
      <c r="I1267" s="1103"/>
      <c r="J1267" s="472"/>
    </row>
    <row r="1268" spans="1:10" s="469" customFormat="1" ht="14.4" thickBot="1" x14ac:dyDescent="0.3">
      <c r="A1268" s="472"/>
      <c r="B1268" s="514"/>
      <c r="C1268" s="1104" t="s">
        <v>0</v>
      </c>
      <c r="D1268" s="1089"/>
      <c r="E1268" s="1089"/>
      <c r="F1268" s="1089"/>
      <c r="G1268" s="1089"/>
      <c r="H1268" s="1090"/>
      <c r="I1268" s="476"/>
      <c r="J1268" s="472"/>
    </row>
    <row r="1269" spans="1:10" s="469" customFormat="1" x14ac:dyDescent="0.25">
      <c r="A1269" s="472"/>
      <c r="B1269" s="514"/>
      <c r="C1269" s="1083"/>
      <c r="D1269" s="1084"/>
      <c r="E1269" s="1085"/>
      <c r="F1269" s="1086"/>
      <c r="G1269" s="1086"/>
      <c r="H1269" s="1087"/>
      <c r="I1269" s="752"/>
      <c r="J1269" s="472"/>
    </row>
    <row r="1270" spans="1:10" s="469" customFormat="1" x14ac:dyDescent="0.25">
      <c r="A1270" s="472"/>
      <c r="B1270" s="514"/>
      <c r="C1270" s="753" t="s">
        <v>1</v>
      </c>
      <c r="D1270" s="754" t="s">
        <v>831</v>
      </c>
      <c r="E1270" s="1085"/>
      <c r="F1270" s="1086"/>
      <c r="G1270" s="1086"/>
      <c r="H1270" s="1087"/>
      <c r="I1270" s="752"/>
      <c r="J1270" s="472"/>
    </row>
    <row r="1271" spans="1:10" s="469" customFormat="1" x14ac:dyDescent="0.25">
      <c r="A1271" s="472"/>
      <c r="B1271" s="514"/>
      <c r="C1271" s="753" t="s">
        <v>3</v>
      </c>
      <c r="D1271" s="754" t="s">
        <v>4</v>
      </c>
      <c r="E1271" s="1085"/>
      <c r="F1271" s="1086"/>
      <c r="G1271" s="1086"/>
      <c r="H1271" s="1087"/>
      <c r="I1271" s="752"/>
      <c r="J1271" s="472"/>
    </row>
    <row r="1272" spans="1:10" s="469" customFormat="1" x14ac:dyDescent="0.25">
      <c r="A1272" s="472"/>
      <c r="B1272" s="514"/>
      <c r="C1272" s="753" t="s">
        <v>5</v>
      </c>
      <c r="D1272" s="754" t="s">
        <v>6</v>
      </c>
      <c r="E1272" s="1085"/>
      <c r="F1272" s="1086"/>
      <c r="G1272" s="1086"/>
      <c r="H1272" s="1087"/>
      <c r="I1272" s="752"/>
      <c r="J1272" s="472"/>
    </row>
    <row r="1273" spans="1:10" s="469" customFormat="1" x14ac:dyDescent="0.25">
      <c r="A1273" s="472"/>
      <c r="B1273" s="514"/>
      <c r="C1273" s="753" t="s">
        <v>7</v>
      </c>
      <c r="D1273" s="754" t="s">
        <v>788</v>
      </c>
      <c r="E1273" s="1085"/>
      <c r="F1273" s="1086"/>
      <c r="G1273" s="1086"/>
      <c r="H1273" s="1087"/>
      <c r="I1273" s="752"/>
      <c r="J1273" s="472"/>
    </row>
    <row r="1274" spans="1:10" s="469" customFormat="1" x14ac:dyDescent="0.25">
      <c r="A1274" s="472"/>
      <c r="B1274" s="514"/>
      <c r="C1274" s="755" t="s">
        <v>9</v>
      </c>
      <c r="D1274" s="754" t="s">
        <v>10</v>
      </c>
      <c r="E1274" s="1085"/>
      <c r="F1274" s="1086"/>
      <c r="G1274" s="1086"/>
      <c r="H1274" s="1087"/>
      <c r="I1274" s="752"/>
      <c r="J1274" s="472"/>
    </row>
    <row r="1275" spans="1:10" s="469" customFormat="1" x14ac:dyDescent="0.25">
      <c r="A1275" s="472"/>
      <c r="B1275" s="514"/>
      <c r="C1275" s="755" t="s">
        <v>11</v>
      </c>
      <c r="D1275" s="754" t="s">
        <v>12</v>
      </c>
      <c r="E1275" s="1085"/>
      <c r="F1275" s="1086"/>
      <c r="G1275" s="1086"/>
      <c r="H1275" s="1087"/>
      <c r="I1275" s="752"/>
      <c r="J1275" s="472"/>
    </row>
    <row r="1276" spans="1:10" s="469" customFormat="1" ht="14.4" thickBot="1" x14ac:dyDescent="0.3">
      <c r="A1276" s="472"/>
      <c r="B1276" s="514"/>
      <c r="C1276" s="639"/>
      <c r="D1276" s="640"/>
      <c r="E1276" s="1085"/>
      <c r="F1276" s="1086"/>
      <c r="G1276" s="1086"/>
      <c r="H1276" s="1087"/>
      <c r="I1276" s="752"/>
      <c r="J1276" s="472"/>
    </row>
    <row r="1277" spans="1:10" s="469" customFormat="1" ht="14.4" thickBot="1" x14ac:dyDescent="0.3">
      <c r="A1277" s="472"/>
      <c r="B1277" s="514"/>
      <c r="C1277" s="1088" t="s">
        <v>789</v>
      </c>
      <c r="D1277" s="1089"/>
      <c r="E1277" s="1089"/>
      <c r="F1277" s="1089"/>
      <c r="G1277" s="1089"/>
      <c r="H1277" s="1090"/>
      <c r="I1277" s="476"/>
      <c r="J1277" s="472"/>
    </row>
    <row r="1278" spans="1:10" s="469" customFormat="1" x14ac:dyDescent="0.25">
      <c r="A1278" s="472"/>
      <c r="B1278" s="514"/>
      <c r="C1278" s="789" t="s">
        <v>22</v>
      </c>
      <c r="D1278" s="790" t="s">
        <v>23</v>
      </c>
      <c r="E1278" s="791" t="s">
        <v>790</v>
      </c>
      <c r="F1278" s="790" t="s">
        <v>791</v>
      </c>
      <c r="G1278" s="790" t="s">
        <v>792</v>
      </c>
      <c r="H1278" s="792" t="s">
        <v>793</v>
      </c>
      <c r="I1278" s="761"/>
      <c r="J1278" s="472"/>
    </row>
    <row r="1279" spans="1:10" s="469" customFormat="1" ht="27.6" x14ac:dyDescent="0.25">
      <c r="A1279" s="472"/>
      <c r="B1279" s="514"/>
      <c r="C1279" s="793">
        <v>1</v>
      </c>
      <c r="D1279" s="777" t="s">
        <v>794</v>
      </c>
      <c r="E1279" s="778" t="s">
        <v>790</v>
      </c>
      <c r="F1279" s="779">
        <v>1</v>
      </c>
      <c r="G1279" s="766">
        <v>12000000</v>
      </c>
      <c r="H1279" s="767">
        <f>+G1279*F1279</f>
        <v>12000000</v>
      </c>
      <c r="I1279" s="768"/>
      <c r="J1279" s="472"/>
    </row>
    <row r="1280" spans="1:10" s="469" customFormat="1" x14ac:dyDescent="0.25">
      <c r="A1280" s="472"/>
      <c r="B1280" s="514"/>
      <c r="C1280" s="794">
        <v>2</v>
      </c>
      <c r="D1280" s="777" t="s">
        <v>797</v>
      </c>
      <c r="E1280" s="778" t="s">
        <v>790</v>
      </c>
      <c r="F1280" s="779">
        <v>1</v>
      </c>
      <c r="G1280" s="766">
        <v>4000000</v>
      </c>
      <c r="H1280" s="767">
        <f t="shared" ref="H1280:H1286" si="51">+G1280*F1280</f>
        <v>4000000</v>
      </c>
      <c r="I1280" s="768"/>
      <c r="J1280" s="472"/>
    </row>
    <row r="1281" spans="1:12" x14ac:dyDescent="0.25">
      <c r="A1281" s="472"/>
      <c r="B1281" s="514"/>
      <c r="C1281" s="794">
        <f t="shared" ref="C1281:C1286" si="52">+C1280+1</f>
        <v>3</v>
      </c>
      <c r="D1281" s="777" t="s">
        <v>796</v>
      </c>
      <c r="E1281" s="778" t="s">
        <v>790</v>
      </c>
      <c r="F1281" s="779">
        <v>2</v>
      </c>
      <c r="G1281" s="766">
        <v>5760000</v>
      </c>
      <c r="H1281" s="767">
        <f t="shared" si="51"/>
        <v>11520000</v>
      </c>
      <c r="I1281" s="768"/>
      <c r="J1281" s="472"/>
    </row>
    <row r="1282" spans="1:12" x14ac:dyDescent="0.25">
      <c r="A1282" s="472"/>
      <c r="B1282" s="514"/>
      <c r="C1282" s="794">
        <f t="shared" si="52"/>
        <v>4</v>
      </c>
      <c r="D1282" s="777" t="s">
        <v>820</v>
      </c>
      <c r="E1282" s="778" t="s">
        <v>790</v>
      </c>
      <c r="F1282" s="779">
        <v>2</v>
      </c>
      <c r="G1282" s="766">
        <v>6400000</v>
      </c>
      <c r="H1282" s="767">
        <f t="shared" si="51"/>
        <v>12800000</v>
      </c>
      <c r="I1282" s="768"/>
      <c r="J1282" s="472"/>
    </row>
    <row r="1283" spans="1:12" ht="27.6" x14ac:dyDescent="0.25">
      <c r="A1283" s="472"/>
      <c r="B1283" s="514"/>
      <c r="C1283" s="794">
        <f t="shared" si="52"/>
        <v>5</v>
      </c>
      <c r="D1283" s="777" t="s">
        <v>818</v>
      </c>
      <c r="E1283" s="778" t="s">
        <v>93</v>
      </c>
      <c r="F1283" s="779">
        <v>87.2</v>
      </c>
      <c r="G1283" s="766">
        <v>78811</v>
      </c>
      <c r="H1283" s="767">
        <f t="shared" si="51"/>
        <v>6872319.2000000002</v>
      </c>
      <c r="I1283" s="768"/>
      <c r="J1283" s="472"/>
    </row>
    <row r="1284" spans="1:12" ht="27.6" x14ac:dyDescent="0.25">
      <c r="A1284" s="472"/>
      <c r="B1284" s="514"/>
      <c r="C1284" s="794">
        <f t="shared" si="52"/>
        <v>6</v>
      </c>
      <c r="D1284" s="782" t="s">
        <v>804</v>
      </c>
      <c r="E1284" s="778" t="s">
        <v>805</v>
      </c>
      <c r="F1284" s="779">
        <v>21</v>
      </c>
      <c r="G1284" s="772">
        <v>267800</v>
      </c>
      <c r="H1284" s="767">
        <f t="shared" si="51"/>
        <v>5623800</v>
      </c>
      <c r="I1284" s="768"/>
      <c r="J1284" s="472"/>
    </row>
    <row r="1285" spans="1:12" x14ac:dyDescent="0.25">
      <c r="A1285" s="472"/>
      <c r="B1285" s="514"/>
      <c r="C1285" s="794">
        <f t="shared" si="52"/>
        <v>7</v>
      </c>
      <c r="D1285" s="782" t="s">
        <v>806</v>
      </c>
      <c r="E1285" s="778" t="s">
        <v>805</v>
      </c>
      <c r="F1285" s="779">
        <v>20</v>
      </c>
      <c r="G1285" s="773">
        <v>35110</v>
      </c>
      <c r="H1285" s="767">
        <f t="shared" si="51"/>
        <v>702200</v>
      </c>
      <c r="I1285" s="768"/>
      <c r="J1285" s="472"/>
    </row>
    <row r="1286" spans="1:12" x14ac:dyDescent="0.25">
      <c r="A1286" s="472"/>
      <c r="B1286" s="514"/>
      <c r="C1286" s="794">
        <f t="shared" si="52"/>
        <v>8</v>
      </c>
      <c r="D1286" s="782" t="s">
        <v>807</v>
      </c>
      <c r="E1286" s="778" t="s">
        <v>805</v>
      </c>
      <c r="F1286" s="779">
        <v>20</v>
      </c>
      <c r="G1286" s="773">
        <v>76000</v>
      </c>
      <c r="H1286" s="767">
        <f t="shared" si="51"/>
        <v>1520000</v>
      </c>
      <c r="I1286" s="768"/>
      <c r="J1286" s="472"/>
    </row>
    <row r="1287" spans="1:12" ht="14.4" thickBot="1" x14ac:dyDescent="0.3">
      <c r="A1287" s="472"/>
      <c r="B1287" s="514"/>
      <c r="C1287" s="1091" t="s">
        <v>59</v>
      </c>
      <c r="D1287" s="1092"/>
      <c r="E1287" s="1092"/>
      <c r="F1287" s="1092"/>
      <c r="G1287" s="1093"/>
      <c r="H1287" s="795">
        <f>SUM(H1279:H1286)</f>
        <v>55038319.200000003</v>
      </c>
      <c r="I1287" s="635"/>
      <c r="J1287" s="472"/>
    </row>
    <row r="1288" spans="1:12" ht="14.4" thickBot="1" x14ac:dyDescent="0.3">
      <c r="A1288" s="472"/>
      <c r="B1288" s="1078"/>
      <c r="C1288" s="1078"/>
      <c r="D1288" s="1078"/>
      <c r="E1288" s="1078"/>
      <c r="F1288" s="1078"/>
      <c r="G1288" s="1078"/>
      <c r="H1288" s="1078"/>
      <c r="I1288" s="1078"/>
      <c r="J1288" s="477"/>
      <c r="K1288" s="804"/>
      <c r="L1288" s="804"/>
    </row>
    <row r="1289" spans="1:12" ht="14.4" thickBot="1" x14ac:dyDescent="0.3">
      <c r="A1289" s="472"/>
      <c r="B1289" s="514"/>
      <c r="C1289" s="1079" t="s">
        <v>829</v>
      </c>
      <c r="D1289" s="1080"/>
      <c r="E1289" s="1080"/>
      <c r="F1289" s="1081"/>
      <c r="G1289" s="1082" t="e">
        <f>+H44+H72+H116+H160+H204+H248+H292+H336+H381+H426+H471+H516+H562+H608+H653+H698+H742+H786+H830+H874+H919+H964+H1010+H1056+H1102+H1147</f>
        <v>#REF!</v>
      </c>
      <c r="H1289" s="1081"/>
      <c r="I1289" s="514"/>
      <c r="J1289" s="472"/>
      <c r="L1289" s="805"/>
    </row>
    <row r="1290" spans="1:12" ht="14.4" thickBot="1" x14ac:dyDescent="0.3">
      <c r="A1290" s="472"/>
      <c r="B1290" s="514"/>
      <c r="C1290" s="1079" t="s">
        <v>830</v>
      </c>
      <c r="D1290" s="1080"/>
      <c r="E1290" s="1080"/>
      <c r="F1290" s="1081"/>
      <c r="G1290" s="1082">
        <f>+H1287+H1263+H1242+H1222+H1200+H1178</f>
        <v>347855364.80195916</v>
      </c>
      <c r="H1290" s="1081"/>
      <c r="I1290" s="514"/>
      <c r="J1290" s="472"/>
      <c r="L1290" s="806"/>
    </row>
    <row r="1291" spans="1:12" ht="14.4" thickBot="1" x14ac:dyDescent="0.3">
      <c r="A1291" s="472"/>
      <c r="B1291" s="514"/>
      <c r="C1291" s="1080"/>
      <c r="D1291" s="1080"/>
      <c r="E1291" s="1080"/>
      <c r="F1291" s="1080"/>
      <c r="G1291" s="1080"/>
      <c r="H1291" s="1080"/>
      <c r="I1291" s="514"/>
      <c r="J1291" s="472"/>
      <c r="L1291" s="805"/>
    </row>
    <row r="1292" spans="1:12" ht="14.4" thickBot="1" x14ac:dyDescent="0.3">
      <c r="A1292" s="472"/>
      <c r="B1292" s="514"/>
      <c r="C1292" s="1079" t="s">
        <v>828</v>
      </c>
      <c r="D1292" s="1080"/>
      <c r="E1292" s="1080"/>
      <c r="F1292" s="1081"/>
      <c r="G1292" s="1082" t="e">
        <f>+G1290+G1289</f>
        <v>#REF!</v>
      </c>
      <c r="H1292" s="1081"/>
      <c r="I1292" s="514"/>
      <c r="J1292" s="477"/>
    </row>
    <row r="1293" spans="1:12" ht="14.4" thickBot="1" x14ac:dyDescent="0.3">
      <c r="A1293" s="472"/>
      <c r="B1293" s="514"/>
      <c r="C1293" s="1071" t="s">
        <v>70</v>
      </c>
      <c r="D1293" s="1072"/>
      <c r="E1293" s="1072"/>
      <c r="F1293" s="1073"/>
      <c r="G1293" s="807">
        <v>0.24</v>
      </c>
      <c r="H1293" s="634" t="e">
        <f>+G1292*G1293</f>
        <v>#REF!</v>
      </c>
      <c r="I1293" s="635"/>
      <c r="J1293" s="473"/>
    </row>
    <row r="1294" spans="1:12" ht="14.4" thickBot="1" x14ac:dyDescent="0.3">
      <c r="A1294" s="472"/>
      <c r="B1294" s="514"/>
      <c r="C1294" s="1068" t="s">
        <v>69</v>
      </c>
      <c r="D1294" s="1069"/>
      <c r="E1294" s="1069"/>
      <c r="F1294" s="1070"/>
      <c r="G1294" s="808">
        <v>0.01</v>
      </c>
      <c r="H1294" s="809" t="e">
        <f>+G1294*G1292</f>
        <v>#REF!</v>
      </c>
      <c r="I1294" s="635"/>
      <c r="J1294" s="472"/>
    </row>
    <row r="1295" spans="1:12" ht="14.4" thickBot="1" x14ac:dyDescent="0.3">
      <c r="A1295" s="472"/>
      <c r="B1295" s="514"/>
      <c r="C1295" s="1071" t="s">
        <v>68</v>
      </c>
      <c r="D1295" s="1072"/>
      <c r="E1295" s="1072"/>
      <c r="F1295" s="1073"/>
      <c r="G1295" s="807">
        <v>0.05</v>
      </c>
      <c r="H1295" s="634" t="e">
        <f>+G1295*G1292</f>
        <v>#REF!</v>
      </c>
      <c r="I1295" s="635"/>
      <c r="J1295" s="472"/>
    </row>
    <row r="1296" spans="1:12" ht="14.4" thickBot="1" x14ac:dyDescent="0.3">
      <c r="A1296" s="472"/>
      <c r="B1296" s="514"/>
      <c r="C1296" s="1068" t="s">
        <v>67</v>
      </c>
      <c r="D1296" s="1069"/>
      <c r="E1296" s="1069"/>
      <c r="F1296" s="1070"/>
      <c r="G1296" s="808">
        <f>SUM(G1293:G1295)</f>
        <v>0.3</v>
      </c>
      <c r="H1296" s="809" t="e">
        <f>+H1295+H1294+H1293</f>
        <v>#REF!</v>
      </c>
      <c r="I1296" s="635"/>
      <c r="J1296" s="472"/>
    </row>
    <row r="1297" spans="1:10" s="469" customFormat="1" ht="14.4" thickBot="1" x14ac:dyDescent="0.3">
      <c r="A1297" s="472"/>
      <c r="B1297" s="514"/>
      <c r="C1297" s="1074" t="s">
        <v>771</v>
      </c>
      <c r="D1297" s="1075"/>
      <c r="E1297" s="1075"/>
      <c r="F1297" s="1075"/>
      <c r="G1297" s="1076"/>
      <c r="H1297" s="810" t="e">
        <f>+H1296+G1292</f>
        <v>#REF!</v>
      </c>
      <c r="I1297" s="631"/>
      <c r="J1297" s="806"/>
    </row>
    <row r="1298" spans="1:10" s="469" customFormat="1" x14ac:dyDescent="0.25">
      <c r="A1298" s="472"/>
      <c r="B1298" s="514"/>
      <c r="C1298" s="1077"/>
      <c r="D1298" s="1078"/>
      <c r="E1298" s="1078"/>
      <c r="F1298" s="1078"/>
      <c r="G1298" s="1078"/>
      <c r="H1298" s="1078"/>
      <c r="I1298" s="514"/>
      <c r="J1298" s="473"/>
    </row>
    <row r="1299" spans="1:10" s="469" customFormat="1" x14ac:dyDescent="0.25">
      <c r="D1299" s="470"/>
      <c r="E1299" s="471"/>
      <c r="H1299" s="805"/>
    </row>
    <row r="1300" spans="1:10" s="469" customFormat="1" x14ac:dyDescent="0.25">
      <c r="B1300" s="516"/>
      <c r="C1300" s="516"/>
      <c r="D1300" s="811"/>
      <c r="E1300" s="812"/>
      <c r="F1300" s="516"/>
      <c r="G1300" s="813"/>
      <c r="H1300" s="814"/>
      <c r="I1300" s="814"/>
    </row>
    <row r="1301" spans="1:10" s="469" customFormat="1" x14ac:dyDescent="0.25">
      <c r="B1301" s="516"/>
      <c r="C1301" s="516"/>
      <c r="D1301" s="811"/>
      <c r="E1301" s="812"/>
      <c r="F1301" s="516"/>
      <c r="G1301" s="516"/>
      <c r="H1301" s="813"/>
      <c r="I1301" s="813"/>
    </row>
    <row r="1302" spans="1:10" s="469" customFormat="1" x14ac:dyDescent="0.25">
      <c r="B1302" s="516"/>
      <c r="C1302" s="516"/>
      <c r="D1302" s="811"/>
      <c r="E1302" s="812"/>
      <c r="F1302" s="813"/>
      <c r="G1302" s="814"/>
      <c r="H1302" s="814"/>
      <c r="I1302" s="814"/>
    </row>
    <row r="1303" spans="1:10" s="469" customFormat="1" x14ac:dyDescent="0.25">
      <c r="B1303" s="516"/>
      <c r="C1303" s="516"/>
      <c r="D1303" s="811"/>
      <c r="E1303" s="812"/>
      <c r="F1303" s="814"/>
      <c r="G1303" s="516"/>
      <c r="H1303" s="516"/>
      <c r="I1303" s="516"/>
    </row>
  </sheetData>
  <mergeCells count="283">
    <mergeCell ref="B2:I2"/>
    <mergeCell ref="C3:H3"/>
    <mergeCell ref="E5:E10"/>
    <mergeCell ref="F5:H10"/>
    <mergeCell ref="C12:H12"/>
    <mergeCell ref="F35:G35"/>
    <mergeCell ref="C56:H56"/>
    <mergeCell ref="F63:G63"/>
    <mergeCell ref="C64:H64"/>
    <mergeCell ref="C71:G71"/>
    <mergeCell ref="C72:G72"/>
    <mergeCell ref="B74:I74"/>
    <mergeCell ref="C36:H36"/>
    <mergeCell ref="C43:G43"/>
    <mergeCell ref="C44:G44"/>
    <mergeCell ref="B46:H46"/>
    <mergeCell ref="C47:H47"/>
    <mergeCell ref="E49:E54"/>
    <mergeCell ref="F49:H54"/>
    <mergeCell ref="C115:G115"/>
    <mergeCell ref="C116:G116"/>
    <mergeCell ref="C119:H119"/>
    <mergeCell ref="E121:E126"/>
    <mergeCell ref="F121:H126"/>
    <mergeCell ref="C128:H128"/>
    <mergeCell ref="C75:H75"/>
    <mergeCell ref="E77:E82"/>
    <mergeCell ref="F77:H82"/>
    <mergeCell ref="C84:H84"/>
    <mergeCell ref="F107:G107"/>
    <mergeCell ref="C108:H108"/>
    <mergeCell ref="E165:E170"/>
    <mergeCell ref="F165:H170"/>
    <mergeCell ref="C172:H172"/>
    <mergeCell ref="F195:G195"/>
    <mergeCell ref="C196:H196"/>
    <mergeCell ref="C203:G203"/>
    <mergeCell ref="F151:G151"/>
    <mergeCell ref="C152:H152"/>
    <mergeCell ref="C159:G159"/>
    <mergeCell ref="C160:G160"/>
    <mergeCell ref="B162:I162"/>
    <mergeCell ref="C163:H163"/>
    <mergeCell ref="F239:G239"/>
    <mergeCell ref="C240:H240"/>
    <mergeCell ref="C247:G247"/>
    <mergeCell ref="C248:G248"/>
    <mergeCell ref="B250:I250"/>
    <mergeCell ref="C251:H251"/>
    <mergeCell ref="C204:G204"/>
    <mergeCell ref="B206:I206"/>
    <mergeCell ref="C207:H207"/>
    <mergeCell ref="E209:E214"/>
    <mergeCell ref="F209:H214"/>
    <mergeCell ref="C216:H216"/>
    <mergeCell ref="C292:G292"/>
    <mergeCell ref="B294:I294"/>
    <mergeCell ref="C295:H295"/>
    <mergeCell ref="E297:E302"/>
    <mergeCell ref="F297:H302"/>
    <mergeCell ref="C304:H304"/>
    <mergeCell ref="E253:E258"/>
    <mergeCell ref="F253:H258"/>
    <mergeCell ref="C260:H260"/>
    <mergeCell ref="F283:G283"/>
    <mergeCell ref="C284:H284"/>
    <mergeCell ref="C291:G291"/>
    <mergeCell ref="E341:E346"/>
    <mergeCell ref="F341:H346"/>
    <mergeCell ref="C348:H348"/>
    <mergeCell ref="F372:G372"/>
    <mergeCell ref="C373:H373"/>
    <mergeCell ref="C380:G380"/>
    <mergeCell ref="F327:G327"/>
    <mergeCell ref="C328:H328"/>
    <mergeCell ref="C335:G335"/>
    <mergeCell ref="C336:G336"/>
    <mergeCell ref="B338:I338"/>
    <mergeCell ref="C339:H339"/>
    <mergeCell ref="F417:G417"/>
    <mergeCell ref="C418:H418"/>
    <mergeCell ref="C425:G425"/>
    <mergeCell ref="C426:G426"/>
    <mergeCell ref="B428:I428"/>
    <mergeCell ref="C429:H429"/>
    <mergeCell ref="C381:G381"/>
    <mergeCell ref="B383:I383"/>
    <mergeCell ref="C384:H384"/>
    <mergeCell ref="E386:E391"/>
    <mergeCell ref="F386:H391"/>
    <mergeCell ref="C393:H393"/>
    <mergeCell ref="C471:G471"/>
    <mergeCell ref="C472:H472"/>
    <mergeCell ref="B473:I473"/>
    <mergeCell ref="C474:H474"/>
    <mergeCell ref="E476:E481"/>
    <mergeCell ref="F476:H481"/>
    <mergeCell ref="E431:E436"/>
    <mergeCell ref="F431:H436"/>
    <mergeCell ref="C438:H438"/>
    <mergeCell ref="F462:G462"/>
    <mergeCell ref="C463:H463"/>
    <mergeCell ref="C470:G470"/>
    <mergeCell ref="C519:H519"/>
    <mergeCell ref="E521:E526"/>
    <mergeCell ref="F521:H526"/>
    <mergeCell ref="C528:H528"/>
    <mergeCell ref="F553:G553"/>
    <mergeCell ref="C554:H554"/>
    <mergeCell ref="C483:H483"/>
    <mergeCell ref="F507:G507"/>
    <mergeCell ref="C508:H508"/>
    <mergeCell ref="C515:G515"/>
    <mergeCell ref="C516:G516"/>
    <mergeCell ref="B518:I518"/>
    <mergeCell ref="C574:H574"/>
    <mergeCell ref="F599:G599"/>
    <mergeCell ref="C600:H600"/>
    <mergeCell ref="C607:G607"/>
    <mergeCell ref="C608:G608"/>
    <mergeCell ref="B610:I610"/>
    <mergeCell ref="C561:G561"/>
    <mergeCell ref="C562:G562"/>
    <mergeCell ref="B564:I564"/>
    <mergeCell ref="C565:H565"/>
    <mergeCell ref="E567:E572"/>
    <mergeCell ref="F567:H572"/>
    <mergeCell ref="C652:G652"/>
    <mergeCell ref="C653:G653"/>
    <mergeCell ref="B655:I655"/>
    <mergeCell ref="C656:H656"/>
    <mergeCell ref="E658:E663"/>
    <mergeCell ref="F658:H663"/>
    <mergeCell ref="C611:H611"/>
    <mergeCell ref="E613:E618"/>
    <mergeCell ref="F613:H618"/>
    <mergeCell ref="C620:H620"/>
    <mergeCell ref="F644:G644"/>
    <mergeCell ref="C645:H645"/>
    <mergeCell ref="C701:H701"/>
    <mergeCell ref="E703:E708"/>
    <mergeCell ref="F703:H708"/>
    <mergeCell ref="C710:H710"/>
    <mergeCell ref="F733:G733"/>
    <mergeCell ref="C734:H734"/>
    <mergeCell ref="C665:H665"/>
    <mergeCell ref="F689:G689"/>
    <mergeCell ref="C690:H690"/>
    <mergeCell ref="C697:G697"/>
    <mergeCell ref="C698:G698"/>
    <mergeCell ref="B700:I700"/>
    <mergeCell ref="C754:H754"/>
    <mergeCell ref="F777:G777"/>
    <mergeCell ref="C778:H778"/>
    <mergeCell ref="C785:G785"/>
    <mergeCell ref="C786:G786"/>
    <mergeCell ref="B788:I788"/>
    <mergeCell ref="C741:G741"/>
    <mergeCell ref="C742:G742"/>
    <mergeCell ref="B744:I744"/>
    <mergeCell ref="C745:H745"/>
    <mergeCell ref="E747:E752"/>
    <mergeCell ref="F747:H752"/>
    <mergeCell ref="C829:G829"/>
    <mergeCell ref="C830:G830"/>
    <mergeCell ref="B832:I832"/>
    <mergeCell ref="C833:H833"/>
    <mergeCell ref="E835:E840"/>
    <mergeCell ref="F835:H840"/>
    <mergeCell ref="C789:H789"/>
    <mergeCell ref="E791:E796"/>
    <mergeCell ref="F791:H796"/>
    <mergeCell ref="C798:H798"/>
    <mergeCell ref="F821:G821"/>
    <mergeCell ref="C822:H822"/>
    <mergeCell ref="C877:H877"/>
    <mergeCell ref="E879:E884"/>
    <mergeCell ref="F879:H884"/>
    <mergeCell ref="C886:H886"/>
    <mergeCell ref="F910:G910"/>
    <mergeCell ref="C911:H911"/>
    <mergeCell ref="C842:H842"/>
    <mergeCell ref="F865:G865"/>
    <mergeCell ref="C866:H866"/>
    <mergeCell ref="C873:G873"/>
    <mergeCell ref="C874:G874"/>
    <mergeCell ref="B876:I876"/>
    <mergeCell ref="C931:H931"/>
    <mergeCell ref="F955:G955"/>
    <mergeCell ref="C956:H956"/>
    <mergeCell ref="C963:G963"/>
    <mergeCell ref="C964:G964"/>
    <mergeCell ref="B966:I966"/>
    <mergeCell ref="C918:G918"/>
    <mergeCell ref="C919:G919"/>
    <mergeCell ref="B921:I921"/>
    <mergeCell ref="C922:H922"/>
    <mergeCell ref="E924:E929"/>
    <mergeCell ref="F924:H929"/>
    <mergeCell ref="C1009:G1009"/>
    <mergeCell ref="C1010:G1010"/>
    <mergeCell ref="B1012:I1012"/>
    <mergeCell ref="C1013:H1013"/>
    <mergeCell ref="E1015:E1020"/>
    <mergeCell ref="F1015:H1020"/>
    <mergeCell ref="C967:H967"/>
    <mergeCell ref="E969:E974"/>
    <mergeCell ref="F969:H974"/>
    <mergeCell ref="C976:H976"/>
    <mergeCell ref="F1001:G1001"/>
    <mergeCell ref="C1002:H1002"/>
    <mergeCell ref="E1061:E1066"/>
    <mergeCell ref="F1061:H1066"/>
    <mergeCell ref="C1068:H1068"/>
    <mergeCell ref="F1093:G1093"/>
    <mergeCell ref="C1094:H1094"/>
    <mergeCell ref="C1101:G1101"/>
    <mergeCell ref="C1022:H1022"/>
    <mergeCell ref="F1047:G1047"/>
    <mergeCell ref="C1048:H1048"/>
    <mergeCell ref="C1055:G1055"/>
    <mergeCell ref="C1056:G1056"/>
    <mergeCell ref="C1059:H1059"/>
    <mergeCell ref="F1138:G1138"/>
    <mergeCell ref="C1139:H1139"/>
    <mergeCell ref="C1146:G1146"/>
    <mergeCell ref="C1147:G1147"/>
    <mergeCell ref="B1149:I1149"/>
    <mergeCell ref="C1150:H1150"/>
    <mergeCell ref="C1102:G1102"/>
    <mergeCell ref="B1104:I1104"/>
    <mergeCell ref="C1105:H1105"/>
    <mergeCell ref="E1107:E1112"/>
    <mergeCell ref="F1107:H1112"/>
    <mergeCell ref="C1114:H1114"/>
    <mergeCell ref="C1182:D1182"/>
    <mergeCell ref="E1182:H1189"/>
    <mergeCell ref="C1190:H1190"/>
    <mergeCell ref="C1200:G1200"/>
    <mergeCell ref="B1204:I1204"/>
    <mergeCell ref="C1205:H1205"/>
    <mergeCell ref="C1151:D1151"/>
    <mergeCell ref="E1151:H1158"/>
    <mergeCell ref="C1159:H1159"/>
    <mergeCell ref="C1178:G1178"/>
    <mergeCell ref="B1180:I1180"/>
    <mergeCell ref="C1181:H1181"/>
    <mergeCell ref="C1227:D1227"/>
    <mergeCell ref="E1227:H1234"/>
    <mergeCell ref="C1235:H1235"/>
    <mergeCell ref="C1242:G1242"/>
    <mergeCell ref="B1246:I1246"/>
    <mergeCell ref="C1247:H1247"/>
    <mergeCell ref="C1206:D1206"/>
    <mergeCell ref="E1206:H1213"/>
    <mergeCell ref="C1214:H1214"/>
    <mergeCell ref="C1222:G1222"/>
    <mergeCell ref="B1225:I1225"/>
    <mergeCell ref="C1226:H1226"/>
    <mergeCell ref="C1269:D1269"/>
    <mergeCell ref="E1269:H1276"/>
    <mergeCell ref="C1277:H1277"/>
    <mergeCell ref="C1287:G1287"/>
    <mergeCell ref="B1288:I1288"/>
    <mergeCell ref="C1289:F1289"/>
    <mergeCell ref="G1289:H1289"/>
    <mergeCell ref="C1248:D1248"/>
    <mergeCell ref="E1248:H1255"/>
    <mergeCell ref="C1256:H1256"/>
    <mergeCell ref="C1263:G1263"/>
    <mergeCell ref="B1267:I1267"/>
    <mergeCell ref="C1268:H1268"/>
    <mergeCell ref="C1294:F1294"/>
    <mergeCell ref="C1295:F1295"/>
    <mergeCell ref="C1296:F1296"/>
    <mergeCell ref="C1297:G1297"/>
    <mergeCell ref="C1298:H1298"/>
    <mergeCell ref="C1290:F1290"/>
    <mergeCell ref="G1290:H1290"/>
    <mergeCell ref="C1291:H1291"/>
    <mergeCell ref="C1292:F1292"/>
    <mergeCell ref="G1292:H1292"/>
    <mergeCell ref="C1293:F1293"/>
  </mergeCells>
  <pageMargins left="0.70866141732283472" right="0.70866141732283472" top="0.74803149606299213" bottom="0.74803149606299213" header="0.31496062992125984" footer="0.31496062992125984"/>
  <pageSetup scale="38" orientation="portrait" horizontalDpi="360" verticalDpi="360" r:id="rId1"/>
  <headerFooter>
    <oddHeader>&amp;C&amp;G</oddHeader>
  </headerFooter>
  <rowBreaks count="26" manualBreakCount="26">
    <brk id="45" max="8" man="1"/>
    <brk id="73" max="8" man="1"/>
    <brk id="117" max="8" man="1"/>
    <brk id="161" max="8" man="1"/>
    <brk id="205" max="8" man="1"/>
    <brk id="249" max="8" man="1"/>
    <brk id="293" max="8" man="1"/>
    <brk id="337" max="8" man="1"/>
    <brk id="382" max="8" man="1"/>
    <brk id="427" max="8" man="1"/>
    <brk id="472" max="8" man="1"/>
    <brk id="517" max="8" man="1"/>
    <brk id="563" max="8" man="1"/>
    <brk id="609" max="8" man="1"/>
    <brk id="654" max="8" man="1"/>
    <brk id="699" max="8" man="1"/>
    <brk id="743" max="8" man="1"/>
    <brk id="787" max="8" man="1"/>
    <brk id="831" max="8" man="1"/>
    <brk id="875" max="8" man="1"/>
    <brk id="920" max="8" man="1"/>
    <brk id="965" max="8" man="1"/>
    <brk id="1011" max="8" man="1"/>
    <brk id="1057" max="8" man="1"/>
    <brk id="1103" max="8" man="1"/>
    <brk id="1202" max="9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L1303"/>
  <sheetViews>
    <sheetView view="pageBreakPreview" topLeftCell="A1261" zoomScale="60" zoomScaleNormal="100" workbookViewId="0">
      <selection activeCell="H1306" sqref="H1306"/>
    </sheetView>
  </sheetViews>
  <sheetFormatPr baseColWidth="10" defaultColWidth="11.44140625" defaultRowHeight="14.4" x14ac:dyDescent="0.3"/>
  <cols>
    <col min="1" max="1" width="3.5546875" style="141" customWidth="1"/>
    <col min="2" max="2" width="3.44140625" style="142" customWidth="1"/>
    <col min="3" max="3" width="26" style="142" customWidth="1"/>
    <col min="4" max="4" width="99.33203125" style="166" bestFit="1" customWidth="1"/>
    <col min="5" max="5" width="9.5546875" style="167" bestFit="1" customWidth="1"/>
    <col min="6" max="6" width="12" style="142" bestFit="1" customWidth="1"/>
    <col min="7" max="7" width="15.33203125" style="142" bestFit="1" customWidth="1"/>
    <col min="8" max="8" width="21.33203125" style="142" bestFit="1" customWidth="1"/>
    <col min="9" max="9" width="10.33203125" style="142" customWidth="1"/>
    <col min="10" max="10" width="15.6640625" style="141" bestFit="1" customWidth="1"/>
    <col min="11" max="12" width="14.109375" style="141" bestFit="1" customWidth="1"/>
    <col min="13" max="16384" width="11.44140625" style="142"/>
  </cols>
  <sheetData>
    <row r="1" spans="1:12" s="141" customFormat="1" x14ac:dyDescent="0.3">
      <c r="D1" s="257"/>
      <c r="E1" s="258"/>
    </row>
    <row r="2" spans="1:12" s="139" customFormat="1" ht="15" thickBot="1" x14ac:dyDescent="0.35">
      <c r="A2" s="140"/>
      <c r="B2" s="1197"/>
      <c r="C2" s="1222"/>
      <c r="D2" s="1222"/>
      <c r="E2" s="1222"/>
      <c r="F2" s="1222"/>
      <c r="G2" s="1222"/>
      <c r="H2" s="1222"/>
      <c r="I2" s="1222"/>
      <c r="J2" s="168"/>
      <c r="K2" s="140"/>
      <c r="L2" s="140"/>
    </row>
    <row r="3" spans="1:12" s="139" customFormat="1" ht="15" thickBot="1" x14ac:dyDescent="0.35">
      <c r="A3" s="140"/>
      <c r="B3" s="449"/>
      <c r="C3" s="1252" t="s">
        <v>0</v>
      </c>
      <c r="D3" s="1253"/>
      <c r="E3" s="1253"/>
      <c r="F3" s="1253"/>
      <c r="G3" s="1253"/>
      <c r="H3" s="1254"/>
      <c r="I3" s="450"/>
      <c r="J3" s="168"/>
      <c r="K3" s="169"/>
      <c r="L3" s="168"/>
    </row>
    <row r="4" spans="1:12" s="139" customFormat="1" ht="15" thickBot="1" x14ac:dyDescent="0.35">
      <c r="A4" s="140"/>
      <c r="B4" s="140"/>
      <c r="C4" s="170"/>
      <c r="D4" s="170"/>
      <c r="E4" s="170"/>
      <c r="F4" s="170"/>
      <c r="G4" s="171"/>
      <c r="H4" s="170"/>
      <c r="I4" s="170"/>
      <c r="J4" s="140"/>
      <c r="K4" s="140"/>
      <c r="L4" s="169"/>
    </row>
    <row r="5" spans="1:12" s="139" customFormat="1" ht="15" thickBot="1" x14ac:dyDescent="0.35">
      <c r="A5" s="140"/>
      <c r="B5" s="140"/>
      <c r="C5" s="172" t="s">
        <v>1</v>
      </c>
      <c r="D5" s="173" t="s">
        <v>2</v>
      </c>
      <c r="E5" s="1255"/>
      <c r="F5" s="1257"/>
      <c r="G5" s="1258"/>
      <c r="H5" s="1259"/>
      <c r="I5" s="450"/>
      <c r="J5" s="140"/>
      <c r="K5" s="140"/>
      <c r="L5" s="169"/>
    </row>
    <row r="6" spans="1:12" s="139" customFormat="1" ht="15" thickBot="1" x14ac:dyDescent="0.35">
      <c r="A6" s="140"/>
      <c r="B6" s="140"/>
      <c r="C6" s="172" t="s">
        <v>3</v>
      </c>
      <c r="D6" s="174" t="s">
        <v>4</v>
      </c>
      <c r="E6" s="1256"/>
      <c r="F6" s="1260"/>
      <c r="G6" s="1245"/>
      <c r="H6" s="1261"/>
      <c r="I6" s="450"/>
      <c r="J6" s="140"/>
      <c r="K6" s="140"/>
      <c r="L6" s="140"/>
    </row>
    <row r="7" spans="1:12" s="139" customFormat="1" ht="15" thickBot="1" x14ac:dyDescent="0.35">
      <c r="A7" s="140"/>
      <c r="B7" s="140"/>
      <c r="C7" s="172" t="s">
        <v>5</v>
      </c>
      <c r="D7" s="174" t="s">
        <v>6</v>
      </c>
      <c r="E7" s="1256"/>
      <c r="F7" s="1260"/>
      <c r="G7" s="1245"/>
      <c r="H7" s="1261"/>
      <c r="I7" s="450"/>
      <c r="J7" s="140"/>
      <c r="K7" s="140"/>
      <c r="L7" s="140"/>
    </row>
    <row r="8" spans="1:12" s="139" customFormat="1" ht="15" thickBot="1" x14ac:dyDescent="0.35">
      <c r="A8" s="140"/>
      <c r="B8" s="140"/>
      <c r="C8" s="172" t="s">
        <v>7</v>
      </c>
      <c r="D8" s="174" t="s">
        <v>8</v>
      </c>
      <c r="E8" s="1256"/>
      <c r="F8" s="1260"/>
      <c r="G8" s="1245"/>
      <c r="H8" s="1261"/>
      <c r="I8" s="450"/>
      <c r="J8" s="140"/>
      <c r="K8" s="140"/>
      <c r="L8" s="140"/>
    </row>
    <row r="9" spans="1:12" s="139" customFormat="1" ht="15" thickBot="1" x14ac:dyDescent="0.35">
      <c r="A9" s="140"/>
      <c r="B9" s="140"/>
      <c r="C9" s="175" t="s">
        <v>9</v>
      </c>
      <c r="D9" s="174" t="s">
        <v>10</v>
      </c>
      <c r="E9" s="1256"/>
      <c r="F9" s="1260"/>
      <c r="G9" s="1245"/>
      <c r="H9" s="1261"/>
      <c r="I9" s="450"/>
      <c r="J9" s="140"/>
      <c r="K9" s="140"/>
      <c r="L9" s="140"/>
    </row>
    <row r="10" spans="1:12" s="139" customFormat="1" ht="15" thickBot="1" x14ac:dyDescent="0.35">
      <c r="A10" s="140"/>
      <c r="B10" s="140"/>
      <c r="C10" s="175" t="s">
        <v>11</v>
      </c>
      <c r="D10" s="174" t="s">
        <v>12</v>
      </c>
      <c r="E10" s="1256"/>
      <c r="F10" s="1262"/>
      <c r="G10" s="1263"/>
      <c r="H10" s="1264"/>
      <c r="I10" s="450"/>
      <c r="J10" s="140"/>
      <c r="K10" s="140"/>
      <c r="L10" s="140"/>
    </row>
    <row r="11" spans="1:12" s="139" customFormat="1" x14ac:dyDescent="0.3">
      <c r="A11" s="140"/>
      <c r="B11" s="140"/>
      <c r="C11" s="176"/>
      <c r="D11" s="177"/>
      <c r="E11" s="170"/>
      <c r="F11" s="177"/>
      <c r="G11" s="178"/>
      <c r="H11" s="177"/>
      <c r="I11" s="177"/>
      <c r="J11" s="140"/>
      <c r="K11" s="140"/>
      <c r="L11" s="140"/>
    </row>
    <row r="12" spans="1:12" s="139" customFormat="1" ht="15" thickBot="1" x14ac:dyDescent="0.35">
      <c r="A12" s="140"/>
      <c r="B12" s="140"/>
      <c r="C12" s="1265" t="s">
        <v>13</v>
      </c>
      <c r="D12" s="1222"/>
      <c r="E12" s="1222"/>
      <c r="F12" s="1222"/>
      <c r="G12" s="1222"/>
      <c r="H12" s="1266"/>
      <c r="I12" s="450"/>
      <c r="J12" s="140"/>
      <c r="K12" s="140"/>
      <c r="L12" s="140"/>
    </row>
    <row r="13" spans="1:12" s="139" customFormat="1" ht="15" thickBot="1" x14ac:dyDescent="0.35">
      <c r="A13" s="140"/>
      <c r="B13" s="140"/>
      <c r="C13" s="179" t="s">
        <v>14</v>
      </c>
      <c r="D13" s="180" t="s">
        <v>15</v>
      </c>
      <c r="E13" s="181" t="s">
        <v>16</v>
      </c>
      <c r="F13" s="180" t="s">
        <v>17</v>
      </c>
      <c r="G13" s="182" t="s">
        <v>18</v>
      </c>
      <c r="H13" s="183" t="s">
        <v>19</v>
      </c>
      <c r="I13" s="451"/>
      <c r="J13" s="140"/>
      <c r="K13" s="140"/>
      <c r="L13" s="140"/>
    </row>
    <row r="14" spans="1:12" s="139" customFormat="1" x14ac:dyDescent="0.3">
      <c r="A14" s="140"/>
      <c r="B14" s="140"/>
      <c r="C14" s="184" t="e">
        <f>+#REF!</f>
        <v>#REF!</v>
      </c>
      <c r="D14" s="185" t="e">
        <f>+#REF!</f>
        <v>#REF!</v>
      </c>
      <c r="E14" s="186" t="e">
        <f>+#REF!</f>
        <v>#REF!</v>
      </c>
      <c r="F14" s="187" t="e">
        <f>+#REF!</f>
        <v>#REF!</v>
      </c>
      <c r="G14" s="187" t="e">
        <f>+#REF!</f>
        <v>#REF!</v>
      </c>
      <c r="H14" s="188" t="e">
        <f>+G14*F14</f>
        <v>#REF!</v>
      </c>
      <c r="I14" s="452"/>
      <c r="J14" s="140"/>
      <c r="K14" s="140"/>
      <c r="L14" s="140"/>
    </row>
    <row r="15" spans="1:12" s="139" customFormat="1" x14ac:dyDescent="0.3">
      <c r="A15" s="140"/>
      <c r="B15" s="140"/>
      <c r="C15" s="189" t="e">
        <f>+#REF!</f>
        <v>#REF!</v>
      </c>
      <c r="D15" s="190" t="e">
        <f>+#REF!</f>
        <v>#REF!</v>
      </c>
      <c r="E15" s="191" t="e">
        <f>+#REF!</f>
        <v>#REF!</v>
      </c>
      <c r="F15" s="192" t="e">
        <f>+#REF!</f>
        <v>#REF!</v>
      </c>
      <c r="G15" s="192" t="e">
        <f>+#REF!</f>
        <v>#REF!</v>
      </c>
      <c r="H15" s="193" t="e">
        <f t="shared" ref="H15:H34" si="0">+G15*F15</f>
        <v>#REF!</v>
      </c>
      <c r="I15" s="452"/>
      <c r="J15" s="140"/>
      <c r="K15" s="140"/>
      <c r="L15" s="140"/>
    </row>
    <row r="16" spans="1:12" s="139" customFormat="1" x14ac:dyDescent="0.3">
      <c r="A16" s="140"/>
      <c r="B16" s="140"/>
      <c r="C16" s="189" t="e">
        <f>+#REF!</f>
        <v>#REF!</v>
      </c>
      <c r="D16" s="190" t="e">
        <f>+#REF!</f>
        <v>#REF!</v>
      </c>
      <c r="E16" s="191" t="e">
        <f>+#REF!</f>
        <v>#REF!</v>
      </c>
      <c r="F16" s="192" t="e">
        <f>+#REF!</f>
        <v>#REF!</v>
      </c>
      <c r="G16" s="192" t="e">
        <f>+#REF!</f>
        <v>#REF!</v>
      </c>
      <c r="H16" s="193" t="e">
        <f t="shared" si="0"/>
        <v>#REF!</v>
      </c>
      <c r="I16" s="452"/>
      <c r="J16" s="140"/>
      <c r="K16" s="140"/>
      <c r="L16" s="140"/>
    </row>
    <row r="17" spans="1:12" s="139" customFormat="1" x14ac:dyDescent="0.3">
      <c r="A17" s="140"/>
      <c r="B17" s="140"/>
      <c r="C17" s="189" t="e">
        <f>+#REF!</f>
        <v>#REF!</v>
      </c>
      <c r="D17" s="190" t="e">
        <f>+#REF!</f>
        <v>#REF!</v>
      </c>
      <c r="E17" s="191" t="e">
        <f>+#REF!</f>
        <v>#REF!</v>
      </c>
      <c r="F17" s="192" t="e">
        <f>+#REF!</f>
        <v>#REF!</v>
      </c>
      <c r="G17" s="192" t="e">
        <f>+#REF!</f>
        <v>#REF!</v>
      </c>
      <c r="H17" s="193" t="e">
        <f t="shared" si="0"/>
        <v>#REF!</v>
      </c>
      <c r="I17" s="452"/>
      <c r="J17" s="140"/>
      <c r="K17" s="140"/>
      <c r="L17" s="140"/>
    </row>
    <row r="18" spans="1:12" s="139" customFormat="1" x14ac:dyDescent="0.3">
      <c r="A18" s="140"/>
      <c r="B18" s="140"/>
      <c r="C18" s="189" t="e">
        <f>+#REF!</f>
        <v>#REF!</v>
      </c>
      <c r="D18" s="190" t="e">
        <f>+#REF!</f>
        <v>#REF!</v>
      </c>
      <c r="E18" s="191" t="e">
        <f>+#REF!</f>
        <v>#REF!</v>
      </c>
      <c r="F18" s="192" t="e">
        <f>+#REF!</f>
        <v>#REF!</v>
      </c>
      <c r="G18" s="192" t="e">
        <f>+#REF!</f>
        <v>#REF!</v>
      </c>
      <c r="H18" s="193" t="e">
        <f t="shared" si="0"/>
        <v>#REF!</v>
      </c>
      <c r="I18" s="452"/>
      <c r="J18" s="140"/>
      <c r="K18" s="140"/>
      <c r="L18" s="140"/>
    </row>
    <row r="19" spans="1:12" s="139" customFormat="1" x14ac:dyDescent="0.3">
      <c r="A19" s="140"/>
      <c r="B19" s="140"/>
      <c r="C19" s="189" t="e">
        <f>+#REF!</f>
        <v>#REF!</v>
      </c>
      <c r="D19" s="190" t="e">
        <f>+#REF!</f>
        <v>#REF!</v>
      </c>
      <c r="E19" s="191" t="e">
        <f>+#REF!</f>
        <v>#REF!</v>
      </c>
      <c r="F19" s="192" t="e">
        <f>+#REF!</f>
        <v>#REF!</v>
      </c>
      <c r="G19" s="192" t="e">
        <f>+#REF!</f>
        <v>#REF!</v>
      </c>
      <c r="H19" s="193" t="e">
        <f t="shared" si="0"/>
        <v>#REF!</v>
      </c>
      <c r="I19" s="452"/>
      <c r="J19" s="140"/>
      <c r="K19" s="140"/>
      <c r="L19" s="140"/>
    </row>
    <row r="20" spans="1:12" s="139" customFormat="1" x14ac:dyDescent="0.3">
      <c r="A20" s="140"/>
      <c r="B20" s="140"/>
      <c r="C20" s="189" t="e">
        <f>+#REF!</f>
        <v>#REF!</v>
      </c>
      <c r="D20" s="190" t="e">
        <f>+#REF!</f>
        <v>#REF!</v>
      </c>
      <c r="E20" s="191" t="e">
        <f>+#REF!</f>
        <v>#REF!</v>
      </c>
      <c r="F20" s="192" t="e">
        <f>+#REF!</f>
        <v>#REF!</v>
      </c>
      <c r="G20" s="192" t="e">
        <f>+#REF!</f>
        <v>#REF!</v>
      </c>
      <c r="H20" s="193" t="e">
        <f t="shared" si="0"/>
        <v>#REF!</v>
      </c>
      <c r="I20" s="452"/>
      <c r="J20" s="140"/>
      <c r="K20" s="140"/>
      <c r="L20" s="140"/>
    </row>
    <row r="21" spans="1:12" s="139" customFormat="1" x14ac:dyDescent="0.3">
      <c r="A21" s="140"/>
      <c r="B21" s="140"/>
      <c r="C21" s="189" t="e">
        <f>+#REF!</f>
        <v>#REF!</v>
      </c>
      <c r="D21" s="190" t="e">
        <f>+#REF!</f>
        <v>#REF!</v>
      </c>
      <c r="E21" s="191" t="e">
        <f>+#REF!</f>
        <v>#REF!</v>
      </c>
      <c r="F21" s="192" t="e">
        <f>+#REF!</f>
        <v>#REF!</v>
      </c>
      <c r="G21" s="192" t="e">
        <f>+#REF!</f>
        <v>#REF!</v>
      </c>
      <c r="H21" s="193" t="e">
        <f t="shared" si="0"/>
        <v>#REF!</v>
      </c>
      <c r="I21" s="452"/>
      <c r="J21" s="140"/>
      <c r="K21" s="140"/>
      <c r="L21" s="140"/>
    </row>
    <row r="22" spans="1:12" s="139" customFormat="1" x14ac:dyDescent="0.3">
      <c r="A22" s="140"/>
      <c r="B22" s="140"/>
      <c r="C22" s="189" t="e">
        <f>+#REF!</f>
        <v>#REF!</v>
      </c>
      <c r="D22" s="190" t="e">
        <f>+#REF!</f>
        <v>#REF!</v>
      </c>
      <c r="E22" s="191" t="e">
        <f>+#REF!</f>
        <v>#REF!</v>
      </c>
      <c r="F22" s="192" t="e">
        <f>+#REF!</f>
        <v>#REF!</v>
      </c>
      <c r="G22" s="192" t="e">
        <f>+#REF!</f>
        <v>#REF!</v>
      </c>
      <c r="H22" s="193" t="e">
        <f t="shared" si="0"/>
        <v>#REF!</v>
      </c>
      <c r="I22" s="452"/>
      <c r="J22" s="140"/>
      <c r="K22" s="140"/>
      <c r="L22" s="140"/>
    </row>
    <row r="23" spans="1:12" s="139" customFormat="1" x14ac:dyDescent="0.3">
      <c r="A23" s="140"/>
      <c r="B23" s="140"/>
      <c r="C23" s="189" t="e">
        <f>+#REF!</f>
        <v>#REF!</v>
      </c>
      <c r="D23" s="190" t="e">
        <f>+#REF!</f>
        <v>#REF!</v>
      </c>
      <c r="E23" s="191" t="e">
        <f>+#REF!</f>
        <v>#REF!</v>
      </c>
      <c r="F23" s="192" t="e">
        <f>+#REF!</f>
        <v>#REF!</v>
      </c>
      <c r="G23" s="192" t="e">
        <f>+#REF!</f>
        <v>#REF!</v>
      </c>
      <c r="H23" s="193" t="e">
        <f t="shared" si="0"/>
        <v>#REF!</v>
      </c>
      <c r="I23" s="452"/>
      <c r="J23" s="140"/>
      <c r="K23" s="140"/>
      <c r="L23" s="140"/>
    </row>
    <row r="24" spans="1:12" s="139" customFormat="1" x14ac:dyDescent="0.3">
      <c r="A24" s="140"/>
      <c r="B24" s="140"/>
      <c r="C24" s="189" t="e">
        <f>+#REF!</f>
        <v>#REF!</v>
      </c>
      <c r="D24" s="190" t="e">
        <f>+#REF!</f>
        <v>#REF!</v>
      </c>
      <c r="E24" s="191" t="e">
        <f>+#REF!</f>
        <v>#REF!</v>
      </c>
      <c r="F24" s="192" t="e">
        <f>+#REF!</f>
        <v>#REF!</v>
      </c>
      <c r="G24" s="192" t="e">
        <f>+#REF!</f>
        <v>#REF!</v>
      </c>
      <c r="H24" s="193" t="e">
        <f t="shared" si="0"/>
        <v>#REF!</v>
      </c>
      <c r="I24" s="452"/>
      <c r="J24" s="140"/>
      <c r="K24" s="140"/>
      <c r="L24" s="140"/>
    </row>
    <row r="25" spans="1:12" s="139" customFormat="1" x14ac:dyDescent="0.3">
      <c r="A25" s="140"/>
      <c r="B25" s="140"/>
      <c r="C25" s="189" t="e">
        <f>+#REF!</f>
        <v>#REF!</v>
      </c>
      <c r="D25" s="190" t="e">
        <f>+#REF!</f>
        <v>#REF!</v>
      </c>
      <c r="E25" s="191" t="e">
        <f>+#REF!</f>
        <v>#REF!</v>
      </c>
      <c r="F25" s="192" t="e">
        <f>+#REF!</f>
        <v>#REF!</v>
      </c>
      <c r="G25" s="192" t="e">
        <f>+#REF!</f>
        <v>#REF!</v>
      </c>
      <c r="H25" s="193" t="e">
        <f t="shared" si="0"/>
        <v>#REF!</v>
      </c>
      <c r="I25" s="452"/>
      <c r="J25" s="169"/>
      <c r="K25" s="140"/>
      <c r="L25" s="140"/>
    </row>
    <row r="26" spans="1:12" s="139" customFormat="1" x14ac:dyDescent="0.3">
      <c r="A26" s="140"/>
      <c r="B26" s="140"/>
      <c r="C26" s="189" t="e">
        <f>+#REF!</f>
        <v>#REF!</v>
      </c>
      <c r="D26" s="190" t="e">
        <f>+#REF!</f>
        <v>#REF!</v>
      </c>
      <c r="E26" s="191" t="e">
        <f>+#REF!</f>
        <v>#REF!</v>
      </c>
      <c r="F26" s="192" t="e">
        <f>+#REF!</f>
        <v>#REF!</v>
      </c>
      <c r="G26" s="192" t="e">
        <f>+#REF!</f>
        <v>#REF!</v>
      </c>
      <c r="H26" s="193" t="e">
        <f t="shared" si="0"/>
        <v>#REF!</v>
      </c>
      <c r="I26" s="452"/>
      <c r="J26" s="140"/>
      <c r="K26" s="140"/>
      <c r="L26" s="140"/>
    </row>
    <row r="27" spans="1:12" s="139" customFormat="1" x14ac:dyDescent="0.3">
      <c r="A27" s="140"/>
      <c r="B27" s="140"/>
      <c r="C27" s="189" t="e">
        <f>+#REF!</f>
        <v>#REF!</v>
      </c>
      <c r="D27" s="190" t="e">
        <f>+#REF!</f>
        <v>#REF!</v>
      </c>
      <c r="E27" s="191" t="e">
        <f>+#REF!</f>
        <v>#REF!</v>
      </c>
      <c r="F27" s="192" t="e">
        <f>+#REF!</f>
        <v>#REF!</v>
      </c>
      <c r="G27" s="192" t="e">
        <f>+#REF!</f>
        <v>#REF!</v>
      </c>
      <c r="H27" s="193" t="e">
        <f t="shared" si="0"/>
        <v>#REF!</v>
      </c>
      <c r="I27" s="452"/>
      <c r="J27" s="140"/>
      <c r="K27" s="140"/>
      <c r="L27" s="140"/>
    </row>
    <row r="28" spans="1:12" s="139" customFormat="1" x14ac:dyDescent="0.3">
      <c r="A28" s="140"/>
      <c r="B28" s="140"/>
      <c r="C28" s="189" t="e">
        <f>+#REF!</f>
        <v>#REF!</v>
      </c>
      <c r="D28" s="190" t="e">
        <f>+#REF!</f>
        <v>#REF!</v>
      </c>
      <c r="E28" s="191" t="e">
        <f>+#REF!</f>
        <v>#REF!</v>
      </c>
      <c r="F28" s="192" t="e">
        <f>+#REF!</f>
        <v>#REF!</v>
      </c>
      <c r="G28" s="192" t="e">
        <f>+#REF!</f>
        <v>#REF!</v>
      </c>
      <c r="H28" s="193" t="e">
        <f t="shared" si="0"/>
        <v>#REF!</v>
      </c>
      <c r="I28" s="452"/>
      <c r="J28" s="140"/>
      <c r="K28" s="140"/>
      <c r="L28" s="140"/>
    </row>
    <row r="29" spans="1:12" s="139" customFormat="1" x14ac:dyDescent="0.3">
      <c r="A29" s="140"/>
      <c r="B29" s="140"/>
      <c r="C29" s="189" t="e">
        <f>+#REF!</f>
        <v>#REF!</v>
      </c>
      <c r="D29" s="190" t="e">
        <f>+#REF!</f>
        <v>#REF!</v>
      </c>
      <c r="E29" s="191" t="e">
        <f>+#REF!</f>
        <v>#REF!</v>
      </c>
      <c r="F29" s="192" t="e">
        <f>+#REF!</f>
        <v>#REF!</v>
      </c>
      <c r="G29" s="192" t="e">
        <f>+#REF!</f>
        <v>#REF!</v>
      </c>
      <c r="H29" s="193" t="e">
        <f t="shared" si="0"/>
        <v>#REF!</v>
      </c>
      <c r="I29" s="452"/>
      <c r="J29" s="140"/>
      <c r="K29" s="140"/>
      <c r="L29" s="140"/>
    </row>
    <row r="30" spans="1:12" s="139" customFormat="1" x14ac:dyDescent="0.3">
      <c r="A30" s="140"/>
      <c r="B30" s="140"/>
      <c r="C30" s="189" t="e">
        <f>+#REF!</f>
        <v>#REF!</v>
      </c>
      <c r="D30" s="190" t="e">
        <f>+#REF!</f>
        <v>#REF!</v>
      </c>
      <c r="E30" s="191" t="e">
        <f>+#REF!</f>
        <v>#REF!</v>
      </c>
      <c r="F30" s="192" t="e">
        <f>+#REF!</f>
        <v>#REF!</v>
      </c>
      <c r="G30" s="192" t="e">
        <f>+#REF!</f>
        <v>#REF!</v>
      </c>
      <c r="H30" s="193" t="e">
        <f t="shared" si="0"/>
        <v>#REF!</v>
      </c>
      <c r="I30" s="452"/>
      <c r="J30" s="140"/>
      <c r="K30" s="140"/>
      <c r="L30" s="140"/>
    </row>
    <row r="31" spans="1:12" s="139" customFormat="1" x14ac:dyDescent="0.3">
      <c r="A31" s="140"/>
      <c r="B31" s="140"/>
      <c r="C31" s="189" t="e">
        <f>+#REF!</f>
        <v>#REF!</v>
      </c>
      <c r="D31" s="190" t="e">
        <f>+#REF!</f>
        <v>#REF!</v>
      </c>
      <c r="E31" s="191" t="e">
        <f>+#REF!</f>
        <v>#REF!</v>
      </c>
      <c r="F31" s="192" t="e">
        <f>+#REF!</f>
        <v>#REF!</v>
      </c>
      <c r="G31" s="192" t="e">
        <f>+#REF!</f>
        <v>#REF!</v>
      </c>
      <c r="H31" s="193" t="e">
        <f t="shared" si="0"/>
        <v>#REF!</v>
      </c>
      <c r="I31" s="452"/>
      <c r="J31" s="140"/>
      <c r="K31" s="140"/>
      <c r="L31" s="140"/>
    </row>
    <row r="32" spans="1:12" s="139" customFormat="1" x14ac:dyDescent="0.3">
      <c r="A32" s="140"/>
      <c r="B32" s="140"/>
      <c r="C32" s="189" t="e">
        <f>+#REF!</f>
        <v>#REF!</v>
      </c>
      <c r="D32" s="190" t="e">
        <f>+#REF!</f>
        <v>#REF!</v>
      </c>
      <c r="E32" s="191" t="e">
        <f>+#REF!</f>
        <v>#REF!</v>
      </c>
      <c r="F32" s="192" t="e">
        <f>+#REF!</f>
        <v>#REF!</v>
      </c>
      <c r="G32" s="192" t="e">
        <f>+#REF!</f>
        <v>#REF!</v>
      </c>
      <c r="H32" s="193" t="e">
        <f t="shared" si="0"/>
        <v>#REF!</v>
      </c>
      <c r="I32" s="452"/>
      <c r="J32" s="140"/>
      <c r="K32" s="140"/>
      <c r="L32" s="140"/>
    </row>
    <row r="33" spans="1:12" s="139" customFormat="1" x14ac:dyDescent="0.3">
      <c r="A33" s="140"/>
      <c r="B33" s="140"/>
      <c r="C33" s="189" t="e">
        <f>+#REF!</f>
        <v>#REF!</v>
      </c>
      <c r="D33" s="190" t="e">
        <f>+#REF!</f>
        <v>#REF!</v>
      </c>
      <c r="E33" s="191" t="e">
        <f>+#REF!</f>
        <v>#REF!</v>
      </c>
      <c r="F33" s="192" t="e">
        <f>+#REF!</f>
        <v>#REF!</v>
      </c>
      <c r="G33" s="192" t="e">
        <f>+#REF!</f>
        <v>#REF!</v>
      </c>
      <c r="H33" s="193" t="e">
        <f t="shared" si="0"/>
        <v>#REF!</v>
      </c>
      <c r="I33" s="452"/>
      <c r="J33" s="168"/>
      <c r="K33" s="140"/>
      <c r="L33" s="140"/>
    </row>
    <row r="34" spans="1:12" s="139" customFormat="1" ht="15" thickBot="1" x14ac:dyDescent="0.35">
      <c r="A34" s="140"/>
      <c r="B34" s="140"/>
      <c r="C34" s="194" t="e">
        <f>+#REF!</f>
        <v>#REF!</v>
      </c>
      <c r="D34" s="195" t="e">
        <f>+#REF!</f>
        <v>#REF!</v>
      </c>
      <c r="E34" s="196" t="e">
        <f>+#REF!</f>
        <v>#REF!</v>
      </c>
      <c r="F34" s="197" t="e">
        <f>+#REF!</f>
        <v>#REF!</v>
      </c>
      <c r="G34" s="197" t="e">
        <f>+#REF!</f>
        <v>#REF!</v>
      </c>
      <c r="H34" s="198" t="e">
        <f t="shared" si="0"/>
        <v>#REF!</v>
      </c>
      <c r="I34" s="452"/>
      <c r="J34" s="140"/>
      <c r="K34" s="140"/>
      <c r="L34" s="140"/>
    </row>
    <row r="35" spans="1:12" s="139" customFormat="1" ht="15" thickBot="1" x14ac:dyDescent="0.35">
      <c r="A35" s="140"/>
      <c r="B35" s="140"/>
      <c r="C35" s="199"/>
      <c r="D35" s="200"/>
      <c r="E35" s="201"/>
      <c r="F35" s="1303" t="s">
        <v>20</v>
      </c>
      <c r="G35" s="1304"/>
      <c r="H35" s="202" t="e">
        <f>SUM(H14:H34)</f>
        <v>#REF!</v>
      </c>
      <c r="I35" s="453"/>
      <c r="J35" s="140"/>
      <c r="K35" s="140"/>
      <c r="L35" s="140"/>
    </row>
    <row r="36" spans="1:12" ht="15" thickBot="1" x14ac:dyDescent="0.35">
      <c r="A36" s="140"/>
      <c r="B36" s="224"/>
      <c r="C36" s="1246" t="s">
        <v>21</v>
      </c>
      <c r="D36" s="1247"/>
      <c r="E36" s="1247"/>
      <c r="F36" s="1247"/>
      <c r="G36" s="1247"/>
      <c r="H36" s="1248"/>
      <c r="I36" s="226"/>
      <c r="J36" s="140"/>
    </row>
    <row r="37" spans="1:12" ht="15" thickBot="1" x14ac:dyDescent="0.35">
      <c r="A37" s="140"/>
      <c r="B37" s="224"/>
      <c r="C37" s="203" t="s">
        <v>22</v>
      </c>
      <c r="D37" s="204" t="s">
        <v>23</v>
      </c>
      <c r="E37" s="205" t="s">
        <v>16</v>
      </c>
      <c r="F37" s="204" t="s">
        <v>17</v>
      </c>
      <c r="G37" s="205" t="s">
        <v>18</v>
      </c>
      <c r="H37" s="206" t="s">
        <v>25</v>
      </c>
      <c r="I37" s="454"/>
      <c r="J37" s="140"/>
    </row>
    <row r="38" spans="1:12" x14ac:dyDescent="0.3">
      <c r="A38" s="140"/>
      <c r="B38" s="224"/>
      <c r="C38" s="207" t="e">
        <f>+#REF!</f>
        <v>#REF!</v>
      </c>
      <c r="D38" s="208" t="e">
        <f>+#REF!</f>
        <v>#REF!</v>
      </c>
      <c r="E38" s="209" t="e">
        <f>+#REF!</f>
        <v>#REF!</v>
      </c>
      <c r="F38" s="210">
        <v>1</v>
      </c>
      <c r="G38" s="210" t="e">
        <f>+#REF!</f>
        <v>#REF!</v>
      </c>
      <c r="H38" s="211" t="e">
        <f>+G38*F38</f>
        <v>#REF!</v>
      </c>
      <c r="I38" s="169"/>
      <c r="J38" s="140"/>
    </row>
    <row r="39" spans="1:12" x14ac:dyDescent="0.3">
      <c r="A39" s="140"/>
      <c r="B39" s="224"/>
      <c r="C39" s="212" t="e">
        <f>+#REF!</f>
        <v>#REF!</v>
      </c>
      <c r="D39" s="213" t="e">
        <f>+#REF!</f>
        <v>#REF!</v>
      </c>
      <c r="E39" s="214" t="e">
        <f>+#REF!</f>
        <v>#REF!</v>
      </c>
      <c r="F39" s="215">
        <v>1</v>
      </c>
      <c r="G39" s="215" t="e">
        <f>+#REF!</f>
        <v>#REF!</v>
      </c>
      <c r="H39" s="216" t="e">
        <f t="shared" ref="H39:H42" si="1">+G39*F39</f>
        <v>#REF!</v>
      </c>
      <c r="I39" s="169"/>
      <c r="J39" s="140"/>
    </row>
    <row r="40" spans="1:12" x14ac:dyDescent="0.3">
      <c r="A40" s="140"/>
      <c r="B40" s="224"/>
      <c r="C40" s="212" t="e">
        <f>+#REF!</f>
        <v>#REF!</v>
      </c>
      <c r="D40" s="213" t="e">
        <f>+#REF!</f>
        <v>#REF!</v>
      </c>
      <c r="E40" s="214" t="e">
        <f>+#REF!</f>
        <v>#REF!</v>
      </c>
      <c r="F40" s="215">
        <v>1</v>
      </c>
      <c r="G40" s="215" t="e">
        <f>+#REF!</f>
        <v>#REF!</v>
      </c>
      <c r="H40" s="216" t="e">
        <f t="shared" si="1"/>
        <v>#REF!</v>
      </c>
      <c r="I40" s="169"/>
      <c r="J40" s="140"/>
    </row>
    <row r="41" spans="1:12" x14ac:dyDescent="0.3">
      <c r="A41" s="140"/>
      <c r="B41" s="224"/>
      <c r="C41" s="212" t="e">
        <f>+#REF!</f>
        <v>#REF!</v>
      </c>
      <c r="D41" s="213" t="e">
        <f>+#REF!</f>
        <v>#REF!</v>
      </c>
      <c r="E41" s="214" t="e">
        <f>+#REF!</f>
        <v>#REF!</v>
      </c>
      <c r="F41" s="215">
        <v>1</v>
      </c>
      <c r="G41" s="215" t="e">
        <f>+#REF!</f>
        <v>#REF!</v>
      </c>
      <c r="H41" s="216" t="e">
        <f t="shared" si="1"/>
        <v>#REF!</v>
      </c>
      <c r="I41" s="169"/>
      <c r="J41" s="140"/>
    </row>
    <row r="42" spans="1:12" ht="15" thickBot="1" x14ac:dyDescent="0.35">
      <c r="A42" s="140"/>
      <c r="B42" s="224"/>
      <c r="C42" s="217" t="e">
        <f>+#REF!</f>
        <v>#REF!</v>
      </c>
      <c r="D42" s="218" t="e">
        <f>+#REF!</f>
        <v>#REF!</v>
      </c>
      <c r="E42" s="219" t="e">
        <f>+#REF!</f>
        <v>#REF!</v>
      </c>
      <c r="F42" s="220">
        <v>1</v>
      </c>
      <c r="G42" s="220" t="e">
        <f>+#REF!</f>
        <v>#REF!</v>
      </c>
      <c r="H42" s="221" t="e">
        <f t="shared" si="1"/>
        <v>#REF!</v>
      </c>
      <c r="I42" s="169"/>
      <c r="J42" s="140"/>
    </row>
    <row r="43" spans="1:12" ht="15" thickBot="1" x14ac:dyDescent="0.35">
      <c r="A43" s="140"/>
      <c r="B43" s="224"/>
      <c r="C43" s="1249" t="s">
        <v>57</v>
      </c>
      <c r="D43" s="1250"/>
      <c r="E43" s="1250"/>
      <c r="F43" s="1250"/>
      <c r="G43" s="1250"/>
      <c r="H43" s="222" t="e">
        <f>SUM(H38:H42)</f>
        <v>#REF!</v>
      </c>
      <c r="I43" s="230"/>
      <c r="J43" s="168"/>
    </row>
    <row r="44" spans="1:12" ht="15" thickBot="1" x14ac:dyDescent="0.35">
      <c r="A44" s="140"/>
      <c r="B44" s="224"/>
      <c r="C44" s="1190" t="s">
        <v>59</v>
      </c>
      <c r="D44" s="1191"/>
      <c r="E44" s="1191"/>
      <c r="F44" s="1191"/>
      <c r="G44" s="1192"/>
      <c r="H44" s="223" t="e">
        <f>+H43+H35</f>
        <v>#REF!</v>
      </c>
      <c r="I44" s="228"/>
      <c r="J44" s="140"/>
    </row>
    <row r="45" spans="1:12" x14ac:dyDescent="0.3">
      <c r="A45" s="140"/>
      <c r="B45" s="224"/>
      <c r="C45" s="225"/>
      <c r="D45" s="226"/>
      <c r="E45" s="227"/>
      <c r="F45" s="225"/>
      <c r="G45" s="225"/>
      <c r="H45" s="228"/>
      <c r="I45" s="228"/>
      <c r="J45" s="140"/>
    </row>
    <row r="46" spans="1:12" ht="15" thickBot="1" x14ac:dyDescent="0.35">
      <c r="B46" s="1305"/>
      <c r="C46" s="1305"/>
      <c r="D46" s="1305"/>
      <c r="E46" s="1305"/>
      <c r="F46" s="1305"/>
      <c r="G46" s="1305"/>
      <c r="H46" s="1305"/>
      <c r="I46" s="424"/>
    </row>
    <row r="47" spans="1:12" s="139" customFormat="1" ht="15" thickBot="1" x14ac:dyDescent="0.35">
      <c r="A47" s="140"/>
      <c r="B47" s="449"/>
      <c r="C47" s="1252" t="s">
        <v>0</v>
      </c>
      <c r="D47" s="1253"/>
      <c r="E47" s="1253"/>
      <c r="F47" s="1253"/>
      <c r="G47" s="1253"/>
      <c r="H47" s="1254"/>
      <c r="I47" s="450"/>
      <c r="J47" s="140"/>
      <c r="K47" s="140"/>
      <c r="L47" s="140"/>
    </row>
    <row r="48" spans="1:12" s="139" customFormat="1" ht="15" thickBot="1" x14ac:dyDescent="0.35">
      <c r="A48" s="140"/>
      <c r="B48" s="140"/>
      <c r="C48" s="170"/>
      <c r="D48" s="170"/>
      <c r="E48" s="170"/>
      <c r="F48" s="170"/>
      <c r="G48" s="171"/>
      <c r="H48" s="170"/>
      <c r="I48" s="170"/>
      <c r="J48" s="140"/>
      <c r="K48" s="140"/>
      <c r="L48" s="140"/>
    </row>
    <row r="49" spans="1:12" s="139" customFormat="1" ht="15" thickBot="1" x14ac:dyDescent="0.35">
      <c r="A49" s="140"/>
      <c r="B49" s="140"/>
      <c r="C49" s="172" t="s">
        <v>1</v>
      </c>
      <c r="D49" s="173" t="s">
        <v>56</v>
      </c>
      <c r="E49" s="1255"/>
      <c r="F49" s="1257"/>
      <c r="G49" s="1258"/>
      <c r="H49" s="1259"/>
      <c r="I49" s="450"/>
      <c r="J49" s="140"/>
      <c r="K49" s="140"/>
      <c r="L49" s="140"/>
    </row>
    <row r="50" spans="1:12" s="139" customFormat="1" ht="15" thickBot="1" x14ac:dyDescent="0.35">
      <c r="A50" s="140"/>
      <c r="B50" s="140"/>
      <c r="C50" s="172" t="s">
        <v>3</v>
      </c>
      <c r="D50" s="174" t="s">
        <v>4</v>
      </c>
      <c r="E50" s="1256"/>
      <c r="F50" s="1260"/>
      <c r="G50" s="1245"/>
      <c r="H50" s="1261"/>
      <c r="I50" s="450"/>
      <c r="J50" s="140"/>
      <c r="K50" s="140"/>
      <c r="L50" s="140"/>
    </row>
    <row r="51" spans="1:12" s="139" customFormat="1" ht="15" thickBot="1" x14ac:dyDescent="0.35">
      <c r="A51" s="140"/>
      <c r="B51" s="140"/>
      <c r="C51" s="172" t="s">
        <v>5</v>
      </c>
      <c r="D51" s="174" t="s">
        <v>6</v>
      </c>
      <c r="E51" s="1256"/>
      <c r="F51" s="1260"/>
      <c r="G51" s="1245"/>
      <c r="H51" s="1261"/>
      <c r="I51" s="450"/>
      <c r="J51" s="140"/>
      <c r="K51" s="140"/>
      <c r="L51" s="140"/>
    </row>
    <row r="52" spans="1:12" s="139" customFormat="1" ht="15" thickBot="1" x14ac:dyDescent="0.35">
      <c r="A52" s="140"/>
      <c r="B52" s="140"/>
      <c r="C52" s="172" t="s">
        <v>7</v>
      </c>
      <c r="D52" s="174" t="s">
        <v>8</v>
      </c>
      <c r="E52" s="1256"/>
      <c r="F52" s="1260"/>
      <c r="G52" s="1245"/>
      <c r="H52" s="1261"/>
      <c r="I52" s="450"/>
      <c r="J52" s="140"/>
      <c r="K52" s="140"/>
      <c r="L52" s="140"/>
    </row>
    <row r="53" spans="1:12" s="139" customFormat="1" ht="15" thickBot="1" x14ac:dyDescent="0.35">
      <c r="A53" s="140"/>
      <c r="B53" s="140"/>
      <c r="C53" s="175" t="s">
        <v>9</v>
      </c>
      <c r="D53" s="174" t="s">
        <v>10</v>
      </c>
      <c r="E53" s="1256"/>
      <c r="F53" s="1260"/>
      <c r="G53" s="1245"/>
      <c r="H53" s="1261"/>
      <c r="I53" s="450"/>
      <c r="J53" s="140"/>
      <c r="K53" s="140"/>
      <c r="L53" s="140"/>
    </row>
    <row r="54" spans="1:12" s="139" customFormat="1" ht="15" thickBot="1" x14ac:dyDescent="0.35">
      <c r="A54" s="140"/>
      <c r="B54" s="140"/>
      <c r="C54" s="175" t="s">
        <v>11</v>
      </c>
      <c r="D54" s="174" t="s">
        <v>12</v>
      </c>
      <c r="E54" s="1256"/>
      <c r="F54" s="1262"/>
      <c r="G54" s="1263"/>
      <c r="H54" s="1264"/>
      <c r="I54" s="450"/>
      <c r="J54" s="140"/>
      <c r="K54" s="140"/>
      <c r="L54" s="140"/>
    </row>
    <row r="55" spans="1:12" s="139" customFormat="1" x14ac:dyDescent="0.3">
      <c r="A55" s="140"/>
      <c r="B55" s="140"/>
      <c r="C55" s="176"/>
      <c r="D55" s="177"/>
      <c r="E55" s="170"/>
      <c r="F55" s="177"/>
      <c r="G55" s="178"/>
      <c r="H55" s="177"/>
      <c r="I55" s="177"/>
      <c r="J55" s="140"/>
      <c r="K55" s="140"/>
      <c r="L55" s="140"/>
    </row>
    <row r="56" spans="1:12" s="139" customFormat="1" x14ac:dyDescent="0.3">
      <c r="A56" s="140"/>
      <c r="B56" s="140"/>
      <c r="C56" s="1288" t="s">
        <v>13</v>
      </c>
      <c r="D56" s="1289"/>
      <c r="E56" s="1289"/>
      <c r="F56" s="1289"/>
      <c r="G56" s="1289"/>
      <c r="H56" s="1290"/>
      <c r="I56" s="450"/>
      <c r="J56" s="140"/>
      <c r="K56" s="140"/>
      <c r="L56" s="140"/>
    </row>
    <row r="57" spans="1:12" s="139" customFormat="1" x14ac:dyDescent="0.3">
      <c r="A57" s="140"/>
      <c r="B57" s="140"/>
      <c r="C57" s="231" t="s">
        <v>14</v>
      </c>
      <c r="D57" s="231" t="s">
        <v>15</v>
      </c>
      <c r="E57" s="232" t="s">
        <v>16</v>
      </c>
      <c r="F57" s="231" t="s">
        <v>17</v>
      </c>
      <c r="G57" s="233" t="s">
        <v>18</v>
      </c>
      <c r="H57" s="231" t="s">
        <v>19</v>
      </c>
      <c r="I57" s="451"/>
      <c r="J57" s="140"/>
      <c r="K57" s="140"/>
      <c r="L57" s="140"/>
    </row>
    <row r="58" spans="1:12" s="139" customFormat="1" x14ac:dyDescent="0.3">
      <c r="A58" s="140"/>
      <c r="B58" s="140"/>
      <c r="C58" s="234" t="e">
        <f>+#REF!</f>
        <v>#REF!</v>
      </c>
      <c r="D58" s="235" t="e">
        <f>+#REF!</f>
        <v>#REF!</v>
      </c>
      <c r="E58" s="236" t="e">
        <f>+#REF!</f>
        <v>#REF!</v>
      </c>
      <c r="F58" s="236" t="e">
        <f>+#REF!</f>
        <v>#REF!</v>
      </c>
      <c r="G58" s="237" t="e">
        <f>+#REF!</f>
        <v>#REF!</v>
      </c>
      <c r="H58" s="238" t="e">
        <f t="shared" ref="H58:H62" si="2">G58*F58</f>
        <v>#REF!</v>
      </c>
      <c r="I58" s="452"/>
      <c r="J58" s="140"/>
      <c r="K58" s="168"/>
      <c r="L58" s="140"/>
    </row>
    <row r="59" spans="1:12" s="139" customFormat="1" x14ac:dyDescent="0.3">
      <c r="A59" s="140"/>
      <c r="B59" s="140"/>
      <c r="C59" s="234" t="e">
        <f>+#REF!</f>
        <v>#REF!</v>
      </c>
      <c r="D59" s="235" t="e">
        <f>+#REF!</f>
        <v>#REF!</v>
      </c>
      <c r="E59" s="239" t="e">
        <f>+#REF!</f>
        <v>#REF!</v>
      </c>
      <c r="F59" s="239" t="e">
        <f>+#REF!</f>
        <v>#REF!</v>
      </c>
      <c r="G59" s="237" t="e">
        <f>+#REF!</f>
        <v>#REF!</v>
      </c>
      <c r="H59" s="238" t="e">
        <f t="shared" si="2"/>
        <v>#REF!</v>
      </c>
      <c r="I59" s="452"/>
      <c r="J59" s="140"/>
      <c r="K59" s="140"/>
      <c r="L59" s="140"/>
    </row>
    <row r="60" spans="1:12" s="139" customFormat="1" x14ac:dyDescent="0.3">
      <c r="A60" s="140"/>
      <c r="B60" s="140"/>
      <c r="C60" s="234" t="e">
        <f>+#REF!</f>
        <v>#REF!</v>
      </c>
      <c r="D60" s="235" t="e">
        <f>+#REF!</f>
        <v>#REF!</v>
      </c>
      <c r="E60" s="239" t="e">
        <f>+#REF!</f>
        <v>#REF!</v>
      </c>
      <c r="F60" s="239" t="e">
        <f>+#REF!</f>
        <v>#REF!</v>
      </c>
      <c r="G60" s="237" t="e">
        <f>+#REF!</f>
        <v>#REF!</v>
      </c>
      <c r="H60" s="238" t="e">
        <f t="shared" si="2"/>
        <v>#REF!</v>
      </c>
      <c r="I60" s="452"/>
      <c r="J60" s="140"/>
      <c r="K60" s="140"/>
      <c r="L60" s="140"/>
    </row>
    <row r="61" spans="1:12" s="139" customFormat="1" x14ac:dyDescent="0.3">
      <c r="A61" s="140"/>
      <c r="B61" s="140"/>
      <c r="C61" s="234" t="e">
        <f>+#REF!</f>
        <v>#REF!</v>
      </c>
      <c r="D61" s="235" t="e">
        <f>+#REF!</f>
        <v>#REF!</v>
      </c>
      <c r="E61" s="239" t="e">
        <f>+#REF!</f>
        <v>#REF!</v>
      </c>
      <c r="F61" s="239" t="e">
        <f>+#REF!</f>
        <v>#REF!</v>
      </c>
      <c r="G61" s="237" t="e">
        <f>+#REF!</f>
        <v>#REF!</v>
      </c>
      <c r="H61" s="238" t="e">
        <f t="shared" si="2"/>
        <v>#REF!</v>
      </c>
      <c r="I61" s="452"/>
      <c r="J61" s="140"/>
      <c r="K61" s="140"/>
      <c r="L61" s="140"/>
    </row>
    <row r="62" spans="1:12" s="139" customFormat="1" x14ac:dyDescent="0.3">
      <c r="A62" s="140"/>
      <c r="B62" s="140"/>
      <c r="C62" s="234" t="e">
        <f>+#REF!</f>
        <v>#REF!</v>
      </c>
      <c r="D62" s="235" t="e">
        <f>+#REF!</f>
        <v>#REF!</v>
      </c>
      <c r="E62" s="240" t="e">
        <f>+#REF!</f>
        <v>#REF!</v>
      </c>
      <c r="F62" s="239" t="e">
        <f>+#REF!</f>
        <v>#REF!</v>
      </c>
      <c r="G62" s="237" t="e">
        <f>+#REF!</f>
        <v>#REF!</v>
      </c>
      <c r="H62" s="238" t="e">
        <f t="shared" si="2"/>
        <v>#REF!</v>
      </c>
      <c r="I62" s="452"/>
      <c r="J62" s="140"/>
      <c r="K62" s="140"/>
      <c r="L62" s="140"/>
    </row>
    <row r="63" spans="1:12" s="139" customFormat="1" ht="15" thickBot="1" x14ac:dyDescent="0.35">
      <c r="A63" s="140"/>
      <c r="B63" s="140"/>
      <c r="C63" s="241"/>
      <c r="D63" s="242"/>
      <c r="E63" s="241"/>
      <c r="F63" s="1244" t="s">
        <v>20</v>
      </c>
      <c r="G63" s="1245"/>
      <c r="H63" s="243" t="e">
        <f>SUM(H58:H62)</f>
        <v>#REF!</v>
      </c>
      <c r="I63" s="453"/>
      <c r="J63" s="140"/>
      <c r="K63" s="140"/>
      <c r="L63" s="140"/>
    </row>
    <row r="64" spans="1:12" ht="15" thickBot="1" x14ac:dyDescent="0.35">
      <c r="A64" s="140"/>
      <c r="B64" s="224"/>
      <c r="C64" s="1246" t="s">
        <v>21</v>
      </c>
      <c r="D64" s="1247"/>
      <c r="E64" s="1247"/>
      <c r="F64" s="1247"/>
      <c r="G64" s="1247"/>
      <c r="H64" s="1248"/>
      <c r="I64" s="226"/>
      <c r="J64" s="140"/>
    </row>
    <row r="65" spans="1:12" ht="15" thickBot="1" x14ac:dyDescent="0.35">
      <c r="A65" s="140"/>
      <c r="B65" s="224"/>
      <c r="C65" s="203" t="s">
        <v>22</v>
      </c>
      <c r="D65" s="204" t="s">
        <v>23</v>
      </c>
      <c r="E65" s="205" t="s">
        <v>16</v>
      </c>
      <c r="F65" s="204" t="s">
        <v>17</v>
      </c>
      <c r="G65" s="205" t="s">
        <v>18</v>
      </c>
      <c r="H65" s="206" t="s">
        <v>25</v>
      </c>
      <c r="I65" s="454"/>
      <c r="J65" s="140"/>
    </row>
    <row r="66" spans="1:12" x14ac:dyDescent="0.3">
      <c r="A66" s="140"/>
      <c r="B66" s="224"/>
      <c r="C66" s="244" t="e">
        <f t="shared" ref="C66:G70" si="3">+C38</f>
        <v>#REF!</v>
      </c>
      <c r="D66" s="213" t="e">
        <f t="shared" si="3"/>
        <v>#REF!</v>
      </c>
      <c r="E66" s="245" t="e">
        <f t="shared" si="3"/>
        <v>#REF!</v>
      </c>
      <c r="F66" s="246">
        <f t="shared" si="3"/>
        <v>1</v>
      </c>
      <c r="G66" s="215" t="e">
        <f t="shared" si="3"/>
        <v>#REF!</v>
      </c>
      <c r="H66" s="216" t="e">
        <f>+G66*F66</f>
        <v>#REF!</v>
      </c>
      <c r="I66" s="169"/>
      <c r="J66" s="140"/>
    </row>
    <row r="67" spans="1:12" x14ac:dyDescent="0.3">
      <c r="A67" s="140"/>
      <c r="B67" s="224"/>
      <c r="C67" s="247" t="e">
        <f t="shared" si="3"/>
        <v>#REF!</v>
      </c>
      <c r="D67" s="248" t="e">
        <f t="shared" si="3"/>
        <v>#REF!</v>
      </c>
      <c r="E67" s="249" t="e">
        <f t="shared" si="3"/>
        <v>#REF!</v>
      </c>
      <c r="F67" s="250">
        <f t="shared" si="3"/>
        <v>1</v>
      </c>
      <c r="G67" s="215" t="e">
        <f t="shared" si="3"/>
        <v>#REF!</v>
      </c>
      <c r="H67" s="251" t="e">
        <f t="shared" ref="H67:H70" si="4">+G67*F67</f>
        <v>#REF!</v>
      </c>
      <c r="I67" s="169"/>
      <c r="J67" s="140"/>
    </row>
    <row r="68" spans="1:12" x14ac:dyDescent="0.3">
      <c r="A68" s="140"/>
      <c r="B68" s="224"/>
      <c r="C68" s="247" t="e">
        <f t="shared" si="3"/>
        <v>#REF!</v>
      </c>
      <c r="D68" s="248" t="e">
        <f t="shared" si="3"/>
        <v>#REF!</v>
      </c>
      <c r="E68" s="249" t="e">
        <f t="shared" si="3"/>
        <v>#REF!</v>
      </c>
      <c r="F68" s="250">
        <f t="shared" si="3"/>
        <v>1</v>
      </c>
      <c r="G68" s="215" t="e">
        <f t="shared" si="3"/>
        <v>#REF!</v>
      </c>
      <c r="H68" s="251" t="e">
        <f t="shared" si="4"/>
        <v>#REF!</v>
      </c>
      <c r="I68" s="169"/>
      <c r="J68" s="140"/>
    </row>
    <row r="69" spans="1:12" x14ac:dyDescent="0.3">
      <c r="A69" s="140"/>
      <c r="B69" s="224"/>
      <c r="C69" s="247" t="e">
        <f t="shared" si="3"/>
        <v>#REF!</v>
      </c>
      <c r="D69" s="248" t="e">
        <f t="shared" si="3"/>
        <v>#REF!</v>
      </c>
      <c r="E69" s="249" t="e">
        <f t="shared" si="3"/>
        <v>#REF!</v>
      </c>
      <c r="F69" s="250">
        <f t="shared" si="3"/>
        <v>1</v>
      </c>
      <c r="G69" s="215" t="e">
        <f t="shared" si="3"/>
        <v>#REF!</v>
      </c>
      <c r="H69" s="251" t="e">
        <f t="shared" si="4"/>
        <v>#REF!</v>
      </c>
      <c r="I69" s="169"/>
      <c r="J69" s="140"/>
    </row>
    <row r="70" spans="1:12" ht="15" thickBot="1" x14ac:dyDescent="0.35">
      <c r="A70" s="140"/>
      <c r="B70" s="224"/>
      <c r="C70" s="252" t="e">
        <f t="shared" si="3"/>
        <v>#REF!</v>
      </c>
      <c r="D70" s="253" t="e">
        <f t="shared" si="3"/>
        <v>#REF!</v>
      </c>
      <c r="E70" s="254" t="e">
        <f t="shared" si="3"/>
        <v>#REF!</v>
      </c>
      <c r="F70" s="255">
        <f t="shared" si="3"/>
        <v>1</v>
      </c>
      <c r="G70" s="215" t="e">
        <f t="shared" si="3"/>
        <v>#REF!</v>
      </c>
      <c r="H70" s="256" t="e">
        <f t="shared" si="4"/>
        <v>#REF!</v>
      </c>
      <c r="I70" s="169"/>
      <c r="J70" s="140"/>
    </row>
    <row r="71" spans="1:12" ht="15" thickBot="1" x14ac:dyDescent="0.35">
      <c r="A71" s="140"/>
      <c r="B71" s="224"/>
      <c r="C71" s="1249" t="s">
        <v>57</v>
      </c>
      <c r="D71" s="1250"/>
      <c r="E71" s="1250"/>
      <c r="F71" s="1250"/>
      <c r="G71" s="1250"/>
      <c r="H71" s="222" t="e">
        <f>SUM(H66:H70)</f>
        <v>#REF!</v>
      </c>
      <c r="I71" s="230"/>
      <c r="J71" s="168"/>
    </row>
    <row r="72" spans="1:12" ht="15" thickBot="1" x14ac:dyDescent="0.35">
      <c r="A72" s="140"/>
      <c r="B72" s="224"/>
      <c r="C72" s="1190" t="s">
        <v>59</v>
      </c>
      <c r="D72" s="1191"/>
      <c r="E72" s="1191"/>
      <c r="F72" s="1191"/>
      <c r="G72" s="1192"/>
      <c r="H72" s="223" t="e">
        <f>+H71+H63</f>
        <v>#REF!</v>
      </c>
      <c r="I72" s="228"/>
      <c r="J72" s="140"/>
    </row>
    <row r="73" spans="1:12" x14ac:dyDescent="0.3">
      <c r="B73" s="141"/>
      <c r="C73" s="141"/>
      <c r="D73" s="257"/>
      <c r="E73" s="258"/>
      <c r="F73" s="141"/>
      <c r="G73" s="141"/>
      <c r="H73" s="141"/>
      <c r="I73" s="141"/>
    </row>
    <row r="74" spans="1:12" s="139" customFormat="1" ht="15" thickBot="1" x14ac:dyDescent="0.35">
      <c r="A74" s="140"/>
      <c r="B74" s="1197"/>
      <c r="C74" s="1222"/>
      <c r="D74" s="1222"/>
      <c r="E74" s="1222"/>
      <c r="F74" s="1222"/>
      <c r="G74" s="1222"/>
      <c r="H74" s="1222"/>
      <c r="I74" s="1222"/>
      <c r="J74" s="140"/>
      <c r="K74" s="140"/>
      <c r="L74" s="140"/>
    </row>
    <row r="75" spans="1:12" s="139" customFormat="1" ht="15" thickBot="1" x14ac:dyDescent="0.35">
      <c r="A75" s="140"/>
      <c r="B75" s="449"/>
      <c r="C75" s="1252" t="s">
        <v>0</v>
      </c>
      <c r="D75" s="1253"/>
      <c r="E75" s="1253"/>
      <c r="F75" s="1253"/>
      <c r="G75" s="1253"/>
      <c r="H75" s="1254"/>
      <c r="I75" s="450"/>
      <c r="J75" s="140"/>
      <c r="K75" s="140"/>
      <c r="L75" s="140"/>
    </row>
    <row r="76" spans="1:12" s="139" customFormat="1" ht="15" thickBot="1" x14ac:dyDescent="0.35">
      <c r="A76" s="140"/>
      <c r="B76" s="140"/>
      <c r="C76" s="170"/>
      <c r="D76" s="170"/>
      <c r="E76" s="170"/>
      <c r="F76" s="170"/>
      <c r="G76" s="171"/>
      <c r="H76" s="170"/>
      <c r="I76" s="170"/>
      <c r="J76" s="140"/>
      <c r="K76" s="140"/>
      <c r="L76" s="140"/>
    </row>
    <row r="77" spans="1:12" s="139" customFormat="1" ht="15" thickBot="1" x14ac:dyDescent="0.35">
      <c r="A77" s="140"/>
      <c r="B77" s="140"/>
      <c r="C77" s="172" t="s">
        <v>1</v>
      </c>
      <c r="D77" s="173" t="s">
        <v>58</v>
      </c>
      <c r="E77" s="1293"/>
      <c r="F77" s="1257"/>
      <c r="G77" s="1258"/>
      <c r="H77" s="1259"/>
      <c r="I77" s="450"/>
      <c r="J77" s="140"/>
      <c r="K77" s="140"/>
      <c r="L77" s="140"/>
    </row>
    <row r="78" spans="1:12" s="139" customFormat="1" ht="15" thickBot="1" x14ac:dyDescent="0.35">
      <c r="A78" s="140"/>
      <c r="B78" s="140"/>
      <c r="C78" s="172" t="s">
        <v>3</v>
      </c>
      <c r="D78" s="174" t="s">
        <v>4</v>
      </c>
      <c r="E78" s="1293"/>
      <c r="F78" s="1260"/>
      <c r="G78" s="1245"/>
      <c r="H78" s="1261"/>
      <c r="I78" s="450"/>
      <c r="J78" s="140"/>
      <c r="K78" s="140"/>
      <c r="L78" s="140"/>
    </row>
    <row r="79" spans="1:12" s="139" customFormat="1" ht="15" thickBot="1" x14ac:dyDescent="0.35">
      <c r="A79" s="140"/>
      <c r="B79" s="140"/>
      <c r="C79" s="172" t="s">
        <v>5</v>
      </c>
      <c r="D79" s="174" t="s">
        <v>6</v>
      </c>
      <c r="E79" s="1293"/>
      <c r="F79" s="1260"/>
      <c r="G79" s="1245"/>
      <c r="H79" s="1261"/>
      <c r="I79" s="450"/>
      <c r="J79" s="140"/>
      <c r="K79" s="140"/>
      <c r="L79" s="140"/>
    </row>
    <row r="80" spans="1:12" s="139" customFormat="1" ht="15" thickBot="1" x14ac:dyDescent="0.35">
      <c r="A80" s="140"/>
      <c r="B80" s="140"/>
      <c r="C80" s="172" t="s">
        <v>7</v>
      </c>
      <c r="D80" s="174" t="s">
        <v>8</v>
      </c>
      <c r="E80" s="1293"/>
      <c r="F80" s="1260"/>
      <c r="G80" s="1245"/>
      <c r="H80" s="1261"/>
      <c r="I80" s="450"/>
      <c r="J80" s="140"/>
      <c r="K80" s="140"/>
      <c r="L80" s="140"/>
    </row>
    <row r="81" spans="1:12" s="139" customFormat="1" ht="15" thickBot="1" x14ac:dyDescent="0.35">
      <c r="A81" s="140"/>
      <c r="B81" s="140"/>
      <c r="C81" s="175" t="s">
        <v>9</v>
      </c>
      <c r="D81" s="174" t="s">
        <v>10</v>
      </c>
      <c r="E81" s="1293"/>
      <c r="F81" s="1260"/>
      <c r="G81" s="1245"/>
      <c r="H81" s="1261"/>
      <c r="I81" s="450"/>
      <c r="J81" s="140"/>
      <c r="K81" s="140"/>
      <c r="L81" s="140"/>
    </row>
    <row r="82" spans="1:12" s="139" customFormat="1" ht="15" thickBot="1" x14ac:dyDescent="0.35">
      <c r="A82" s="140"/>
      <c r="B82" s="140"/>
      <c r="C82" s="175" t="s">
        <v>11</v>
      </c>
      <c r="D82" s="174" t="s">
        <v>12</v>
      </c>
      <c r="E82" s="1293"/>
      <c r="F82" s="1262"/>
      <c r="G82" s="1263"/>
      <c r="H82" s="1264"/>
      <c r="I82" s="450"/>
      <c r="J82" s="140"/>
      <c r="K82" s="140"/>
      <c r="L82" s="140"/>
    </row>
    <row r="83" spans="1:12" s="139" customFormat="1" x14ac:dyDescent="0.3">
      <c r="A83" s="140"/>
      <c r="B83" s="140"/>
      <c r="C83" s="176"/>
      <c r="D83" s="177"/>
      <c r="E83" s="170"/>
      <c r="F83" s="177"/>
      <c r="G83" s="178"/>
      <c r="H83" s="177"/>
      <c r="I83" s="177"/>
      <c r="J83" s="140"/>
      <c r="K83" s="140"/>
      <c r="L83" s="140"/>
    </row>
    <row r="84" spans="1:12" s="139" customFormat="1" ht="15" thickBot="1" x14ac:dyDescent="0.35">
      <c r="A84" s="140"/>
      <c r="B84" s="140"/>
      <c r="C84" s="1265" t="s">
        <v>13</v>
      </c>
      <c r="D84" s="1222"/>
      <c r="E84" s="1222"/>
      <c r="F84" s="1222"/>
      <c r="G84" s="1222"/>
      <c r="H84" s="1266"/>
      <c r="I84" s="450"/>
      <c r="J84" s="140"/>
      <c r="K84" s="140"/>
      <c r="L84" s="140"/>
    </row>
    <row r="85" spans="1:12" s="139" customFormat="1" ht="15" thickBot="1" x14ac:dyDescent="0.35">
      <c r="A85" s="140"/>
      <c r="B85" s="140"/>
      <c r="C85" s="259" t="s">
        <v>14</v>
      </c>
      <c r="D85" s="260" t="s">
        <v>15</v>
      </c>
      <c r="E85" s="259" t="s">
        <v>16</v>
      </c>
      <c r="F85" s="260" t="s">
        <v>17</v>
      </c>
      <c r="G85" s="261" t="s">
        <v>18</v>
      </c>
      <c r="H85" s="262" t="s">
        <v>19</v>
      </c>
      <c r="I85" s="451"/>
      <c r="J85" s="140"/>
      <c r="K85" s="140"/>
      <c r="L85" s="140"/>
    </row>
    <row r="86" spans="1:12" s="139" customFormat="1" x14ac:dyDescent="0.3">
      <c r="A86" s="140"/>
      <c r="B86" s="140"/>
      <c r="C86" s="263" t="e">
        <f>+#REF!</f>
        <v>#REF!</v>
      </c>
      <c r="D86" s="264" t="e">
        <f>+#REF!</f>
        <v>#REF!</v>
      </c>
      <c r="E86" s="265" t="e">
        <f>+#REF!</f>
        <v>#REF!</v>
      </c>
      <c r="F86" s="266" t="e">
        <f>+#REF!</f>
        <v>#REF!</v>
      </c>
      <c r="G86" s="266" t="e">
        <f>+#REF!</f>
        <v>#REF!</v>
      </c>
      <c r="H86" s="267" t="e">
        <f t="shared" ref="H86:H106" si="5">G86*F86</f>
        <v>#REF!</v>
      </c>
      <c r="I86" s="452"/>
      <c r="J86" s="140"/>
      <c r="K86" s="140"/>
      <c r="L86" s="140"/>
    </row>
    <row r="87" spans="1:12" s="139" customFormat="1" x14ac:dyDescent="0.3">
      <c r="A87" s="140"/>
      <c r="B87" s="140"/>
      <c r="C87" s="268" t="e">
        <f>+#REF!</f>
        <v>#REF!</v>
      </c>
      <c r="D87" s="269" t="e">
        <f>+#REF!</f>
        <v>#REF!</v>
      </c>
      <c r="E87" s="270" t="e">
        <f>+#REF!</f>
        <v>#REF!</v>
      </c>
      <c r="F87" s="237" t="e">
        <f>+#REF!</f>
        <v>#REF!</v>
      </c>
      <c r="G87" s="237" t="e">
        <f>+#REF!</f>
        <v>#REF!</v>
      </c>
      <c r="H87" s="267" t="e">
        <f t="shared" si="5"/>
        <v>#REF!</v>
      </c>
      <c r="I87" s="452"/>
      <c r="J87" s="140"/>
      <c r="K87" s="140"/>
      <c r="L87" s="140"/>
    </row>
    <row r="88" spans="1:12" s="139" customFormat="1" x14ac:dyDescent="0.3">
      <c r="A88" s="140"/>
      <c r="B88" s="140"/>
      <c r="C88" s="268" t="e">
        <f>+#REF!</f>
        <v>#REF!</v>
      </c>
      <c r="D88" s="269" t="e">
        <f>+#REF!</f>
        <v>#REF!</v>
      </c>
      <c r="E88" s="270" t="e">
        <f>+#REF!</f>
        <v>#REF!</v>
      </c>
      <c r="F88" s="237" t="e">
        <f>+#REF!</f>
        <v>#REF!</v>
      </c>
      <c r="G88" s="237" t="e">
        <f>+#REF!</f>
        <v>#REF!</v>
      </c>
      <c r="H88" s="267" t="e">
        <f t="shared" si="5"/>
        <v>#REF!</v>
      </c>
      <c r="I88" s="452"/>
      <c r="J88" s="140"/>
      <c r="K88" s="140"/>
      <c r="L88" s="140"/>
    </row>
    <row r="89" spans="1:12" s="139" customFormat="1" x14ac:dyDescent="0.3">
      <c r="A89" s="140"/>
      <c r="B89" s="140"/>
      <c r="C89" s="268" t="e">
        <f>+#REF!</f>
        <v>#REF!</v>
      </c>
      <c r="D89" s="269" t="e">
        <f>+#REF!</f>
        <v>#REF!</v>
      </c>
      <c r="E89" s="270" t="e">
        <f>+#REF!</f>
        <v>#REF!</v>
      </c>
      <c r="F89" s="237" t="e">
        <f>+#REF!</f>
        <v>#REF!</v>
      </c>
      <c r="G89" s="237" t="e">
        <f>+#REF!</f>
        <v>#REF!</v>
      </c>
      <c r="H89" s="267" t="e">
        <f t="shared" si="5"/>
        <v>#REF!</v>
      </c>
      <c r="I89" s="452"/>
      <c r="J89" s="140"/>
      <c r="K89" s="140"/>
      <c r="L89" s="140"/>
    </row>
    <row r="90" spans="1:12" s="139" customFormat="1" x14ac:dyDescent="0.3">
      <c r="A90" s="140"/>
      <c r="B90" s="140"/>
      <c r="C90" s="268" t="e">
        <f>+#REF!</f>
        <v>#REF!</v>
      </c>
      <c r="D90" s="269" t="e">
        <f>+#REF!</f>
        <v>#REF!</v>
      </c>
      <c r="E90" s="270" t="e">
        <f>+#REF!</f>
        <v>#REF!</v>
      </c>
      <c r="F90" s="237" t="e">
        <f>+#REF!</f>
        <v>#REF!</v>
      </c>
      <c r="G90" s="237" t="e">
        <f>+#REF!</f>
        <v>#REF!</v>
      </c>
      <c r="H90" s="267" t="e">
        <f t="shared" si="5"/>
        <v>#REF!</v>
      </c>
      <c r="I90" s="452"/>
      <c r="J90" s="140"/>
      <c r="K90" s="140"/>
      <c r="L90" s="140"/>
    </row>
    <row r="91" spans="1:12" s="139" customFormat="1" x14ac:dyDescent="0.3">
      <c r="A91" s="140"/>
      <c r="B91" s="140"/>
      <c r="C91" s="268" t="e">
        <f>+#REF!</f>
        <v>#REF!</v>
      </c>
      <c r="D91" s="269" t="e">
        <f>+#REF!</f>
        <v>#REF!</v>
      </c>
      <c r="E91" s="270" t="e">
        <f>+#REF!</f>
        <v>#REF!</v>
      </c>
      <c r="F91" s="237" t="e">
        <f>+#REF!</f>
        <v>#REF!</v>
      </c>
      <c r="G91" s="237" t="e">
        <f>+#REF!</f>
        <v>#REF!</v>
      </c>
      <c r="H91" s="267" t="e">
        <f t="shared" si="5"/>
        <v>#REF!</v>
      </c>
      <c r="I91" s="452"/>
      <c r="J91" s="140"/>
      <c r="K91" s="140"/>
      <c r="L91" s="140"/>
    </row>
    <row r="92" spans="1:12" s="139" customFormat="1" x14ac:dyDescent="0.3">
      <c r="A92" s="140"/>
      <c r="B92" s="140"/>
      <c r="C92" s="268" t="e">
        <f>+#REF!</f>
        <v>#REF!</v>
      </c>
      <c r="D92" s="269" t="e">
        <f>+#REF!</f>
        <v>#REF!</v>
      </c>
      <c r="E92" s="270" t="e">
        <f>+#REF!</f>
        <v>#REF!</v>
      </c>
      <c r="F92" s="237" t="e">
        <f>+#REF!</f>
        <v>#REF!</v>
      </c>
      <c r="G92" s="237" t="e">
        <f>+#REF!</f>
        <v>#REF!</v>
      </c>
      <c r="H92" s="271" t="e">
        <f t="shared" si="5"/>
        <v>#REF!</v>
      </c>
      <c r="I92" s="452"/>
      <c r="J92" s="140"/>
      <c r="K92" s="140"/>
      <c r="L92" s="140"/>
    </row>
    <row r="93" spans="1:12" s="139" customFormat="1" x14ac:dyDescent="0.3">
      <c r="A93" s="140"/>
      <c r="B93" s="140"/>
      <c r="C93" s="268" t="e">
        <f>+#REF!</f>
        <v>#REF!</v>
      </c>
      <c r="D93" s="269" t="e">
        <f>+#REF!</f>
        <v>#REF!</v>
      </c>
      <c r="E93" s="270" t="e">
        <f>+#REF!</f>
        <v>#REF!</v>
      </c>
      <c r="F93" s="237" t="e">
        <f>+#REF!</f>
        <v>#REF!</v>
      </c>
      <c r="G93" s="237" t="e">
        <f>+#REF!</f>
        <v>#REF!</v>
      </c>
      <c r="H93" s="271" t="e">
        <f t="shared" si="5"/>
        <v>#REF!</v>
      </c>
      <c r="I93" s="452"/>
      <c r="J93" s="140"/>
      <c r="K93" s="140"/>
      <c r="L93" s="140"/>
    </row>
    <row r="94" spans="1:12" s="139" customFormat="1" x14ac:dyDescent="0.3">
      <c r="A94" s="140"/>
      <c r="B94" s="140"/>
      <c r="C94" s="268" t="e">
        <f>+#REF!</f>
        <v>#REF!</v>
      </c>
      <c r="D94" s="269" t="e">
        <f>+#REF!</f>
        <v>#REF!</v>
      </c>
      <c r="E94" s="270" t="e">
        <f>+#REF!</f>
        <v>#REF!</v>
      </c>
      <c r="F94" s="237" t="e">
        <f>+#REF!</f>
        <v>#REF!</v>
      </c>
      <c r="G94" s="237" t="e">
        <f>+#REF!</f>
        <v>#REF!</v>
      </c>
      <c r="H94" s="267" t="e">
        <f t="shared" si="5"/>
        <v>#REF!</v>
      </c>
      <c r="I94" s="452"/>
      <c r="J94" s="140"/>
      <c r="K94" s="140"/>
      <c r="L94" s="140"/>
    </row>
    <row r="95" spans="1:12" s="139" customFormat="1" x14ac:dyDescent="0.3">
      <c r="A95" s="140"/>
      <c r="B95" s="140"/>
      <c r="C95" s="268" t="e">
        <f>+#REF!</f>
        <v>#REF!</v>
      </c>
      <c r="D95" s="269" t="e">
        <f>+#REF!</f>
        <v>#REF!</v>
      </c>
      <c r="E95" s="270" t="e">
        <f>+#REF!</f>
        <v>#REF!</v>
      </c>
      <c r="F95" s="237" t="e">
        <f>+#REF!</f>
        <v>#REF!</v>
      </c>
      <c r="G95" s="237" t="e">
        <f>+#REF!</f>
        <v>#REF!</v>
      </c>
      <c r="H95" s="267" t="e">
        <f t="shared" si="5"/>
        <v>#REF!</v>
      </c>
      <c r="I95" s="452"/>
      <c r="J95" s="140"/>
      <c r="K95" s="140"/>
      <c r="L95" s="140"/>
    </row>
    <row r="96" spans="1:12" s="139" customFormat="1" x14ac:dyDescent="0.3">
      <c r="A96" s="140"/>
      <c r="B96" s="140"/>
      <c r="C96" s="268" t="e">
        <f>+#REF!</f>
        <v>#REF!</v>
      </c>
      <c r="D96" s="269" t="e">
        <f>+#REF!</f>
        <v>#REF!</v>
      </c>
      <c r="E96" s="270" t="e">
        <f>+#REF!</f>
        <v>#REF!</v>
      </c>
      <c r="F96" s="237" t="e">
        <f>+#REF!</f>
        <v>#REF!</v>
      </c>
      <c r="G96" s="237" t="e">
        <f>+#REF!</f>
        <v>#REF!</v>
      </c>
      <c r="H96" s="271" t="e">
        <f t="shared" si="5"/>
        <v>#REF!</v>
      </c>
      <c r="I96" s="452"/>
      <c r="J96" s="140"/>
      <c r="K96" s="140"/>
      <c r="L96" s="140"/>
    </row>
    <row r="97" spans="1:12" s="139" customFormat="1" x14ac:dyDescent="0.3">
      <c r="A97" s="140"/>
      <c r="B97" s="140"/>
      <c r="C97" s="268" t="e">
        <f>+#REF!</f>
        <v>#REF!</v>
      </c>
      <c r="D97" s="269" t="e">
        <f>+#REF!</f>
        <v>#REF!</v>
      </c>
      <c r="E97" s="270" t="e">
        <f>+#REF!</f>
        <v>#REF!</v>
      </c>
      <c r="F97" s="237" t="e">
        <f>+#REF!</f>
        <v>#REF!</v>
      </c>
      <c r="G97" s="237" t="e">
        <f>+#REF!</f>
        <v>#REF!</v>
      </c>
      <c r="H97" s="267" t="e">
        <f t="shared" si="5"/>
        <v>#REF!</v>
      </c>
      <c r="I97" s="452"/>
      <c r="J97" s="140"/>
      <c r="K97" s="140"/>
      <c r="L97" s="140"/>
    </row>
    <row r="98" spans="1:12" s="139" customFormat="1" x14ac:dyDescent="0.3">
      <c r="A98" s="140"/>
      <c r="B98" s="140"/>
      <c r="C98" s="268" t="e">
        <f>+#REF!</f>
        <v>#REF!</v>
      </c>
      <c r="D98" s="269" t="e">
        <f>+#REF!</f>
        <v>#REF!</v>
      </c>
      <c r="E98" s="270" t="e">
        <f>+#REF!</f>
        <v>#REF!</v>
      </c>
      <c r="F98" s="237" t="e">
        <f>+#REF!</f>
        <v>#REF!</v>
      </c>
      <c r="G98" s="237" t="e">
        <f>+#REF!</f>
        <v>#REF!</v>
      </c>
      <c r="H98" s="267" t="e">
        <f t="shared" si="5"/>
        <v>#REF!</v>
      </c>
      <c r="I98" s="452"/>
      <c r="J98" s="140"/>
      <c r="K98" s="140"/>
      <c r="L98" s="140"/>
    </row>
    <row r="99" spans="1:12" s="139" customFormat="1" x14ac:dyDescent="0.3">
      <c r="A99" s="140"/>
      <c r="B99" s="140"/>
      <c r="C99" s="268" t="e">
        <f>+#REF!</f>
        <v>#REF!</v>
      </c>
      <c r="D99" s="269" t="e">
        <f>+#REF!</f>
        <v>#REF!</v>
      </c>
      <c r="E99" s="270" t="e">
        <f>+#REF!</f>
        <v>#REF!</v>
      </c>
      <c r="F99" s="237" t="e">
        <f>+#REF!</f>
        <v>#REF!</v>
      </c>
      <c r="G99" s="237" t="e">
        <f>+#REF!</f>
        <v>#REF!</v>
      </c>
      <c r="H99" s="267" t="e">
        <f t="shared" si="5"/>
        <v>#REF!</v>
      </c>
      <c r="I99" s="452"/>
      <c r="J99" s="140"/>
      <c r="K99" s="140"/>
      <c r="L99" s="140"/>
    </row>
    <row r="100" spans="1:12" s="139" customFormat="1" x14ac:dyDescent="0.3">
      <c r="A100" s="140"/>
      <c r="B100" s="140"/>
      <c r="C100" s="268" t="e">
        <f>+#REF!</f>
        <v>#REF!</v>
      </c>
      <c r="D100" s="269" t="e">
        <f>+#REF!</f>
        <v>#REF!</v>
      </c>
      <c r="E100" s="270" t="e">
        <f>+#REF!</f>
        <v>#REF!</v>
      </c>
      <c r="F100" s="237" t="e">
        <f>+#REF!</f>
        <v>#REF!</v>
      </c>
      <c r="G100" s="237" t="e">
        <f>+#REF!</f>
        <v>#REF!</v>
      </c>
      <c r="H100" s="267" t="e">
        <f t="shared" si="5"/>
        <v>#REF!</v>
      </c>
      <c r="I100" s="452"/>
      <c r="J100" s="140"/>
      <c r="K100" s="140"/>
      <c r="L100" s="140"/>
    </row>
    <row r="101" spans="1:12" s="139" customFormat="1" x14ac:dyDescent="0.3">
      <c r="A101" s="140"/>
      <c r="B101" s="140"/>
      <c r="C101" s="268" t="e">
        <f>+#REF!</f>
        <v>#REF!</v>
      </c>
      <c r="D101" s="269" t="e">
        <f>+#REF!</f>
        <v>#REF!</v>
      </c>
      <c r="E101" s="270" t="e">
        <f>+#REF!</f>
        <v>#REF!</v>
      </c>
      <c r="F101" s="237" t="e">
        <f>+#REF!</f>
        <v>#REF!</v>
      </c>
      <c r="G101" s="237" t="e">
        <f>+#REF!</f>
        <v>#REF!</v>
      </c>
      <c r="H101" s="267" t="e">
        <f t="shared" si="5"/>
        <v>#REF!</v>
      </c>
      <c r="I101" s="452"/>
      <c r="J101" s="140"/>
      <c r="K101" s="140"/>
      <c r="L101" s="140"/>
    </row>
    <row r="102" spans="1:12" s="139" customFormat="1" x14ac:dyDescent="0.3">
      <c r="A102" s="140"/>
      <c r="B102" s="140"/>
      <c r="C102" s="268" t="e">
        <f>+#REF!</f>
        <v>#REF!</v>
      </c>
      <c r="D102" s="269" t="e">
        <f>+#REF!</f>
        <v>#REF!</v>
      </c>
      <c r="E102" s="270" t="e">
        <f>+#REF!</f>
        <v>#REF!</v>
      </c>
      <c r="F102" s="237" t="e">
        <f>+#REF!</f>
        <v>#REF!</v>
      </c>
      <c r="G102" s="237" t="e">
        <f>+#REF!</f>
        <v>#REF!</v>
      </c>
      <c r="H102" s="267" t="e">
        <f t="shared" si="5"/>
        <v>#REF!</v>
      </c>
      <c r="I102" s="452"/>
      <c r="J102" s="140"/>
      <c r="K102" s="140"/>
      <c r="L102" s="140"/>
    </row>
    <row r="103" spans="1:12" s="139" customFormat="1" x14ac:dyDescent="0.3">
      <c r="A103" s="140"/>
      <c r="B103" s="140"/>
      <c r="C103" s="268" t="e">
        <f>+#REF!</f>
        <v>#REF!</v>
      </c>
      <c r="D103" s="269" t="e">
        <f>+#REF!</f>
        <v>#REF!</v>
      </c>
      <c r="E103" s="270" t="e">
        <f>+#REF!</f>
        <v>#REF!</v>
      </c>
      <c r="F103" s="237" t="e">
        <f>+#REF!</f>
        <v>#REF!</v>
      </c>
      <c r="G103" s="237" t="e">
        <f>+#REF!</f>
        <v>#REF!</v>
      </c>
      <c r="H103" s="267" t="e">
        <f t="shared" si="5"/>
        <v>#REF!</v>
      </c>
      <c r="I103" s="452"/>
      <c r="J103" s="140"/>
      <c r="K103" s="140"/>
      <c r="L103" s="140"/>
    </row>
    <row r="104" spans="1:12" s="139" customFormat="1" x14ac:dyDescent="0.3">
      <c r="A104" s="140"/>
      <c r="B104" s="140"/>
      <c r="C104" s="268" t="e">
        <f>+#REF!</f>
        <v>#REF!</v>
      </c>
      <c r="D104" s="269" t="e">
        <f>+#REF!</f>
        <v>#REF!</v>
      </c>
      <c r="E104" s="270" t="e">
        <f>+#REF!</f>
        <v>#REF!</v>
      </c>
      <c r="F104" s="237" t="e">
        <f>+#REF!</f>
        <v>#REF!</v>
      </c>
      <c r="G104" s="237" t="e">
        <f>+#REF!</f>
        <v>#REF!</v>
      </c>
      <c r="H104" s="267" t="e">
        <f t="shared" si="5"/>
        <v>#REF!</v>
      </c>
      <c r="I104" s="452"/>
      <c r="J104" s="140"/>
      <c r="K104" s="140"/>
      <c r="L104" s="140"/>
    </row>
    <row r="105" spans="1:12" s="139" customFormat="1" x14ac:dyDescent="0.3">
      <c r="A105" s="140"/>
      <c r="B105" s="140"/>
      <c r="C105" s="268" t="e">
        <f>+#REF!</f>
        <v>#REF!</v>
      </c>
      <c r="D105" s="269" t="e">
        <f>+#REF!</f>
        <v>#REF!</v>
      </c>
      <c r="E105" s="270" t="e">
        <f>+#REF!</f>
        <v>#REF!</v>
      </c>
      <c r="F105" s="237" t="e">
        <f>+#REF!</f>
        <v>#REF!</v>
      </c>
      <c r="G105" s="237" t="e">
        <f>+#REF!</f>
        <v>#REF!</v>
      </c>
      <c r="H105" s="267" t="e">
        <f t="shared" si="5"/>
        <v>#REF!</v>
      </c>
      <c r="I105" s="452"/>
      <c r="J105" s="140"/>
      <c r="K105" s="140"/>
      <c r="L105" s="140"/>
    </row>
    <row r="106" spans="1:12" s="139" customFormat="1" ht="15" thickBot="1" x14ac:dyDescent="0.35">
      <c r="A106" s="140"/>
      <c r="B106" s="140"/>
      <c r="C106" s="272" t="e">
        <f>+#REF!</f>
        <v>#REF!</v>
      </c>
      <c r="D106" s="273" t="e">
        <f>+#REF!</f>
        <v>#REF!</v>
      </c>
      <c r="E106" s="274" t="e">
        <f>+#REF!</f>
        <v>#REF!</v>
      </c>
      <c r="F106" s="275" t="e">
        <f>+#REF!</f>
        <v>#REF!</v>
      </c>
      <c r="G106" s="275" t="e">
        <f>+#REF!</f>
        <v>#REF!</v>
      </c>
      <c r="H106" s="276" t="e">
        <f t="shared" si="5"/>
        <v>#REF!</v>
      </c>
      <c r="I106" s="452"/>
      <c r="J106" s="140"/>
      <c r="K106" s="140"/>
      <c r="L106" s="140"/>
    </row>
    <row r="107" spans="1:12" s="139" customFormat="1" ht="15" thickBot="1" x14ac:dyDescent="0.35">
      <c r="A107" s="140"/>
      <c r="B107" s="140"/>
      <c r="C107" s="241"/>
      <c r="D107" s="242"/>
      <c r="E107" s="241"/>
      <c r="F107" s="1244" t="s">
        <v>20</v>
      </c>
      <c r="G107" s="1245"/>
      <c r="H107" s="277" t="e">
        <f>SUM(H86:H106)</f>
        <v>#REF!</v>
      </c>
      <c r="I107" s="455"/>
      <c r="J107" s="140"/>
      <c r="K107" s="140"/>
      <c r="L107" s="140"/>
    </row>
    <row r="108" spans="1:12" ht="15" thickBot="1" x14ac:dyDescent="0.35">
      <c r="A108" s="140"/>
      <c r="B108" s="224"/>
      <c r="C108" s="1246" t="s">
        <v>21</v>
      </c>
      <c r="D108" s="1247"/>
      <c r="E108" s="1247"/>
      <c r="F108" s="1247"/>
      <c r="G108" s="1247"/>
      <c r="H108" s="1248"/>
      <c r="I108" s="226"/>
      <c r="J108" s="140"/>
    </row>
    <row r="109" spans="1:12" ht="15" thickBot="1" x14ac:dyDescent="0.35">
      <c r="A109" s="140"/>
      <c r="B109" s="224"/>
      <c r="C109" s="203" t="s">
        <v>22</v>
      </c>
      <c r="D109" s="204" t="s">
        <v>23</v>
      </c>
      <c r="E109" s="205" t="s">
        <v>16</v>
      </c>
      <c r="F109" s="204" t="s">
        <v>17</v>
      </c>
      <c r="G109" s="205" t="s">
        <v>18</v>
      </c>
      <c r="H109" s="206" t="s">
        <v>25</v>
      </c>
      <c r="I109" s="454"/>
      <c r="J109" s="140"/>
    </row>
    <row r="110" spans="1:12" x14ac:dyDescent="0.3">
      <c r="A110" s="140"/>
      <c r="B110" s="224"/>
      <c r="C110" s="207" t="e">
        <f>+#REF!</f>
        <v>#REF!</v>
      </c>
      <c r="D110" s="208" t="e">
        <f>+#REF!</f>
        <v>#REF!</v>
      </c>
      <c r="E110" s="209" t="e">
        <f>+#REF!</f>
        <v>#REF!</v>
      </c>
      <c r="F110" s="210">
        <v>1</v>
      </c>
      <c r="G110" s="210" t="e">
        <f>+#REF!</f>
        <v>#REF!</v>
      </c>
      <c r="H110" s="211">
        <v>3184838.6367860292</v>
      </c>
      <c r="I110" s="169"/>
      <c r="J110" s="140"/>
    </row>
    <row r="111" spans="1:12" x14ac:dyDescent="0.3">
      <c r="A111" s="140"/>
      <c r="B111" s="224"/>
      <c r="C111" s="212" t="e">
        <f>+#REF!</f>
        <v>#REF!</v>
      </c>
      <c r="D111" s="213" t="e">
        <f>+#REF!</f>
        <v>#REF!</v>
      </c>
      <c r="E111" s="214" t="e">
        <f>+#REF!</f>
        <v>#REF!</v>
      </c>
      <c r="F111" s="215">
        <v>1</v>
      </c>
      <c r="G111" s="215" t="e">
        <f>+#REF!</f>
        <v>#REF!</v>
      </c>
      <c r="H111" s="251">
        <v>3312236.7889062678</v>
      </c>
      <c r="I111" s="169"/>
      <c r="J111" s="140"/>
    </row>
    <row r="112" spans="1:12" x14ac:dyDescent="0.3">
      <c r="A112" s="140"/>
      <c r="B112" s="224"/>
      <c r="C112" s="212" t="e">
        <f>+#REF!</f>
        <v>#REF!</v>
      </c>
      <c r="D112" s="213" t="e">
        <f>+#REF!</f>
        <v>#REF!</v>
      </c>
      <c r="E112" s="214" t="e">
        <f>+#REF!</f>
        <v>#REF!</v>
      </c>
      <c r="F112" s="215">
        <v>1</v>
      </c>
      <c r="G112" s="215" t="e">
        <f>+#REF!</f>
        <v>#REF!</v>
      </c>
      <c r="H112" s="251">
        <v>3313797.9309987626</v>
      </c>
      <c r="I112" s="169"/>
      <c r="J112" s="140"/>
    </row>
    <row r="113" spans="1:12" x14ac:dyDescent="0.3">
      <c r="A113" s="140"/>
      <c r="B113" s="224"/>
      <c r="C113" s="212" t="e">
        <f>+#REF!</f>
        <v>#REF!</v>
      </c>
      <c r="D113" s="213" t="e">
        <f>+#REF!</f>
        <v>#REF!</v>
      </c>
      <c r="E113" s="214" t="e">
        <f>+#REF!</f>
        <v>#REF!</v>
      </c>
      <c r="F113" s="215">
        <v>1</v>
      </c>
      <c r="G113" s="215" t="e">
        <f>+#REF!</f>
        <v>#REF!</v>
      </c>
      <c r="H113" s="251">
        <v>2031088.0899497306</v>
      </c>
      <c r="I113" s="169"/>
      <c r="J113" s="140"/>
    </row>
    <row r="114" spans="1:12" ht="15" thickBot="1" x14ac:dyDescent="0.35">
      <c r="A114" s="140"/>
      <c r="B114" s="224"/>
      <c r="C114" s="217" t="e">
        <f>+#REF!</f>
        <v>#REF!</v>
      </c>
      <c r="D114" s="218" t="e">
        <f>+#REF!</f>
        <v>#REF!</v>
      </c>
      <c r="E114" s="219" t="e">
        <f>+#REF!</f>
        <v>#REF!</v>
      </c>
      <c r="F114" s="220">
        <v>1</v>
      </c>
      <c r="G114" s="220" t="e">
        <f>+#REF!</f>
        <v>#REF!</v>
      </c>
      <c r="H114" s="278">
        <v>1797925.5</v>
      </c>
      <c r="I114" s="169"/>
      <c r="J114" s="140"/>
    </row>
    <row r="115" spans="1:12" ht="15" thickBot="1" x14ac:dyDescent="0.35">
      <c r="A115" s="140"/>
      <c r="B115" s="224"/>
      <c r="C115" s="1249">
        <v>1</v>
      </c>
      <c r="D115" s="1250"/>
      <c r="E115" s="1250"/>
      <c r="F115" s="1250"/>
      <c r="G115" s="1250"/>
      <c r="H115" s="222">
        <f>SUM(H110:H114)</f>
        <v>13639886.946640791</v>
      </c>
      <c r="I115" s="230"/>
      <c r="J115" s="168"/>
    </row>
    <row r="116" spans="1:12" ht="15" thickBot="1" x14ac:dyDescent="0.35">
      <c r="A116" s="140"/>
      <c r="B116" s="224"/>
      <c r="C116" s="1190" t="s">
        <v>59</v>
      </c>
      <c r="D116" s="1191"/>
      <c r="E116" s="1191"/>
      <c r="F116" s="1191"/>
      <c r="G116" s="1192"/>
      <c r="H116" s="223" t="e">
        <f>+H115+H107</f>
        <v>#REF!</v>
      </c>
      <c r="I116" s="228"/>
      <c r="J116" s="140"/>
    </row>
    <row r="117" spans="1:12" x14ac:dyDescent="0.3">
      <c r="B117" s="141"/>
      <c r="C117" s="141"/>
      <c r="D117" s="257"/>
      <c r="E117" s="258"/>
      <c r="F117" s="141"/>
      <c r="G117" s="141"/>
      <c r="H117" s="141"/>
      <c r="I117" s="141"/>
    </row>
    <row r="118" spans="1:12" s="140" customFormat="1" x14ac:dyDescent="0.3">
      <c r="B118" s="468"/>
      <c r="C118" s="468"/>
      <c r="D118" s="468"/>
      <c r="E118" s="468"/>
      <c r="F118" s="468"/>
      <c r="G118" s="468"/>
      <c r="H118" s="468"/>
      <c r="I118" s="468"/>
    </row>
    <row r="119" spans="1:12" s="140" customFormat="1" x14ac:dyDescent="0.3">
      <c r="C119" s="1255" t="s">
        <v>0</v>
      </c>
      <c r="D119" s="1222"/>
      <c r="E119" s="1222"/>
      <c r="F119" s="1222"/>
      <c r="G119" s="1222"/>
      <c r="H119" s="1222"/>
      <c r="I119" s="450"/>
    </row>
    <row r="120" spans="1:12" s="139" customFormat="1" ht="15" thickBot="1" x14ac:dyDescent="0.35">
      <c r="A120" s="140"/>
      <c r="B120" s="140"/>
      <c r="C120" s="170"/>
      <c r="D120" s="170"/>
      <c r="E120" s="170"/>
      <c r="F120" s="170"/>
      <c r="G120" s="171"/>
      <c r="H120" s="170"/>
      <c r="I120" s="170"/>
      <c r="J120" s="140"/>
      <c r="K120" s="140"/>
      <c r="L120" s="140"/>
    </row>
    <row r="121" spans="1:12" s="139" customFormat="1" ht="15" thickBot="1" x14ac:dyDescent="0.35">
      <c r="A121" s="140"/>
      <c r="B121" s="140"/>
      <c r="C121" s="172" t="s">
        <v>1</v>
      </c>
      <c r="D121" s="173" t="s">
        <v>60</v>
      </c>
      <c r="E121" s="1255"/>
      <c r="F121" s="1257"/>
      <c r="G121" s="1258"/>
      <c r="H121" s="1259"/>
      <c r="I121" s="450"/>
      <c r="J121" s="140"/>
      <c r="K121" s="140"/>
      <c r="L121" s="140"/>
    </row>
    <row r="122" spans="1:12" s="139" customFormat="1" ht="15" thickBot="1" x14ac:dyDescent="0.35">
      <c r="A122" s="140"/>
      <c r="B122" s="140"/>
      <c r="C122" s="172" t="s">
        <v>3</v>
      </c>
      <c r="D122" s="174" t="s">
        <v>4</v>
      </c>
      <c r="E122" s="1256"/>
      <c r="F122" s="1260"/>
      <c r="G122" s="1245"/>
      <c r="H122" s="1261"/>
      <c r="I122" s="450"/>
      <c r="J122" s="140"/>
      <c r="K122" s="140"/>
      <c r="L122" s="140"/>
    </row>
    <row r="123" spans="1:12" s="139" customFormat="1" ht="15" thickBot="1" x14ac:dyDescent="0.35">
      <c r="A123" s="140"/>
      <c r="B123" s="140"/>
      <c r="C123" s="172" t="s">
        <v>5</v>
      </c>
      <c r="D123" s="174" t="s">
        <v>6</v>
      </c>
      <c r="E123" s="1256"/>
      <c r="F123" s="1260"/>
      <c r="G123" s="1245"/>
      <c r="H123" s="1261"/>
      <c r="I123" s="450"/>
      <c r="J123" s="140"/>
      <c r="K123" s="140"/>
      <c r="L123" s="140"/>
    </row>
    <row r="124" spans="1:12" s="139" customFormat="1" ht="15" thickBot="1" x14ac:dyDescent="0.35">
      <c r="A124" s="140"/>
      <c r="B124" s="140"/>
      <c r="C124" s="172" t="s">
        <v>7</v>
      </c>
      <c r="D124" s="174" t="s">
        <v>8</v>
      </c>
      <c r="E124" s="1256"/>
      <c r="F124" s="1260"/>
      <c r="G124" s="1245"/>
      <c r="H124" s="1261"/>
      <c r="I124" s="450"/>
      <c r="J124" s="140"/>
      <c r="K124" s="140"/>
      <c r="L124" s="140"/>
    </row>
    <row r="125" spans="1:12" s="139" customFormat="1" ht="15" thickBot="1" x14ac:dyDescent="0.35">
      <c r="A125" s="140"/>
      <c r="B125" s="140"/>
      <c r="C125" s="175" t="s">
        <v>9</v>
      </c>
      <c r="D125" s="174" t="s">
        <v>10</v>
      </c>
      <c r="E125" s="1256"/>
      <c r="F125" s="1260"/>
      <c r="G125" s="1245"/>
      <c r="H125" s="1261"/>
      <c r="I125" s="450"/>
      <c r="J125" s="140"/>
      <c r="K125" s="140"/>
      <c r="L125" s="140"/>
    </row>
    <row r="126" spans="1:12" s="139" customFormat="1" ht="15" thickBot="1" x14ac:dyDescent="0.35">
      <c r="A126" s="140"/>
      <c r="B126" s="140"/>
      <c r="C126" s="175" t="s">
        <v>11</v>
      </c>
      <c r="D126" s="174" t="s">
        <v>12</v>
      </c>
      <c r="E126" s="1256"/>
      <c r="F126" s="1262"/>
      <c r="G126" s="1263"/>
      <c r="H126" s="1264"/>
      <c r="I126" s="450"/>
      <c r="J126" s="140"/>
      <c r="K126" s="140"/>
      <c r="L126" s="140"/>
    </row>
    <row r="127" spans="1:12" s="139" customFormat="1" x14ac:dyDescent="0.3">
      <c r="A127" s="140"/>
      <c r="B127" s="140"/>
      <c r="C127" s="176"/>
      <c r="D127" s="177"/>
      <c r="E127" s="170"/>
      <c r="F127" s="177"/>
      <c r="G127" s="178"/>
      <c r="H127" s="177"/>
      <c r="I127" s="177"/>
      <c r="J127" s="140"/>
      <c r="K127" s="140"/>
      <c r="L127" s="140"/>
    </row>
    <row r="128" spans="1:12" s="139" customFormat="1" x14ac:dyDescent="0.3">
      <c r="A128" s="140"/>
      <c r="B128" s="140"/>
      <c r="C128" s="1288" t="s">
        <v>13</v>
      </c>
      <c r="D128" s="1289"/>
      <c r="E128" s="1289"/>
      <c r="F128" s="1289"/>
      <c r="G128" s="1289"/>
      <c r="H128" s="1290"/>
      <c r="I128" s="450"/>
      <c r="J128" s="140"/>
      <c r="K128" s="140"/>
      <c r="L128" s="140"/>
    </row>
    <row r="129" spans="1:12" s="139" customFormat="1" x14ac:dyDescent="0.3">
      <c r="A129" s="140"/>
      <c r="B129" s="140"/>
      <c r="C129" s="231" t="s">
        <v>14</v>
      </c>
      <c r="D129" s="231" t="s">
        <v>15</v>
      </c>
      <c r="E129" s="232" t="s">
        <v>16</v>
      </c>
      <c r="F129" s="231" t="s">
        <v>17</v>
      </c>
      <c r="G129" s="233" t="s">
        <v>18</v>
      </c>
      <c r="H129" s="231" t="s">
        <v>19</v>
      </c>
      <c r="I129" s="451"/>
      <c r="J129" s="140"/>
      <c r="K129" s="140"/>
      <c r="L129" s="140"/>
    </row>
    <row r="130" spans="1:12" s="139" customFormat="1" x14ac:dyDescent="0.3">
      <c r="A130" s="140"/>
      <c r="B130" s="140"/>
      <c r="C130" s="237" t="e">
        <f>+#REF!</f>
        <v>#REF!</v>
      </c>
      <c r="D130" s="269" t="e">
        <f>+#REF!</f>
        <v>#REF!</v>
      </c>
      <c r="E130" s="270" t="e">
        <f>+#REF!</f>
        <v>#REF!</v>
      </c>
      <c r="F130" s="237" t="e">
        <f>+#REF!</f>
        <v>#REF!</v>
      </c>
      <c r="G130" s="237" t="e">
        <f>+#REF!</f>
        <v>#REF!</v>
      </c>
      <c r="H130" s="238" t="e">
        <f t="shared" ref="H130:H150" si="6">G130*F130</f>
        <v>#REF!</v>
      </c>
      <c r="I130" s="452"/>
      <c r="J130" s="140"/>
      <c r="K130" s="140"/>
      <c r="L130" s="140"/>
    </row>
    <row r="131" spans="1:12" s="139" customFormat="1" x14ac:dyDescent="0.3">
      <c r="A131" s="140"/>
      <c r="B131" s="140"/>
      <c r="C131" s="237" t="e">
        <f>+#REF!</f>
        <v>#REF!</v>
      </c>
      <c r="D131" s="269" t="e">
        <f>+#REF!</f>
        <v>#REF!</v>
      </c>
      <c r="E131" s="270" t="e">
        <f>+#REF!</f>
        <v>#REF!</v>
      </c>
      <c r="F131" s="237" t="e">
        <f>+#REF!</f>
        <v>#REF!</v>
      </c>
      <c r="G131" s="237" t="e">
        <f>+#REF!</f>
        <v>#REF!</v>
      </c>
      <c r="H131" s="238" t="e">
        <f t="shared" si="6"/>
        <v>#REF!</v>
      </c>
      <c r="I131" s="452"/>
      <c r="J131" s="140"/>
      <c r="K131" s="140"/>
      <c r="L131" s="140"/>
    </row>
    <row r="132" spans="1:12" s="139" customFormat="1" x14ac:dyDescent="0.3">
      <c r="A132" s="140"/>
      <c r="B132" s="140"/>
      <c r="C132" s="237" t="e">
        <f>+#REF!</f>
        <v>#REF!</v>
      </c>
      <c r="D132" s="269" t="e">
        <f>+#REF!</f>
        <v>#REF!</v>
      </c>
      <c r="E132" s="270" t="e">
        <f>+#REF!</f>
        <v>#REF!</v>
      </c>
      <c r="F132" s="237" t="e">
        <f>+#REF!</f>
        <v>#REF!</v>
      </c>
      <c r="G132" s="237" t="e">
        <f>+#REF!</f>
        <v>#REF!</v>
      </c>
      <c r="H132" s="238" t="e">
        <f t="shared" si="6"/>
        <v>#REF!</v>
      </c>
      <c r="I132" s="452"/>
      <c r="J132" s="140"/>
      <c r="K132" s="140"/>
      <c r="L132" s="140"/>
    </row>
    <row r="133" spans="1:12" s="139" customFormat="1" x14ac:dyDescent="0.3">
      <c r="A133" s="140"/>
      <c r="B133" s="140"/>
      <c r="C133" s="237" t="e">
        <f>+#REF!</f>
        <v>#REF!</v>
      </c>
      <c r="D133" s="269" t="e">
        <f>+#REF!</f>
        <v>#REF!</v>
      </c>
      <c r="E133" s="270" t="e">
        <f>+#REF!</f>
        <v>#REF!</v>
      </c>
      <c r="F133" s="237" t="e">
        <f>+#REF!</f>
        <v>#REF!</v>
      </c>
      <c r="G133" s="237" t="e">
        <f>+#REF!</f>
        <v>#REF!</v>
      </c>
      <c r="H133" s="238" t="e">
        <f t="shared" si="6"/>
        <v>#REF!</v>
      </c>
      <c r="I133" s="452"/>
      <c r="J133" s="140"/>
      <c r="K133" s="140"/>
      <c r="L133" s="140"/>
    </row>
    <row r="134" spans="1:12" s="139" customFormat="1" x14ac:dyDescent="0.3">
      <c r="A134" s="140"/>
      <c r="B134" s="140"/>
      <c r="C134" s="237" t="e">
        <f>+#REF!</f>
        <v>#REF!</v>
      </c>
      <c r="D134" s="269" t="e">
        <f>+#REF!</f>
        <v>#REF!</v>
      </c>
      <c r="E134" s="270" t="e">
        <f>+#REF!</f>
        <v>#REF!</v>
      </c>
      <c r="F134" s="237" t="e">
        <f>+#REF!</f>
        <v>#REF!</v>
      </c>
      <c r="G134" s="237" t="e">
        <f>+#REF!</f>
        <v>#REF!</v>
      </c>
      <c r="H134" s="238" t="e">
        <f t="shared" si="6"/>
        <v>#REF!</v>
      </c>
      <c r="I134" s="452"/>
      <c r="J134" s="140"/>
      <c r="K134" s="140"/>
      <c r="L134" s="140"/>
    </row>
    <row r="135" spans="1:12" s="139" customFormat="1" x14ac:dyDescent="0.3">
      <c r="A135" s="140"/>
      <c r="B135" s="140"/>
      <c r="C135" s="237" t="e">
        <f>+#REF!</f>
        <v>#REF!</v>
      </c>
      <c r="D135" s="269" t="e">
        <f>+#REF!</f>
        <v>#REF!</v>
      </c>
      <c r="E135" s="270" t="e">
        <f>+#REF!</f>
        <v>#REF!</v>
      </c>
      <c r="F135" s="237" t="e">
        <f>+#REF!</f>
        <v>#REF!</v>
      </c>
      <c r="G135" s="237" t="e">
        <f>+#REF!</f>
        <v>#REF!</v>
      </c>
      <c r="H135" s="238" t="e">
        <f t="shared" si="6"/>
        <v>#REF!</v>
      </c>
      <c r="I135" s="452"/>
      <c r="J135" s="140"/>
      <c r="K135" s="140"/>
      <c r="L135" s="140"/>
    </row>
    <row r="136" spans="1:12" s="139" customFormat="1" x14ac:dyDescent="0.3">
      <c r="A136" s="140"/>
      <c r="B136" s="140"/>
      <c r="C136" s="237" t="e">
        <f>+#REF!</f>
        <v>#REF!</v>
      </c>
      <c r="D136" s="269" t="e">
        <f>+#REF!</f>
        <v>#REF!</v>
      </c>
      <c r="E136" s="270" t="e">
        <f>+#REF!</f>
        <v>#REF!</v>
      </c>
      <c r="F136" s="237" t="e">
        <f>+#REF!</f>
        <v>#REF!</v>
      </c>
      <c r="G136" s="237" t="e">
        <f>+#REF!</f>
        <v>#REF!</v>
      </c>
      <c r="H136" s="279" t="e">
        <f t="shared" si="6"/>
        <v>#REF!</v>
      </c>
      <c r="I136" s="452"/>
      <c r="J136" s="140"/>
      <c r="K136" s="140"/>
      <c r="L136" s="140"/>
    </row>
    <row r="137" spans="1:12" s="139" customFormat="1" x14ac:dyDescent="0.3">
      <c r="A137" s="140"/>
      <c r="B137" s="140"/>
      <c r="C137" s="237" t="e">
        <f>+#REF!</f>
        <v>#REF!</v>
      </c>
      <c r="D137" s="269" t="e">
        <f>+#REF!</f>
        <v>#REF!</v>
      </c>
      <c r="E137" s="270" t="e">
        <f>+#REF!</f>
        <v>#REF!</v>
      </c>
      <c r="F137" s="237" t="e">
        <f>+#REF!</f>
        <v>#REF!</v>
      </c>
      <c r="G137" s="237" t="e">
        <f>+#REF!</f>
        <v>#REF!</v>
      </c>
      <c r="H137" s="279" t="e">
        <f t="shared" si="6"/>
        <v>#REF!</v>
      </c>
      <c r="I137" s="452"/>
      <c r="J137" s="140"/>
      <c r="K137" s="140"/>
      <c r="L137" s="140"/>
    </row>
    <row r="138" spans="1:12" s="139" customFormat="1" x14ac:dyDescent="0.3">
      <c r="A138" s="140"/>
      <c r="B138" s="140"/>
      <c r="C138" s="237" t="e">
        <f>+#REF!</f>
        <v>#REF!</v>
      </c>
      <c r="D138" s="269" t="e">
        <f>+#REF!</f>
        <v>#REF!</v>
      </c>
      <c r="E138" s="270" t="e">
        <f>+#REF!</f>
        <v>#REF!</v>
      </c>
      <c r="F138" s="237" t="e">
        <f>+#REF!</f>
        <v>#REF!</v>
      </c>
      <c r="G138" s="237" t="e">
        <f>+#REF!</f>
        <v>#REF!</v>
      </c>
      <c r="H138" s="238" t="e">
        <f t="shared" si="6"/>
        <v>#REF!</v>
      </c>
      <c r="I138" s="452"/>
      <c r="J138" s="140"/>
      <c r="K138" s="140"/>
      <c r="L138" s="140"/>
    </row>
    <row r="139" spans="1:12" s="139" customFormat="1" x14ac:dyDescent="0.3">
      <c r="A139" s="140"/>
      <c r="B139" s="140"/>
      <c r="C139" s="237" t="e">
        <f>+#REF!</f>
        <v>#REF!</v>
      </c>
      <c r="D139" s="269" t="e">
        <f>+#REF!</f>
        <v>#REF!</v>
      </c>
      <c r="E139" s="270" t="e">
        <f>+#REF!</f>
        <v>#REF!</v>
      </c>
      <c r="F139" s="237" t="e">
        <f>+#REF!</f>
        <v>#REF!</v>
      </c>
      <c r="G139" s="237" t="e">
        <f>+#REF!</f>
        <v>#REF!</v>
      </c>
      <c r="H139" s="238" t="e">
        <f t="shared" si="6"/>
        <v>#REF!</v>
      </c>
      <c r="I139" s="452"/>
      <c r="J139" s="140"/>
      <c r="K139" s="140"/>
      <c r="L139" s="140"/>
    </row>
    <row r="140" spans="1:12" s="139" customFormat="1" x14ac:dyDescent="0.3">
      <c r="A140" s="140"/>
      <c r="B140" s="140"/>
      <c r="C140" s="237" t="e">
        <f>+#REF!</f>
        <v>#REF!</v>
      </c>
      <c r="D140" s="269" t="e">
        <f>+#REF!</f>
        <v>#REF!</v>
      </c>
      <c r="E140" s="270" t="e">
        <f>+#REF!</f>
        <v>#REF!</v>
      </c>
      <c r="F140" s="237" t="e">
        <f>+#REF!</f>
        <v>#REF!</v>
      </c>
      <c r="G140" s="237" t="e">
        <f>+#REF!</f>
        <v>#REF!</v>
      </c>
      <c r="H140" s="279" t="e">
        <f t="shared" si="6"/>
        <v>#REF!</v>
      </c>
      <c r="I140" s="452"/>
      <c r="J140" s="140"/>
      <c r="K140" s="140"/>
      <c r="L140" s="140"/>
    </row>
    <row r="141" spans="1:12" s="139" customFormat="1" x14ac:dyDescent="0.3">
      <c r="A141" s="140"/>
      <c r="B141" s="140"/>
      <c r="C141" s="237" t="e">
        <f>+#REF!</f>
        <v>#REF!</v>
      </c>
      <c r="D141" s="269" t="e">
        <f>+#REF!</f>
        <v>#REF!</v>
      </c>
      <c r="E141" s="270" t="e">
        <f>+#REF!</f>
        <v>#REF!</v>
      </c>
      <c r="F141" s="237" t="e">
        <f>+#REF!</f>
        <v>#REF!</v>
      </c>
      <c r="G141" s="237" t="e">
        <f>+#REF!</f>
        <v>#REF!</v>
      </c>
      <c r="H141" s="238" t="e">
        <f t="shared" si="6"/>
        <v>#REF!</v>
      </c>
      <c r="I141" s="452"/>
      <c r="J141" s="140"/>
      <c r="K141" s="140"/>
      <c r="L141" s="140"/>
    </row>
    <row r="142" spans="1:12" s="139" customFormat="1" x14ac:dyDescent="0.3">
      <c r="A142" s="140"/>
      <c r="B142" s="140"/>
      <c r="C142" s="237" t="e">
        <f>+#REF!</f>
        <v>#REF!</v>
      </c>
      <c r="D142" s="269" t="e">
        <f>+#REF!</f>
        <v>#REF!</v>
      </c>
      <c r="E142" s="270" t="e">
        <f>+#REF!</f>
        <v>#REF!</v>
      </c>
      <c r="F142" s="237" t="e">
        <f>+#REF!</f>
        <v>#REF!</v>
      </c>
      <c r="G142" s="237" t="e">
        <f>+#REF!</f>
        <v>#REF!</v>
      </c>
      <c r="H142" s="238" t="e">
        <f t="shared" si="6"/>
        <v>#REF!</v>
      </c>
      <c r="I142" s="452"/>
      <c r="J142" s="140"/>
      <c r="K142" s="140"/>
      <c r="L142" s="140"/>
    </row>
    <row r="143" spans="1:12" s="139" customFormat="1" x14ac:dyDescent="0.3">
      <c r="A143" s="140"/>
      <c r="B143" s="140"/>
      <c r="C143" s="237" t="e">
        <f>+#REF!</f>
        <v>#REF!</v>
      </c>
      <c r="D143" s="269" t="e">
        <f>+#REF!</f>
        <v>#REF!</v>
      </c>
      <c r="E143" s="270" t="e">
        <f>+#REF!</f>
        <v>#REF!</v>
      </c>
      <c r="F143" s="237" t="e">
        <f>+#REF!</f>
        <v>#REF!</v>
      </c>
      <c r="G143" s="237" t="e">
        <f>+#REF!</f>
        <v>#REF!</v>
      </c>
      <c r="H143" s="238" t="e">
        <f t="shared" si="6"/>
        <v>#REF!</v>
      </c>
      <c r="I143" s="452"/>
      <c r="J143" s="140"/>
      <c r="K143" s="140"/>
      <c r="L143" s="140"/>
    </row>
    <row r="144" spans="1:12" s="139" customFormat="1" x14ac:dyDescent="0.3">
      <c r="A144" s="140"/>
      <c r="B144" s="140"/>
      <c r="C144" s="237" t="e">
        <f>+#REF!</f>
        <v>#REF!</v>
      </c>
      <c r="D144" s="269" t="e">
        <f>+#REF!</f>
        <v>#REF!</v>
      </c>
      <c r="E144" s="270" t="e">
        <f>+#REF!</f>
        <v>#REF!</v>
      </c>
      <c r="F144" s="237" t="e">
        <f>+#REF!</f>
        <v>#REF!</v>
      </c>
      <c r="G144" s="237" t="e">
        <f>+#REF!</f>
        <v>#REF!</v>
      </c>
      <c r="H144" s="238" t="e">
        <f t="shared" si="6"/>
        <v>#REF!</v>
      </c>
      <c r="I144" s="452"/>
      <c r="J144" s="140"/>
      <c r="K144" s="140"/>
      <c r="L144" s="140"/>
    </row>
    <row r="145" spans="1:12" s="139" customFormat="1" x14ac:dyDescent="0.3">
      <c r="A145" s="140"/>
      <c r="B145" s="140"/>
      <c r="C145" s="237" t="e">
        <f>+#REF!</f>
        <v>#REF!</v>
      </c>
      <c r="D145" s="269" t="e">
        <f>+#REF!</f>
        <v>#REF!</v>
      </c>
      <c r="E145" s="270" t="e">
        <f>+#REF!</f>
        <v>#REF!</v>
      </c>
      <c r="F145" s="237" t="e">
        <f>+#REF!</f>
        <v>#REF!</v>
      </c>
      <c r="G145" s="237" t="e">
        <f>+#REF!</f>
        <v>#REF!</v>
      </c>
      <c r="H145" s="238" t="e">
        <f t="shared" si="6"/>
        <v>#REF!</v>
      </c>
      <c r="I145" s="452"/>
      <c r="J145" s="140"/>
      <c r="K145" s="140"/>
      <c r="L145" s="140"/>
    </row>
    <row r="146" spans="1:12" s="139" customFormat="1" x14ac:dyDescent="0.3">
      <c r="A146" s="140"/>
      <c r="B146" s="140"/>
      <c r="C146" s="237" t="e">
        <f>+#REF!</f>
        <v>#REF!</v>
      </c>
      <c r="D146" s="269" t="e">
        <f>+#REF!</f>
        <v>#REF!</v>
      </c>
      <c r="E146" s="270" t="e">
        <f>+#REF!</f>
        <v>#REF!</v>
      </c>
      <c r="F146" s="237" t="e">
        <f>+#REF!</f>
        <v>#REF!</v>
      </c>
      <c r="G146" s="237" t="e">
        <f>+#REF!</f>
        <v>#REF!</v>
      </c>
      <c r="H146" s="238" t="e">
        <f t="shared" si="6"/>
        <v>#REF!</v>
      </c>
      <c r="I146" s="452"/>
      <c r="J146" s="140"/>
      <c r="K146" s="140"/>
      <c r="L146" s="140"/>
    </row>
    <row r="147" spans="1:12" s="139" customFormat="1" x14ac:dyDescent="0.3">
      <c r="A147" s="140"/>
      <c r="B147" s="140"/>
      <c r="C147" s="237" t="e">
        <f>+#REF!</f>
        <v>#REF!</v>
      </c>
      <c r="D147" s="269" t="e">
        <f>+#REF!</f>
        <v>#REF!</v>
      </c>
      <c r="E147" s="270" t="e">
        <f>+#REF!</f>
        <v>#REF!</v>
      </c>
      <c r="F147" s="237" t="e">
        <f>+#REF!</f>
        <v>#REF!</v>
      </c>
      <c r="G147" s="237" t="e">
        <f>+#REF!</f>
        <v>#REF!</v>
      </c>
      <c r="H147" s="238" t="e">
        <f t="shared" si="6"/>
        <v>#REF!</v>
      </c>
      <c r="I147" s="452"/>
      <c r="J147" s="140"/>
      <c r="K147" s="140"/>
      <c r="L147" s="140"/>
    </row>
    <row r="148" spans="1:12" s="139" customFormat="1" x14ac:dyDescent="0.3">
      <c r="A148" s="140"/>
      <c r="B148" s="140"/>
      <c r="C148" s="237" t="e">
        <f>+#REF!</f>
        <v>#REF!</v>
      </c>
      <c r="D148" s="269" t="e">
        <f>+#REF!</f>
        <v>#REF!</v>
      </c>
      <c r="E148" s="270" t="e">
        <f>+#REF!</f>
        <v>#REF!</v>
      </c>
      <c r="F148" s="237" t="e">
        <f>+#REF!</f>
        <v>#REF!</v>
      </c>
      <c r="G148" s="237" t="e">
        <f>+#REF!</f>
        <v>#REF!</v>
      </c>
      <c r="H148" s="238" t="e">
        <f t="shared" si="6"/>
        <v>#REF!</v>
      </c>
      <c r="I148" s="452"/>
      <c r="J148" s="140"/>
      <c r="K148" s="140"/>
      <c r="L148" s="140"/>
    </row>
    <row r="149" spans="1:12" s="139" customFormat="1" x14ac:dyDescent="0.3">
      <c r="A149" s="140"/>
      <c r="B149" s="140"/>
      <c r="C149" s="237" t="e">
        <f>+#REF!</f>
        <v>#REF!</v>
      </c>
      <c r="D149" s="269" t="e">
        <f>+#REF!</f>
        <v>#REF!</v>
      </c>
      <c r="E149" s="270" t="e">
        <f>+#REF!</f>
        <v>#REF!</v>
      </c>
      <c r="F149" s="237" t="e">
        <f>+#REF!</f>
        <v>#REF!</v>
      </c>
      <c r="G149" s="237" t="e">
        <f>+#REF!</f>
        <v>#REF!</v>
      </c>
      <c r="H149" s="238" t="e">
        <f t="shared" si="6"/>
        <v>#REF!</v>
      </c>
      <c r="I149" s="452"/>
      <c r="J149" s="140"/>
      <c r="K149" s="140"/>
      <c r="L149" s="140"/>
    </row>
    <row r="150" spans="1:12" s="139" customFormat="1" x14ac:dyDescent="0.3">
      <c r="A150" s="140"/>
      <c r="B150" s="140"/>
      <c r="C150" s="237" t="e">
        <f>+#REF!</f>
        <v>#REF!</v>
      </c>
      <c r="D150" s="269" t="e">
        <f>+#REF!</f>
        <v>#REF!</v>
      </c>
      <c r="E150" s="270" t="e">
        <f>+#REF!</f>
        <v>#REF!</v>
      </c>
      <c r="F150" s="237" t="e">
        <f>+#REF!</f>
        <v>#REF!</v>
      </c>
      <c r="G150" s="237" t="e">
        <f>+#REF!</f>
        <v>#REF!</v>
      </c>
      <c r="H150" s="279" t="e">
        <f t="shared" si="6"/>
        <v>#REF!</v>
      </c>
      <c r="I150" s="452"/>
      <c r="J150" s="140"/>
      <c r="K150" s="140"/>
      <c r="L150" s="140"/>
    </row>
    <row r="151" spans="1:12" s="139" customFormat="1" ht="15" thickBot="1" x14ac:dyDescent="0.35">
      <c r="A151" s="140"/>
      <c r="B151" s="140"/>
      <c r="C151" s="241"/>
      <c r="D151" s="242"/>
      <c r="E151" s="241"/>
      <c r="F151" s="1244" t="s">
        <v>20</v>
      </c>
      <c r="G151" s="1245"/>
      <c r="H151" s="280" t="e">
        <f>SUM(H130:H150)</f>
        <v>#REF!</v>
      </c>
      <c r="I151" s="455"/>
      <c r="J151" s="140"/>
      <c r="K151" s="140"/>
      <c r="L151" s="140"/>
    </row>
    <row r="152" spans="1:12" ht="15" thickBot="1" x14ac:dyDescent="0.35">
      <c r="A152" s="140"/>
      <c r="B152" s="224"/>
      <c r="C152" s="1246" t="s">
        <v>21</v>
      </c>
      <c r="D152" s="1247"/>
      <c r="E152" s="1247"/>
      <c r="F152" s="1247"/>
      <c r="G152" s="1247"/>
      <c r="H152" s="1248"/>
      <c r="I152" s="226"/>
      <c r="J152" s="140"/>
    </row>
    <row r="153" spans="1:12" ht="15" thickBot="1" x14ac:dyDescent="0.35">
      <c r="A153" s="140"/>
      <c r="B153" s="224"/>
      <c r="C153" s="203" t="s">
        <v>22</v>
      </c>
      <c r="D153" s="204" t="s">
        <v>23</v>
      </c>
      <c r="E153" s="205" t="s">
        <v>16</v>
      </c>
      <c r="F153" s="204" t="s">
        <v>17</v>
      </c>
      <c r="G153" s="205" t="s">
        <v>18</v>
      </c>
      <c r="H153" s="206" t="s">
        <v>25</v>
      </c>
      <c r="I153" s="454"/>
      <c r="J153" s="140"/>
    </row>
    <row r="154" spans="1:12" x14ac:dyDescent="0.3">
      <c r="A154" s="140"/>
      <c r="B154" s="224"/>
      <c r="C154" s="215" t="e">
        <f>+#REF!</f>
        <v>#REF!</v>
      </c>
      <c r="D154" s="213" t="e">
        <f>+#REF!</f>
        <v>#REF!</v>
      </c>
      <c r="E154" s="214" t="e">
        <f>+#REF!</f>
        <v>#REF!</v>
      </c>
      <c r="F154" s="215">
        <v>1</v>
      </c>
      <c r="G154" s="215" t="e">
        <f>+#REF!</f>
        <v>#REF!</v>
      </c>
      <c r="H154" s="216">
        <v>3184838.6367860292</v>
      </c>
      <c r="I154" s="169"/>
      <c r="J154" s="140"/>
    </row>
    <row r="155" spans="1:12" x14ac:dyDescent="0.3">
      <c r="A155" s="140"/>
      <c r="B155" s="224"/>
      <c r="C155" s="215" t="e">
        <f>+#REF!</f>
        <v>#REF!</v>
      </c>
      <c r="D155" s="213" t="e">
        <f>+#REF!</f>
        <v>#REF!</v>
      </c>
      <c r="E155" s="214" t="e">
        <f>+#REF!</f>
        <v>#REF!</v>
      </c>
      <c r="F155" s="215">
        <v>1</v>
      </c>
      <c r="G155" s="215" t="e">
        <f>+#REF!</f>
        <v>#REF!</v>
      </c>
      <c r="H155" s="251">
        <v>3312236.7889062678</v>
      </c>
      <c r="I155" s="169"/>
      <c r="J155" s="140"/>
    </row>
    <row r="156" spans="1:12" x14ac:dyDescent="0.3">
      <c r="A156" s="140"/>
      <c r="B156" s="224"/>
      <c r="C156" s="215" t="e">
        <f>+#REF!</f>
        <v>#REF!</v>
      </c>
      <c r="D156" s="213" t="e">
        <f>+#REF!</f>
        <v>#REF!</v>
      </c>
      <c r="E156" s="214" t="e">
        <f>+#REF!</f>
        <v>#REF!</v>
      </c>
      <c r="F156" s="215">
        <v>1</v>
      </c>
      <c r="G156" s="215" t="e">
        <f>+#REF!</f>
        <v>#REF!</v>
      </c>
      <c r="H156" s="251">
        <v>3313797.9309987626</v>
      </c>
      <c r="I156" s="169"/>
      <c r="J156" s="140"/>
    </row>
    <row r="157" spans="1:12" x14ac:dyDescent="0.3">
      <c r="A157" s="140"/>
      <c r="B157" s="224"/>
      <c r="C157" s="215" t="e">
        <f>+#REF!</f>
        <v>#REF!</v>
      </c>
      <c r="D157" s="213" t="e">
        <f>+#REF!</f>
        <v>#REF!</v>
      </c>
      <c r="E157" s="214" t="e">
        <f>+#REF!</f>
        <v>#REF!</v>
      </c>
      <c r="F157" s="215">
        <v>1</v>
      </c>
      <c r="G157" s="215" t="e">
        <f>+#REF!</f>
        <v>#REF!</v>
      </c>
      <c r="H157" s="251">
        <v>2031088.0899497306</v>
      </c>
      <c r="I157" s="169"/>
      <c r="J157" s="140"/>
    </row>
    <row r="158" spans="1:12" ht="15" thickBot="1" x14ac:dyDescent="0.35">
      <c r="A158" s="140"/>
      <c r="B158" s="224"/>
      <c r="C158" s="215" t="e">
        <f>+#REF!</f>
        <v>#REF!</v>
      </c>
      <c r="D158" s="213" t="e">
        <f>+#REF!</f>
        <v>#REF!</v>
      </c>
      <c r="E158" s="214" t="e">
        <f>+#REF!</f>
        <v>#REF!</v>
      </c>
      <c r="F158" s="215">
        <v>1</v>
      </c>
      <c r="G158" s="215" t="e">
        <f>+#REF!</f>
        <v>#REF!</v>
      </c>
      <c r="H158" s="256">
        <v>1797925.5</v>
      </c>
      <c r="I158" s="169"/>
      <c r="J158" s="140"/>
    </row>
    <row r="159" spans="1:12" ht="15" thickBot="1" x14ac:dyDescent="0.35">
      <c r="A159" s="140"/>
      <c r="B159" s="224"/>
      <c r="C159" s="1249" t="s">
        <v>57</v>
      </c>
      <c r="D159" s="1250"/>
      <c r="E159" s="1250"/>
      <c r="F159" s="1250"/>
      <c r="G159" s="1250"/>
      <c r="H159" s="222">
        <f>SUM(H154:H158)</f>
        <v>13639886.946640791</v>
      </c>
      <c r="I159" s="230"/>
      <c r="J159" s="168"/>
    </row>
    <row r="160" spans="1:12" ht="15" thickBot="1" x14ac:dyDescent="0.35">
      <c r="A160" s="140"/>
      <c r="B160" s="224"/>
      <c r="C160" s="1190" t="s">
        <v>59</v>
      </c>
      <c r="D160" s="1191"/>
      <c r="E160" s="1191"/>
      <c r="F160" s="1191"/>
      <c r="G160" s="1192"/>
      <c r="H160" s="223" t="e">
        <f>+H159+H151</f>
        <v>#REF!</v>
      </c>
      <c r="I160" s="228"/>
      <c r="J160" s="140"/>
    </row>
    <row r="161" spans="1:12" x14ac:dyDescent="0.3">
      <c r="B161" s="141"/>
      <c r="C161" s="141"/>
      <c r="D161" s="257"/>
      <c r="E161" s="258"/>
      <c r="F161" s="141"/>
      <c r="G161" s="141"/>
      <c r="H161" s="141"/>
      <c r="I161" s="141"/>
    </row>
    <row r="162" spans="1:12" s="139" customFormat="1" ht="15" thickBot="1" x14ac:dyDescent="0.35">
      <c r="A162" s="140"/>
      <c r="B162" s="1197"/>
      <c r="C162" s="1222"/>
      <c r="D162" s="1222"/>
      <c r="E162" s="1222"/>
      <c r="F162" s="1222"/>
      <c r="G162" s="1222"/>
      <c r="H162" s="1222"/>
      <c r="I162" s="1222"/>
      <c r="J162" s="140"/>
      <c r="K162" s="140"/>
      <c r="L162" s="140"/>
    </row>
    <row r="163" spans="1:12" s="139" customFormat="1" ht="15" thickBot="1" x14ac:dyDescent="0.35">
      <c r="A163" s="140"/>
      <c r="B163" s="449"/>
      <c r="C163" s="1252" t="s">
        <v>0</v>
      </c>
      <c r="D163" s="1253"/>
      <c r="E163" s="1253"/>
      <c r="F163" s="1253"/>
      <c r="G163" s="1253"/>
      <c r="H163" s="1254"/>
      <c r="I163" s="450"/>
      <c r="J163" s="140"/>
      <c r="K163" s="140"/>
      <c r="L163" s="140"/>
    </row>
    <row r="164" spans="1:12" s="139" customFormat="1" ht="15" thickBot="1" x14ac:dyDescent="0.35">
      <c r="A164" s="140"/>
      <c r="B164" s="140"/>
      <c r="C164" s="170"/>
      <c r="D164" s="170"/>
      <c r="E164" s="170"/>
      <c r="F164" s="170"/>
      <c r="G164" s="171"/>
      <c r="H164" s="170"/>
      <c r="I164" s="170"/>
      <c r="J164" s="140"/>
      <c r="K164" s="140"/>
      <c r="L164" s="140"/>
    </row>
    <row r="165" spans="1:12" s="139" customFormat="1" ht="15" thickBot="1" x14ac:dyDescent="0.35">
      <c r="A165" s="140"/>
      <c r="B165" s="140"/>
      <c r="C165" s="172" t="s">
        <v>1</v>
      </c>
      <c r="D165" s="173" t="s">
        <v>61</v>
      </c>
      <c r="E165" s="1255"/>
      <c r="F165" s="1257"/>
      <c r="G165" s="1258"/>
      <c r="H165" s="1259"/>
      <c r="I165" s="450"/>
      <c r="J165" s="140"/>
      <c r="K165" s="140"/>
      <c r="L165" s="140"/>
    </row>
    <row r="166" spans="1:12" s="139" customFormat="1" ht="15" thickBot="1" x14ac:dyDescent="0.35">
      <c r="A166" s="140"/>
      <c r="B166" s="140"/>
      <c r="C166" s="172" t="s">
        <v>3</v>
      </c>
      <c r="D166" s="174" t="s">
        <v>4</v>
      </c>
      <c r="E166" s="1256"/>
      <c r="F166" s="1260"/>
      <c r="G166" s="1245"/>
      <c r="H166" s="1261"/>
      <c r="I166" s="450"/>
      <c r="J166" s="140"/>
      <c r="K166" s="140"/>
      <c r="L166" s="140"/>
    </row>
    <row r="167" spans="1:12" s="139" customFormat="1" ht="15" thickBot="1" x14ac:dyDescent="0.35">
      <c r="A167" s="140"/>
      <c r="B167" s="140"/>
      <c r="C167" s="172" t="s">
        <v>5</v>
      </c>
      <c r="D167" s="174" t="s">
        <v>6</v>
      </c>
      <c r="E167" s="1256"/>
      <c r="F167" s="1260"/>
      <c r="G167" s="1245"/>
      <c r="H167" s="1261"/>
      <c r="I167" s="450"/>
      <c r="J167" s="140"/>
      <c r="K167" s="140"/>
      <c r="L167" s="140"/>
    </row>
    <row r="168" spans="1:12" s="139" customFormat="1" ht="15" thickBot="1" x14ac:dyDescent="0.35">
      <c r="A168" s="140"/>
      <c r="B168" s="140"/>
      <c r="C168" s="172" t="s">
        <v>7</v>
      </c>
      <c r="D168" s="174" t="s">
        <v>8</v>
      </c>
      <c r="E168" s="1256"/>
      <c r="F168" s="1260"/>
      <c r="G168" s="1245"/>
      <c r="H168" s="1261"/>
      <c r="I168" s="450"/>
      <c r="J168" s="140"/>
      <c r="K168" s="140"/>
      <c r="L168" s="140"/>
    </row>
    <row r="169" spans="1:12" s="139" customFormat="1" ht="15" thickBot="1" x14ac:dyDescent="0.35">
      <c r="A169" s="140"/>
      <c r="B169" s="140"/>
      <c r="C169" s="175" t="s">
        <v>9</v>
      </c>
      <c r="D169" s="174" t="s">
        <v>10</v>
      </c>
      <c r="E169" s="1256"/>
      <c r="F169" s="1260"/>
      <c r="G169" s="1245"/>
      <c r="H169" s="1261"/>
      <c r="I169" s="450"/>
      <c r="J169" s="140"/>
      <c r="K169" s="140"/>
      <c r="L169" s="140"/>
    </row>
    <row r="170" spans="1:12" s="139" customFormat="1" ht="15" thickBot="1" x14ac:dyDescent="0.35">
      <c r="A170" s="140"/>
      <c r="B170" s="140"/>
      <c r="C170" s="175" t="s">
        <v>11</v>
      </c>
      <c r="D170" s="174" t="s">
        <v>12</v>
      </c>
      <c r="E170" s="1256"/>
      <c r="F170" s="1262"/>
      <c r="G170" s="1263"/>
      <c r="H170" s="1264"/>
      <c r="I170" s="450"/>
      <c r="J170" s="140"/>
      <c r="K170" s="140"/>
      <c r="L170" s="140"/>
    </row>
    <row r="171" spans="1:12" s="139" customFormat="1" x14ac:dyDescent="0.3">
      <c r="A171" s="140"/>
      <c r="B171" s="140"/>
      <c r="C171" s="176"/>
      <c r="D171" s="177"/>
      <c r="E171" s="170"/>
      <c r="F171" s="177"/>
      <c r="G171" s="178"/>
      <c r="H171" s="177"/>
      <c r="I171" s="177"/>
      <c r="J171" s="140"/>
      <c r="K171" s="140"/>
      <c r="L171" s="140"/>
    </row>
    <row r="172" spans="1:12" s="139" customFormat="1" x14ac:dyDescent="0.3">
      <c r="A172" s="140"/>
      <c r="B172" s="140"/>
      <c r="C172" s="1288" t="s">
        <v>13</v>
      </c>
      <c r="D172" s="1289"/>
      <c r="E172" s="1289"/>
      <c r="F172" s="1289"/>
      <c r="G172" s="1289"/>
      <c r="H172" s="1290"/>
      <c r="I172" s="450"/>
      <c r="J172" s="140"/>
      <c r="K172" s="140"/>
      <c r="L172" s="140"/>
    </row>
    <row r="173" spans="1:12" s="139" customFormat="1" x14ac:dyDescent="0.3">
      <c r="A173" s="140"/>
      <c r="B173" s="140"/>
      <c r="C173" s="231" t="s">
        <v>14</v>
      </c>
      <c r="D173" s="231" t="s">
        <v>15</v>
      </c>
      <c r="E173" s="232" t="s">
        <v>16</v>
      </c>
      <c r="F173" s="231" t="s">
        <v>17</v>
      </c>
      <c r="G173" s="233" t="s">
        <v>18</v>
      </c>
      <c r="H173" s="231" t="s">
        <v>19</v>
      </c>
      <c r="I173" s="451"/>
      <c r="J173" s="140"/>
      <c r="K173" s="140"/>
      <c r="L173" s="140"/>
    </row>
    <row r="174" spans="1:12" s="139" customFormat="1" x14ac:dyDescent="0.3">
      <c r="A174" s="140"/>
      <c r="B174" s="140"/>
      <c r="C174" s="237" t="e">
        <f>+#REF!</f>
        <v>#REF!</v>
      </c>
      <c r="D174" s="269" t="e">
        <f>+#REF!</f>
        <v>#REF!</v>
      </c>
      <c r="E174" s="270" t="e">
        <f>+#REF!</f>
        <v>#REF!</v>
      </c>
      <c r="F174" s="237" t="e">
        <f>+#REF!</f>
        <v>#REF!</v>
      </c>
      <c r="G174" s="237" t="e">
        <f>+#REF!</f>
        <v>#REF!</v>
      </c>
      <c r="H174" s="238" t="e">
        <f t="shared" ref="H174:H194" si="7">G174*F174</f>
        <v>#REF!</v>
      </c>
      <c r="I174" s="452"/>
      <c r="J174" s="140"/>
      <c r="K174" s="140"/>
      <c r="L174" s="140"/>
    </row>
    <row r="175" spans="1:12" s="139" customFormat="1" x14ac:dyDescent="0.3">
      <c r="A175" s="140"/>
      <c r="B175" s="140"/>
      <c r="C175" s="237" t="e">
        <f>+#REF!</f>
        <v>#REF!</v>
      </c>
      <c r="D175" s="269" t="e">
        <f>+#REF!</f>
        <v>#REF!</v>
      </c>
      <c r="E175" s="270" t="e">
        <f>+#REF!</f>
        <v>#REF!</v>
      </c>
      <c r="F175" s="237" t="e">
        <f>+#REF!</f>
        <v>#REF!</v>
      </c>
      <c r="G175" s="237" t="e">
        <f>+#REF!</f>
        <v>#REF!</v>
      </c>
      <c r="H175" s="238" t="e">
        <f t="shared" si="7"/>
        <v>#REF!</v>
      </c>
      <c r="I175" s="452"/>
      <c r="J175" s="140"/>
      <c r="K175" s="140"/>
      <c r="L175" s="140"/>
    </row>
    <row r="176" spans="1:12" s="139" customFormat="1" x14ac:dyDescent="0.3">
      <c r="A176" s="140"/>
      <c r="B176" s="140"/>
      <c r="C176" s="237" t="e">
        <f>+#REF!</f>
        <v>#REF!</v>
      </c>
      <c r="D176" s="269" t="e">
        <f>+#REF!</f>
        <v>#REF!</v>
      </c>
      <c r="E176" s="270" t="e">
        <f>+#REF!</f>
        <v>#REF!</v>
      </c>
      <c r="F176" s="237" t="e">
        <f>+#REF!</f>
        <v>#REF!</v>
      </c>
      <c r="G176" s="237" t="e">
        <f>+#REF!</f>
        <v>#REF!</v>
      </c>
      <c r="H176" s="238" t="e">
        <f t="shared" si="7"/>
        <v>#REF!</v>
      </c>
      <c r="I176" s="452"/>
      <c r="J176" s="140"/>
      <c r="K176" s="140"/>
      <c r="L176" s="140"/>
    </row>
    <row r="177" spans="1:12" s="139" customFormat="1" x14ac:dyDescent="0.3">
      <c r="A177" s="140"/>
      <c r="B177" s="140"/>
      <c r="C177" s="237" t="e">
        <f>+#REF!</f>
        <v>#REF!</v>
      </c>
      <c r="D177" s="269" t="e">
        <f>+#REF!</f>
        <v>#REF!</v>
      </c>
      <c r="E177" s="270" t="e">
        <f>+#REF!</f>
        <v>#REF!</v>
      </c>
      <c r="F177" s="237" t="e">
        <f>+#REF!</f>
        <v>#REF!</v>
      </c>
      <c r="G177" s="237" t="e">
        <f>+#REF!</f>
        <v>#REF!</v>
      </c>
      <c r="H177" s="238" t="e">
        <f t="shared" si="7"/>
        <v>#REF!</v>
      </c>
      <c r="I177" s="452"/>
      <c r="J177" s="140"/>
      <c r="K177" s="140"/>
      <c r="L177" s="140"/>
    </row>
    <row r="178" spans="1:12" s="139" customFormat="1" x14ac:dyDescent="0.3">
      <c r="A178" s="140"/>
      <c r="B178" s="140"/>
      <c r="C178" s="237" t="e">
        <f>+#REF!</f>
        <v>#REF!</v>
      </c>
      <c r="D178" s="269" t="e">
        <f>+#REF!</f>
        <v>#REF!</v>
      </c>
      <c r="E178" s="270" t="e">
        <f>+#REF!</f>
        <v>#REF!</v>
      </c>
      <c r="F178" s="237" t="e">
        <f>+#REF!</f>
        <v>#REF!</v>
      </c>
      <c r="G178" s="237" t="e">
        <f>+#REF!</f>
        <v>#REF!</v>
      </c>
      <c r="H178" s="238" t="e">
        <f t="shared" si="7"/>
        <v>#REF!</v>
      </c>
      <c r="I178" s="452"/>
      <c r="J178" s="140"/>
      <c r="K178" s="140"/>
      <c r="L178" s="140"/>
    </row>
    <row r="179" spans="1:12" s="139" customFormat="1" x14ac:dyDescent="0.3">
      <c r="A179" s="140"/>
      <c r="B179" s="140"/>
      <c r="C179" s="237" t="e">
        <f>+#REF!</f>
        <v>#REF!</v>
      </c>
      <c r="D179" s="269" t="e">
        <f>+#REF!</f>
        <v>#REF!</v>
      </c>
      <c r="E179" s="270" t="e">
        <f>+#REF!</f>
        <v>#REF!</v>
      </c>
      <c r="F179" s="237" t="e">
        <f>+#REF!</f>
        <v>#REF!</v>
      </c>
      <c r="G179" s="237" t="e">
        <f>+#REF!</f>
        <v>#REF!</v>
      </c>
      <c r="H179" s="238" t="e">
        <f t="shared" si="7"/>
        <v>#REF!</v>
      </c>
      <c r="I179" s="452"/>
      <c r="J179" s="140"/>
      <c r="K179" s="140"/>
      <c r="L179" s="140"/>
    </row>
    <row r="180" spans="1:12" s="139" customFormat="1" x14ac:dyDescent="0.3">
      <c r="A180" s="140"/>
      <c r="B180" s="140"/>
      <c r="C180" s="237" t="e">
        <f>+#REF!</f>
        <v>#REF!</v>
      </c>
      <c r="D180" s="269" t="e">
        <f>+#REF!</f>
        <v>#REF!</v>
      </c>
      <c r="E180" s="270" t="e">
        <f>+#REF!</f>
        <v>#REF!</v>
      </c>
      <c r="F180" s="237" t="e">
        <f>+#REF!</f>
        <v>#REF!</v>
      </c>
      <c r="G180" s="237" t="e">
        <f>+#REF!</f>
        <v>#REF!</v>
      </c>
      <c r="H180" s="279" t="e">
        <f t="shared" si="7"/>
        <v>#REF!</v>
      </c>
      <c r="I180" s="452"/>
      <c r="J180" s="140"/>
      <c r="K180" s="140"/>
      <c r="L180" s="140"/>
    </row>
    <row r="181" spans="1:12" s="139" customFormat="1" x14ac:dyDescent="0.3">
      <c r="A181" s="140"/>
      <c r="B181" s="140"/>
      <c r="C181" s="237" t="e">
        <f>+#REF!</f>
        <v>#REF!</v>
      </c>
      <c r="D181" s="269" t="e">
        <f>+#REF!</f>
        <v>#REF!</v>
      </c>
      <c r="E181" s="270" t="e">
        <f>+#REF!</f>
        <v>#REF!</v>
      </c>
      <c r="F181" s="237" t="e">
        <f>+#REF!</f>
        <v>#REF!</v>
      </c>
      <c r="G181" s="237" t="e">
        <f>+#REF!</f>
        <v>#REF!</v>
      </c>
      <c r="H181" s="279" t="e">
        <f t="shared" si="7"/>
        <v>#REF!</v>
      </c>
      <c r="I181" s="452"/>
      <c r="J181" s="140"/>
      <c r="K181" s="140"/>
      <c r="L181" s="140"/>
    </row>
    <row r="182" spans="1:12" s="139" customFormat="1" x14ac:dyDescent="0.3">
      <c r="A182" s="140"/>
      <c r="B182" s="140"/>
      <c r="C182" s="237" t="e">
        <f>+#REF!</f>
        <v>#REF!</v>
      </c>
      <c r="D182" s="269" t="e">
        <f>+#REF!</f>
        <v>#REF!</v>
      </c>
      <c r="E182" s="270" t="e">
        <f>+#REF!</f>
        <v>#REF!</v>
      </c>
      <c r="F182" s="237" t="e">
        <f>+#REF!</f>
        <v>#REF!</v>
      </c>
      <c r="G182" s="237" t="e">
        <f>+#REF!</f>
        <v>#REF!</v>
      </c>
      <c r="H182" s="238" t="e">
        <f t="shared" si="7"/>
        <v>#REF!</v>
      </c>
      <c r="I182" s="452"/>
      <c r="J182" s="140"/>
      <c r="K182" s="140"/>
      <c r="L182" s="140"/>
    </row>
    <row r="183" spans="1:12" s="139" customFormat="1" x14ac:dyDescent="0.3">
      <c r="A183" s="140"/>
      <c r="B183" s="140"/>
      <c r="C183" s="237" t="e">
        <f>+#REF!</f>
        <v>#REF!</v>
      </c>
      <c r="D183" s="269" t="e">
        <f>+#REF!</f>
        <v>#REF!</v>
      </c>
      <c r="E183" s="270" t="e">
        <f>+#REF!</f>
        <v>#REF!</v>
      </c>
      <c r="F183" s="237" t="e">
        <f>+#REF!</f>
        <v>#REF!</v>
      </c>
      <c r="G183" s="237" t="e">
        <f>+#REF!</f>
        <v>#REF!</v>
      </c>
      <c r="H183" s="238" t="e">
        <f t="shared" si="7"/>
        <v>#REF!</v>
      </c>
      <c r="I183" s="452"/>
      <c r="J183" s="140"/>
      <c r="K183" s="140"/>
      <c r="L183" s="140"/>
    </row>
    <row r="184" spans="1:12" s="139" customFormat="1" x14ac:dyDescent="0.3">
      <c r="A184" s="140"/>
      <c r="B184" s="140"/>
      <c r="C184" s="237" t="e">
        <f>+#REF!</f>
        <v>#REF!</v>
      </c>
      <c r="D184" s="269" t="e">
        <f>+#REF!</f>
        <v>#REF!</v>
      </c>
      <c r="E184" s="270" t="e">
        <f>+#REF!</f>
        <v>#REF!</v>
      </c>
      <c r="F184" s="237" t="e">
        <f>+#REF!</f>
        <v>#REF!</v>
      </c>
      <c r="G184" s="237" t="e">
        <f>+#REF!</f>
        <v>#REF!</v>
      </c>
      <c r="H184" s="279" t="e">
        <f t="shared" si="7"/>
        <v>#REF!</v>
      </c>
      <c r="I184" s="452"/>
      <c r="J184" s="140"/>
      <c r="K184" s="140"/>
      <c r="L184" s="140"/>
    </row>
    <row r="185" spans="1:12" s="139" customFormat="1" x14ac:dyDescent="0.3">
      <c r="A185" s="140"/>
      <c r="B185" s="140"/>
      <c r="C185" s="237" t="e">
        <f>+#REF!</f>
        <v>#REF!</v>
      </c>
      <c r="D185" s="269" t="e">
        <f>+#REF!</f>
        <v>#REF!</v>
      </c>
      <c r="E185" s="270" t="e">
        <f>+#REF!</f>
        <v>#REF!</v>
      </c>
      <c r="F185" s="237" t="e">
        <f>+#REF!</f>
        <v>#REF!</v>
      </c>
      <c r="G185" s="237" t="e">
        <f>+#REF!</f>
        <v>#REF!</v>
      </c>
      <c r="H185" s="238" t="e">
        <f t="shared" si="7"/>
        <v>#REF!</v>
      </c>
      <c r="I185" s="452"/>
      <c r="J185" s="140"/>
      <c r="K185" s="140"/>
      <c r="L185" s="140"/>
    </row>
    <row r="186" spans="1:12" s="139" customFormat="1" x14ac:dyDescent="0.3">
      <c r="A186" s="140"/>
      <c r="B186" s="140"/>
      <c r="C186" s="237" t="e">
        <f>+#REF!</f>
        <v>#REF!</v>
      </c>
      <c r="D186" s="269" t="e">
        <f>+#REF!</f>
        <v>#REF!</v>
      </c>
      <c r="E186" s="270" t="e">
        <f>+#REF!</f>
        <v>#REF!</v>
      </c>
      <c r="F186" s="237" t="e">
        <f>+#REF!</f>
        <v>#REF!</v>
      </c>
      <c r="G186" s="237" t="e">
        <f>+#REF!</f>
        <v>#REF!</v>
      </c>
      <c r="H186" s="238" t="e">
        <f t="shared" si="7"/>
        <v>#REF!</v>
      </c>
      <c r="I186" s="452"/>
      <c r="J186" s="140"/>
      <c r="K186" s="140"/>
      <c r="L186" s="140"/>
    </row>
    <row r="187" spans="1:12" s="139" customFormat="1" x14ac:dyDescent="0.3">
      <c r="A187" s="140"/>
      <c r="B187" s="140"/>
      <c r="C187" s="237" t="e">
        <f>+#REF!</f>
        <v>#REF!</v>
      </c>
      <c r="D187" s="269" t="e">
        <f>+#REF!</f>
        <v>#REF!</v>
      </c>
      <c r="E187" s="270" t="e">
        <f>+#REF!</f>
        <v>#REF!</v>
      </c>
      <c r="F187" s="237" t="e">
        <f>+#REF!</f>
        <v>#REF!</v>
      </c>
      <c r="G187" s="237" t="e">
        <f>+#REF!</f>
        <v>#REF!</v>
      </c>
      <c r="H187" s="238" t="e">
        <f t="shared" si="7"/>
        <v>#REF!</v>
      </c>
      <c r="I187" s="452"/>
      <c r="J187" s="140"/>
      <c r="K187" s="140"/>
      <c r="L187" s="140"/>
    </row>
    <row r="188" spans="1:12" s="139" customFormat="1" x14ac:dyDescent="0.3">
      <c r="A188" s="140"/>
      <c r="B188" s="140"/>
      <c r="C188" s="237" t="e">
        <f>+#REF!</f>
        <v>#REF!</v>
      </c>
      <c r="D188" s="269" t="e">
        <f>+#REF!</f>
        <v>#REF!</v>
      </c>
      <c r="E188" s="270" t="e">
        <f>+#REF!</f>
        <v>#REF!</v>
      </c>
      <c r="F188" s="237" t="e">
        <f>+#REF!</f>
        <v>#REF!</v>
      </c>
      <c r="G188" s="237" t="e">
        <f>+#REF!</f>
        <v>#REF!</v>
      </c>
      <c r="H188" s="238" t="e">
        <f t="shared" si="7"/>
        <v>#REF!</v>
      </c>
      <c r="I188" s="452"/>
      <c r="J188" s="140"/>
      <c r="K188" s="140"/>
      <c r="L188" s="140"/>
    </row>
    <row r="189" spans="1:12" s="139" customFormat="1" x14ac:dyDescent="0.3">
      <c r="A189" s="140"/>
      <c r="B189" s="140"/>
      <c r="C189" s="237" t="e">
        <f>+#REF!</f>
        <v>#REF!</v>
      </c>
      <c r="D189" s="269" t="e">
        <f>+#REF!</f>
        <v>#REF!</v>
      </c>
      <c r="E189" s="270" t="e">
        <f>+#REF!</f>
        <v>#REF!</v>
      </c>
      <c r="F189" s="237" t="e">
        <f>+#REF!</f>
        <v>#REF!</v>
      </c>
      <c r="G189" s="237" t="e">
        <f>+#REF!</f>
        <v>#REF!</v>
      </c>
      <c r="H189" s="238" t="e">
        <f t="shared" si="7"/>
        <v>#REF!</v>
      </c>
      <c r="I189" s="452"/>
      <c r="J189" s="140"/>
      <c r="K189" s="140"/>
      <c r="L189" s="140"/>
    </row>
    <row r="190" spans="1:12" s="139" customFormat="1" x14ac:dyDescent="0.3">
      <c r="A190" s="140"/>
      <c r="B190" s="140"/>
      <c r="C190" s="237" t="e">
        <f>+#REF!</f>
        <v>#REF!</v>
      </c>
      <c r="D190" s="269" t="e">
        <f>+#REF!</f>
        <v>#REF!</v>
      </c>
      <c r="E190" s="270" t="e">
        <f>+#REF!</f>
        <v>#REF!</v>
      </c>
      <c r="F190" s="237" t="e">
        <f>+#REF!</f>
        <v>#REF!</v>
      </c>
      <c r="G190" s="237" t="e">
        <f>+#REF!</f>
        <v>#REF!</v>
      </c>
      <c r="H190" s="238" t="e">
        <f t="shared" si="7"/>
        <v>#REF!</v>
      </c>
      <c r="I190" s="452"/>
      <c r="J190" s="140"/>
      <c r="K190" s="140"/>
      <c r="L190" s="140"/>
    </row>
    <row r="191" spans="1:12" s="139" customFormat="1" x14ac:dyDescent="0.3">
      <c r="A191" s="140"/>
      <c r="B191" s="140"/>
      <c r="C191" s="237" t="e">
        <f>+#REF!</f>
        <v>#REF!</v>
      </c>
      <c r="D191" s="269" t="e">
        <f>+#REF!</f>
        <v>#REF!</v>
      </c>
      <c r="E191" s="270" t="e">
        <f>+#REF!</f>
        <v>#REF!</v>
      </c>
      <c r="F191" s="237" t="e">
        <f>+#REF!</f>
        <v>#REF!</v>
      </c>
      <c r="G191" s="237" t="e">
        <f>+#REF!</f>
        <v>#REF!</v>
      </c>
      <c r="H191" s="238" t="e">
        <f t="shared" si="7"/>
        <v>#REF!</v>
      </c>
      <c r="I191" s="452"/>
      <c r="J191" s="140"/>
      <c r="K191" s="140"/>
      <c r="L191" s="140"/>
    </row>
    <row r="192" spans="1:12" s="139" customFormat="1" x14ac:dyDescent="0.3">
      <c r="A192" s="140"/>
      <c r="B192" s="140"/>
      <c r="C192" s="237" t="e">
        <f>+#REF!</f>
        <v>#REF!</v>
      </c>
      <c r="D192" s="269" t="e">
        <f>+#REF!</f>
        <v>#REF!</v>
      </c>
      <c r="E192" s="270" t="e">
        <f>+#REF!</f>
        <v>#REF!</v>
      </c>
      <c r="F192" s="237" t="e">
        <f>+#REF!</f>
        <v>#REF!</v>
      </c>
      <c r="G192" s="237" t="e">
        <f>+#REF!</f>
        <v>#REF!</v>
      </c>
      <c r="H192" s="238" t="e">
        <f t="shared" si="7"/>
        <v>#REF!</v>
      </c>
      <c r="I192" s="452"/>
      <c r="J192" s="140"/>
      <c r="K192" s="140"/>
      <c r="L192" s="140"/>
    </row>
    <row r="193" spans="1:12" s="139" customFormat="1" x14ac:dyDescent="0.3">
      <c r="A193" s="140"/>
      <c r="B193" s="140"/>
      <c r="C193" s="237" t="e">
        <f>+#REF!</f>
        <v>#REF!</v>
      </c>
      <c r="D193" s="269" t="e">
        <f>+#REF!</f>
        <v>#REF!</v>
      </c>
      <c r="E193" s="270" t="e">
        <f>+#REF!</f>
        <v>#REF!</v>
      </c>
      <c r="F193" s="237" t="e">
        <f>+#REF!</f>
        <v>#REF!</v>
      </c>
      <c r="G193" s="237" t="e">
        <f>+#REF!</f>
        <v>#REF!</v>
      </c>
      <c r="H193" s="238" t="e">
        <f t="shared" si="7"/>
        <v>#REF!</v>
      </c>
      <c r="I193" s="452"/>
      <c r="J193" s="140"/>
      <c r="K193" s="140"/>
      <c r="L193" s="140"/>
    </row>
    <row r="194" spans="1:12" s="139" customFormat="1" x14ac:dyDescent="0.3">
      <c r="A194" s="140"/>
      <c r="B194" s="140"/>
      <c r="C194" s="237" t="e">
        <f>+#REF!</f>
        <v>#REF!</v>
      </c>
      <c r="D194" s="269" t="e">
        <f>+#REF!</f>
        <v>#REF!</v>
      </c>
      <c r="E194" s="270" t="e">
        <f>+#REF!</f>
        <v>#REF!</v>
      </c>
      <c r="F194" s="237" t="e">
        <f>+#REF!</f>
        <v>#REF!</v>
      </c>
      <c r="G194" s="237" t="e">
        <f>+#REF!</f>
        <v>#REF!</v>
      </c>
      <c r="H194" s="279" t="e">
        <f t="shared" si="7"/>
        <v>#REF!</v>
      </c>
      <c r="I194" s="452"/>
      <c r="J194" s="140"/>
      <c r="K194" s="140"/>
      <c r="L194" s="140"/>
    </row>
    <row r="195" spans="1:12" s="139" customFormat="1" ht="15" thickBot="1" x14ac:dyDescent="0.35">
      <c r="A195" s="140"/>
      <c r="B195" s="140"/>
      <c r="C195" s="241"/>
      <c r="D195" s="242"/>
      <c r="E195" s="241"/>
      <c r="F195" s="1244" t="s">
        <v>20</v>
      </c>
      <c r="G195" s="1245"/>
      <c r="H195" s="280" t="e">
        <f>SUM(H174:H194)</f>
        <v>#REF!</v>
      </c>
      <c r="I195" s="455"/>
      <c r="J195" s="140"/>
      <c r="K195" s="140"/>
      <c r="L195" s="140"/>
    </row>
    <row r="196" spans="1:12" ht="15" thickBot="1" x14ac:dyDescent="0.35">
      <c r="A196" s="140"/>
      <c r="B196" s="224"/>
      <c r="C196" s="1246" t="s">
        <v>21</v>
      </c>
      <c r="D196" s="1247"/>
      <c r="E196" s="1247"/>
      <c r="F196" s="1247"/>
      <c r="G196" s="1247"/>
      <c r="H196" s="1248"/>
      <c r="I196" s="226"/>
      <c r="J196" s="140"/>
    </row>
    <row r="197" spans="1:12" ht="15" thickBot="1" x14ac:dyDescent="0.35">
      <c r="A197" s="140"/>
      <c r="B197" s="224"/>
      <c r="C197" s="203" t="s">
        <v>22</v>
      </c>
      <c r="D197" s="204" t="s">
        <v>23</v>
      </c>
      <c r="E197" s="205" t="s">
        <v>16</v>
      </c>
      <c r="F197" s="204" t="s">
        <v>17</v>
      </c>
      <c r="G197" s="205" t="s">
        <v>18</v>
      </c>
      <c r="H197" s="206" t="s">
        <v>25</v>
      </c>
      <c r="I197" s="454"/>
      <c r="J197" s="140"/>
    </row>
    <row r="198" spans="1:12" x14ac:dyDescent="0.3">
      <c r="A198" s="140"/>
      <c r="B198" s="224"/>
      <c r="C198" s="215" t="e">
        <f>+#REF!</f>
        <v>#REF!</v>
      </c>
      <c r="D198" s="213" t="e">
        <f>+#REF!</f>
        <v>#REF!</v>
      </c>
      <c r="E198" s="214" t="e">
        <f>+#REF!</f>
        <v>#REF!</v>
      </c>
      <c r="F198" s="215">
        <v>1</v>
      </c>
      <c r="G198" s="215" t="e">
        <f>+#REF!</f>
        <v>#REF!</v>
      </c>
      <c r="H198" s="216" t="e">
        <f>+G198*F198</f>
        <v>#REF!</v>
      </c>
      <c r="I198" s="169"/>
      <c r="J198" s="140"/>
    </row>
    <row r="199" spans="1:12" x14ac:dyDescent="0.3">
      <c r="A199" s="140"/>
      <c r="B199" s="224"/>
      <c r="C199" s="215" t="e">
        <f>+#REF!</f>
        <v>#REF!</v>
      </c>
      <c r="D199" s="213" t="e">
        <f>+#REF!</f>
        <v>#REF!</v>
      </c>
      <c r="E199" s="214" t="e">
        <f>+#REF!</f>
        <v>#REF!</v>
      </c>
      <c r="F199" s="215">
        <v>1</v>
      </c>
      <c r="G199" s="215" t="e">
        <f>+#REF!</f>
        <v>#REF!</v>
      </c>
      <c r="H199" s="216" t="e">
        <f t="shared" ref="H199:H202" si="8">+G199*F199</f>
        <v>#REF!</v>
      </c>
      <c r="I199" s="169"/>
      <c r="J199" s="140"/>
    </row>
    <row r="200" spans="1:12" x14ac:dyDescent="0.3">
      <c r="A200" s="140"/>
      <c r="B200" s="224"/>
      <c r="C200" s="215" t="e">
        <f>+#REF!</f>
        <v>#REF!</v>
      </c>
      <c r="D200" s="213" t="e">
        <f>+#REF!</f>
        <v>#REF!</v>
      </c>
      <c r="E200" s="214" t="e">
        <f>+#REF!</f>
        <v>#REF!</v>
      </c>
      <c r="F200" s="215">
        <v>1</v>
      </c>
      <c r="G200" s="215" t="e">
        <f>+#REF!</f>
        <v>#REF!</v>
      </c>
      <c r="H200" s="216" t="e">
        <f t="shared" si="8"/>
        <v>#REF!</v>
      </c>
      <c r="I200" s="169"/>
      <c r="J200" s="140"/>
    </row>
    <row r="201" spans="1:12" x14ac:dyDescent="0.3">
      <c r="A201" s="140"/>
      <c r="B201" s="224"/>
      <c r="C201" s="215" t="e">
        <f>+#REF!</f>
        <v>#REF!</v>
      </c>
      <c r="D201" s="213" t="e">
        <f>+#REF!</f>
        <v>#REF!</v>
      </c>
      <c r="E201" s="214" t="e">
        <f>+#REF!</f>
        <v>#REF!</v>
      </c>
      <c r="F201" s="215">
        <v>1</v>
      </c>
      <c r="G201" s="215" t="e">
        <f>+#REF!</f>
        <v>#REF!</v>
      </c>
      <c r="H201" s="216" t="e">
        <f t="shared" si="8"/>
        <v>#REF!</v>
      </c>
      <c r="I201" s="169"/>
      <c r="J201" s="140"/>
    </row>
    <row r="202" spans="1:12" ht="15" thickBot="1" x14ac:dyDescent="0.35">
      <c r="A202" s="140"/>
      <c r="B202" s="224"/>
      <c r="C202" s="215" t="e">
        <f>+#REF!</f>
        <v>#REF!</v>
      </c>
      <c r="D202" s="213" t="e">
        <f>+#REF!</f>
        <v>#REF!</v>
      </c>
      <c r="E202" s="214" t="e">
        <f>+#REF!</f>
        <v>#REF!</v>
      </c>
      <c r="F202" s="215">
        <v>1</v>
      </c>
      <c r="G202" s="215" t="e">
        <f>+#REF!</f>
        <v>#REF!</v>
      </c>
      <c r="H202" s="216" t="e">
        <f t="shared" si="8"/>
        <v>#REF!</v>
      </c>
      <c r="I202" s="169"/>
      <c r="J202" s="140"/>
    </row>
    <row r="203" spans="1:12" ht="15" thickBot="1" x14ac:dyDescent="0.35">
      <c r="A203" s="140"/>
      <c r="B203" s="224"/>
      <c r="C203" s="1249" t="s">
        <v>57</v>
      </c>
      <c r="D203" s="1250"/>
      <c r="E203" s="1250"/>
      <c r="F203" s="1250"/>
      <c r="G203" s="1250"/>
      <c r="H203" s="222" t="e">
        <f>SUM(H198:H202)</f>
        <v>#REF!</v>
      </c>
      <c r="I203" s="230"/>
      <c r="J203" s="168"/>
    </row>
    <row r="204" spans="1:12" ht="15" thickBot="1" x14ac:dyDescent="0.35">
      <c r="A204" s="140"/>
      <c r="B204" s="224"/>
      <c r="C204" s="1190" t="s">
        <v>59</v>
      </c>
      <c r="D204" s="1191"/>
      <c r="E204" s="1191"/>
      <c r="F204" s="1191"/>
      <c r="G204" s="1192"/>
      <c r="H204" s="223" t="e">
        <f>+H203+H195</f>
        <v>#REF!</v>
      </c>
      <c r="I204" s="228"/>
      <c r="J204" s="140"/>
    </row>
    <row r="205" spans="1:12" x14ac:dyDescent="0.3">
      <c r="B205" s="141"/>
      <c r="C205" s="141"/>
      <c r="D205" s="257"/>
      <c r="E205" s="258"/>
      <c r="F205" s="141"/>
      <c r="G205" s="141"/>
      <c r="H205" s="141"/>
      <c r="I205" s="141"/>
    </row>
    <row r="206" spans="1:12" s="139" customFormat="1" ht="15" thickBot="1" x14ac:dyDescent="0.35">
      <c r="A206" s="140"/>
      <c r="B206" s="1197"/>
      <c r="C206" s="1222"/>
      <c r="D206" s="1222"/>
      <c r="E206" s="1222"/>
      <c r="F206" s="1222"/>
      <c r="G206" s="1222"/>
      <c r="H206" s="1222"/>
      <c r="I206" s="1222"/>
      <c r="J206" s="140"/>
      <c r="K206" s="140"/>
      <c r="L206" s="140"/>
    </row>
    <row r="207" spans="1:12" s="139" customFormat="1" ht="15" thickBot="1" x14ac:dyDescent="0.35">
      <c r="A207" s="140"/>
      <c r="B207" s="449"/>
      <c r="C207" s="1252" t="s">
        <v>0</v>
      </c>
      <c r="D207" s="1253"/>
      <c r="E207" s="1253"/>
      <c r="F207" s="1253"/>
      <c r="G207" s="1253"/>
      <c r="H207" s="1254"/>
      <c r="I207" s="450"/>
      <c r="J207" s="140"/>
      <c r="K207" s="140"/>
      <c r="L207" s="140"/>
    </row>
    <row r="208" spans="1:12" s="139" customFormat="1" ht="15" thickBot="1" x14ac:dyDescent="0.35">
      <c r="A208" s="140"/>
      <c r="B208" s="140"/>
      <c r="C208" s="170"/>
      <c r="D208" s="170"/>
      <c r="E208" s="170"/>
      <c r="F208" s="170"/>
      <c r="G208" s="171"/>
      <c r="H208" s="170"/>
      <c r="I208" s="170"/>
      <c r="J208" s="140"/>
      <c r="K208" s="140"/>
      <c r="L208" s="140"/>
    </row>
    <row r="209" spans="1:12" s="139" customFormat="1" ht="15" thickBot="1" x14ac:dyDescent="0.35">
      <c r="A209" s="140"/>
      <c r="B209" s="140"/>
      <c r="C209" s="172" t="s">
        <v>1</v>
      </c>
      <c r="D209" s="173" t="s">
        <v>62</v>
      </c>
      <c r="E209" s="1255"/>
      <c r="F209" s="1257"/>
      <c r="G209" s="1258"/>
      <c r="H209" s="1259"/>
      <c r="I209" s="450"/>
      <c r="J209" s="140"/>
      <c r="K209" s="140"/>
      <c r="L209" s="140"/>
    </row>
    <row r="210" spans="1:12" s="139" customFormat="1" ht="15" thickBot="1" x14ac:dyDescent="0.35">
      <c r="A210" s="140"/>
      <c r="B210" s="140"/>
      <c r="C210" s="172" t="s">
        <v>3</v>
      </c>
      <c r="D210" s="174" t="s">
        <v>4</v>
      </c>
      <c r="E210" s="1256"/>
      <c r="F210" s="1260"/>
      <c r="G210" s="1245"/>
      <c r="H210" s="1261"/>
      <c r="I210" s="450"/>
      <c r="J210" s="140"/>
      <c r="K210" s="140"/>
      <c r="L210" s="140"/>
    </row>
    <row r="211" spans="1:12" s="139" customFormat="1" ht="15" thickBot="1" x14ac:dyDescent="0.35">
      <c r="A211" s="140"/>
      <c r="B211" s="140"/>
      <c r="C211" s="172" t="s">
        <v>5</v>
      </c>
      <c r="D211" s="174" t="s">
        <v>6</v>
      </c>
      <c r="E211" s="1256"/>
      <c r="F211" s="1260"/>
      <c r="G211" s="1245"/>
      <c r="H211" s="1261"/>
      <c r="I211" s="450"/>
      <c r="J211" s="140"/>
      <c r="K211" s="140"/>
      <c r="L211" s="140"/>
    </row>
    <row r="212" spans="1:12" s="139" customFormat="1" ht="15" thickBot="1" x14ac:dyDescent="0.35">
      <c r="A212" s="140"/>
      <c r="B212" s="140"/>
      <c r="C212" s="172" t="s">
        <v>7</v>
      </c>
      <c r="D212" s="174" t="s">
        <v>8</v>
      </c>
      <c r="E212" s="1256"/>
      <c r="F212" s="1260"/>
      <c r="G212" s="1245"/>
      <c r="H212" s="1261"/>
      <c r="I212" s="450"/>
      <c r="J212" s="140"/>
      <c r="K212" s="140"/>
      <c r="L212" s="140"/>
    </row>
    <row r="213" spans="1:12" s="139" customFormat="1" ht="15" thickBot="1" x14ac:dyDescent="0.35">
      <c r="A213" s="140"/>
      <c r="B213" s="140"/>
      <c r="C213" s="175" t="s">
        <v>9</v>
      </c>
      <c r="D213" s="174" t="s">
        <v>10</v>
      </c>
      <c r="E213" s="1256"/>
      <c r="F213" s="1260"/>
      <c r="G213" s="1245"/>
      <c r="H213" s="1261"/>
      <c r="I213" s="450"/>
      <c r="J213" s="140"/>
      <c r="K213" s="140"/>
      <c r="L213" s="140"/>
    </row>
    <row r="214" spans="1:12" s="139" customFormat="1" ht="15" thickBot="1" x14ac:dyDescent="0.35">
      <c r="A214" s="140"/>
      <c r="B214" s="140"/>
      <c r="C214" s="175" t="s">
        <v>11</v>
      </c>
      <c r="D214" s="174" t="s">
        <v>12</v>
      </c>
      <c r="E214" s="1256"/>
      <c r="F214" s="1262"/>
      <c r="G214" s="1263"/>
      <c r="H214" s="1264"/>
      <c r="I214" s="450"/>
      <c r="J214" s="140"/>
      <c r="K214" s="140"/>
      <c r="L214" s="140"/>
    </row>
    <row r="215" spans="1:12" s="139" customFormat="1" x14ac:dyDescent="0.3">
      <c r="A215" s="140"/>
      <c r="B215" s="140"/>
      <c r="C215" s="176"/>
      <c r="D215" s="177"/>
      <c r="E215" s="170"/>
      <c r="F215" s="177"/>
      <c r="G215" s="178"/>
      <c r="H215" s="177"/>
      <c r="I215" s="177"/>
      <c r="J215" s="140"/>
      <c r="K215" s="140"/>
      <c r="L215" s="140"/>
    </row>
    <row r="216" spans="1:12" s="139" customFormat="1" x14ac:dyDescent="0.3">
      <c r="A216" s="140"/>
      <c r="B216" s="140"/>
      <c r="C216" s="1288" t="s">
        <v>13</v>
      </c>
      <c r="D216" s="1289"/>
      <c r="E216" s="1289"/>
      <c r="F216" s="1289"/>
      <c r="G216" s="1289"/>
      <c r="H216" s="1290"/>
      <c r="I216" s="450"/>
      <c r="J216" s="140"/>
      <c r="K216" s="140"/>
      <c r="L216" s="140"/>
    </row>
    <row r="217" spans="1:12" s="139" customFormat="1" x14ac:dyDescent="0.3">
      <c r="A217" s="140"/>
      <c r="B217" s="140"/>
      <c r="C217" s="231" t="s">
        <v>14</v>
      </c>
      <c r="D217" s="231" t="s">
        <v>15</v>
      </c>
      <c r="E217" s="232" t="s">
        <v>16</v>
      </c>
      <c r="F217" s="231" t="s">
        <v>17</v>
      </c>
      <c r="G217" s="233" t="s">
        <v>18</v>
      </c>
      <c r="H217" s="231" t="s">
        <v>19</v>
      </c>
      <c r="I217" s="451"/>
      <c r="J217" s="140"/>
      <c r="K217" s="140"/>
      <c r="L217" s="140"/>
    </row>
    <row r="218" spans="1:12" s="139" customFormat="1" x14ac:dyDescent="0.3">
      <c r="A218" s="140"/>
      <c r="B218" s="140"/>
      <c r="C218" s="237" t="e">
        <f>+#REF!</f>
        <v>#REF!</v>
      </c>
      <c r="D218" s="269" t="e">
        <f>+#REF!</f>
        <v>#REF!</v>
      </c>
      <c r="E218" s="270" t="e">
        <f>+#REF!</f>
        <v>#REF!</v>
      </c>
      <c r="F218" s="237" t="e">
        <f>+#REF!</f>
        <v>#REF!</v>
      </c>
      <c r="G218" s="237" t="e">
        <f>+#REF!</f>
        <v>#REF!</v>
      </c>
      <c r="H218" s="238" t="e">
        <f t="shared" ref="H218:H238" si="9">G218*F218</f>
        <v>#REF!</v>
      </c>
      <c r="I218" s="452"/>
      <c r="J218" s="140"/>
      <c r="K218" s="140"/>
      <c r="L218" s="140"/>
    </row>
    <row r="219" spans="1:12" s="139" customFormat="1" x14ac:dyDescent="0.3">
      <c r="A219" s="140"/>
      <c r="B219" s="140"/>
      <c r="C219" s="237" t="e">
        <f>+#REF!</f>
        <v>#REF!</v>
      </c>
      <c r="D219" s="269" t="e">
        <f>+#REF!</f>
        <v>#REF!</v>
      </c>
      <c r="E219" s="270" t="e">
        <f>+#REF!</f>
        <v>#REF!</v>
      </c>
      <c r="F219" s="237" t="e">
        <f>+#REF!</f>
        <v>#REF!</v>
      </c>
      <c r="G219" s="237" t="e">
        <f>+#REF!</f>
        <v>#REF!</v>
      </c>
      <c r="H219" s="238" t="e">
        <f t="shared" si="9"/>
        <v>#REF!</v>
      </c>
      <c r="I219" s="452"/>
      <c r="J219" s="140"/>
      <c r="K219" s="140"/>
      <c r="L219" s="140"/>
    </row>
    <row r="220" spans="1:12" s="139" customFormat="1" x14ac:dyDescent="0.3">
      <c r="A220" s="140"/>
      <c r="B220" s="140"/>
      <c r="C220" s="237" t="e">
        <f>+#REF!</f>
        <v>#REF!</v>
      </c>
      <c r="D220" s="269" t="e">
        <f>+#REF!</f>
        <v>#REF!</v>
      </c>
      <c r="E220" s="270" t="e">
        <f>+#REF!</f>
        <v>#REF!</v>
      </c>
      <c r="F220" s="237" t="e">
        <f>+#REF!</f>
        <v>#REF!</v>
      </c>
      <c r="G220" s="237" t="e">
        <f>+#REF!</f>
        <v>#REF!</v>
      </c>
      <c r="H220" s="238" t="e">
        <f t="shared" si="9"/>
        <v>#REF!</v>
      </c>
      <c r="I220" s="452"/>
      <c r="J220" s="140"/>
      <c r="K220" s="140"/>
      <c r="L220" s="140"/>
    </row>
    <row r="221" spans="1:12" s="139" customFormat="1" x14ac:dyDescent="0.3">
      <c r="A221" s="140"/>
      <c r="B221" s="140"/>
      <c r="C221" s="237" t="e">
        <f>+#REF!</f>
        <v>#REF!</v>
      </c>
      <c r="D221" s="269" t="e">
        <f>+#REF!</f>
        <v>#REF!</v>
      </c>
      <c r="E221" s="270" t="e">
        <f>+#REF!</f>
        <v>#REF!</v>
      </c>
      <c r="F221" s="237" t="e">
        <f>+#REF!</f>
        <v>#REF!</v>
      </c>
      <c r="G221" s="237" t="e">
        <f>+#REF!</f>
        <v>#REF!</v>
      </c>
      <c r="H221" s="238" t="e">
        <f t="shared" si="9"/>
        <v>#REF!</v>
      </c>
      <c r="I221" s="452"/>
      <c r="J221" s="140"/>
      <c r="K221" s="140"/>
      <c r="L221" s="140"/>
    </row>
    <row r="222" spans="1:12" s="139" customFormat="1" x14ac:dyDescent="0.3">
      <c r="A222" s="140"/>
      <c r="B222" s="140"/>
      <c r="C222" s="237" t="e">
        <f>+#REF!</f>
        <v>#REF!</v>
      </c>
      <c r="D222" s="269" t="e">
        <f>+#REF!</f>
        <v>#REF!</v>
      </c>
      <c r="E222" s="270" t="e">
        <f>+#REF!</f>
        <v>#REF!</v>
      </c>
      <c r="F222" s="237" t="e">
        <f>+#REF!</f>
        <v>#REF!</v>
      </c>
      <c r="G222" s="237" t="e">
        <f>+#REF!</f>
        <v>#REF!</v>
      </c>
      <c r="H222" s="238" t="e">
        <f t="shared" si="9"/>
        <v>#REF!</v>
      </c>
      <c r="I222" s="452"/>
      <c r="J222" s="140"/>
      <c r="K222" s="140"/>
      <c r="L222" s="140"/>
    </row>
    <row r="223" spans="1:12" s="139" customFormat="1" x14ac:dyDescent="0.3">
      <c r="A223" s="140"/>
      <c r="B223" s="140"/>
      <c r="C223" s="237" t="e">
        <f>+#REF!</f>
        <v>#REF!</v>
      </c>
      <c r="D223" s="269" t="e">
        <f>+#REF!</f>
        <v>#REF!</v>
      </c>
      <c r="E223" s="270" t="e">
        <f>+#REF!</f>
        <v>#REF!</v>
      </c>
      <c r="F223" s="237" t="e">
        <f>+#REF!</f>
        <v>#REF!</v>
      </c>
      <c r="G223" s="237" t="e">
        <f>+#REF!</f>
        <v>#REF!</v>
      </c>
      <c r="H223" s="238" t="e">
        <f t="shared" si="9"/>
        <v>#REF!</v>
      </c>
      <c r="I223" s="452"/>
      <c r="J223" s="140"/>
      <c r="K223" s="140"/>
      <c r="L223" s="140"/>
    </row>
    <row r="224" spans="1:12" s="139" customFormat="1" x14ac:dyDescent="0.3">
      <c r="A224" s="140"/>
      <c r="B224" s="140"/>
      <c r="C224" s="237" t="e">
        <f>+#REF!</f>
        <v>#REF!</v>
      </c>
      <c r="D224" s="269" t="e">
        <f>+#REF!</f>
        <v>#REF!</v>
      </c>
      <c r="E224" s="270" t="e">
        <f>+#REF!</f>
        <v>#REF!</v>
      </c>
      <c r="F224" s="237" t="e">
        <f>+#REF!</f>
        <v>#REF!</v>
      </c>
      <c r="G224" s="237" t="e">
        <f>+#REF!</f>
        <v>#REF!</v>
      </c>
      <c r="H224" s="279" t="e">
        <f t="shared" si="9"/>
        <v>#REF!</v>
      </c>
      <c r="I224" s="452"/>
      <c r="J224" s="140"/>
      <c r="K224" s="140"/>
      <c r="L224" s="140"/>
    </row>
    <row r="225" spans="1:12" s="139" customFormat="1" x14ac:dyDescent="0.3">
      <c r="A225" s="140"/>
      <c r="B225" s="140"/>
      <c r="C225" s="237" t="e">
        <f>+#REF!</f>
        <v>#REF!</v>
      </c>
      <c r="D225" s="269" t="e">
        <f>+#REF!</f>
        <v>#REF!</v>
      </c>
      <c r="E225" s="270" t="e">
        <f>+#REF!</f>
        <v>#REF!</v>
      </c>
      <c r="F225" s="237" t="e">
        <f>+#REF!</f>
        <v>#REF!</v>
      </c>
      <c r="G225" s="237" t="e">
        <f>+#REF!</f>
        <v>#REF!</v>
      </c>
      <c r="H225" s="279" t="e">
        <f t="shared" si="9"/>
        <v>#REF!</v>
      </c>
      <c r="I225" s="452"/>
      <c r="J225" s="140"/>
      <c r="K225" s="140"/>
      <c r="L225" s="140"/>
    </row>
    <row r="226" spans="1:12" s="139" customFormat="1" x14ac:dyDescent="0.3">
      <c r="A226" s="140"/>
      <c r="B226" s="140"/>
      <c r="C226" s="237" t="e">
        <f>+#REF!</f>
        <v>#REF!</v>
      </c>
      <c r="D226" s="269" t="e">
        <f>+#REF!</f>
        <v>#REF!</v>
      </c>
      <c r="E226" s="270" t="e">
        <f>+#REF!</f>
        <v>#REF!</v>
      </c>
      <c r="F226" s="237" t="e">
        <f>+#REF!</f>
        <v>#REF!</v>
      </c>
      <c r="G226" s="237" t="e">
        <f>+#REF!</f>
        <v>#REF!</v>
      </c>
      <c r="H226" s="238" t="e">
        <f t="shared" si="9"/>
        <v>#REF!</v>
      </c>
      <c r="I226" s="452"/>
      <c r="J226" s="140"/>
      <c r="K226" s="140"/>
      <c r="L226" s="140"/>
    </row>
    <row r="227" spans="1:12" s="139" customFormat="1" x14ac:dyDescent="0.3">
      <c r="A227" s="140"/>
      <c r="B227" s="140"/>
      <c r="C227" s="237" t="e">
        <f>+#REF!</f>
        <v>#REF!</v>
      </c>
      <c r="D227" s="269" t="e">
        <f>+#REF!</f>
        <v>#REF!</v>
      </c>
      <c r="E227" s="270" t="e">
        <f>+#REF!</f>
        <v>#REF!</v>
      </c>
      <c r="F227" s="237" t="e">
        <f>+#REF!</f>
        <v>#REF!</v>
      </c>
      <c r="G227" s="237" t="e">
        <f>+#REF!</f>
        <v>#REF!</v>
      </c>
      <c r="H227" s="238" t="e">
        <f t="shared" si="9"/>
        <v>#REF!</v>
      </c>
      <c r="I227" s="452"/>
      <c r="J227" s="140"/>
      <c r="K227" s="140"/>
      <c r="L227" s="140"/>
    </row>
    <row r="228" spans="1:12" s="139" customFormat="1" x14ac:dyDescent="0.3">
      <c r="A228" s="140"/>
      <c r="B228" s="140"/>
      <c r="C228" s="237" t="e">
        <f>+#REF!</f>
        <v>#REF!</v>
      </c>
      <c r="D228" s="269" t="e">
        <f>+#REF!</f>
        <v>#REF!</v>
      </c>
      <c r="E228" s="270" t="e">
        <f>+#REF!</f>
        <v>#REF!</v>
      </c>
      <c r="F228" s="237" t="e">
        <f>+#REF!</f>
        <v>#REF!</v>
      </c>
      <c r="G228" s="237" t="e">
        <f>+#REF!</f>
        <v>#REF!</v>
      </c>
      <c r="H228" s="279" t="e">
        <f t="shared" si="9"/>
        <v>#REF!</v>
      </c>
      <c r="I228" s="452"/>
      <c r="J228" s="140"/>
      <c r="K228" s="140"/>
      <c r="L228" s="140"/>
    </row>
    <row r="229" spans="1:12" s="139" customFormat="1" x14ac:dyDescent="0.3">
      <c r="A229" s="140"/>
      <c r="B229" s="140"/>
      <c r="C229" s="237" t="e">
        <f>+#REF!</f>
        <v>#REF!</v>
      </c>
      <c r="D229" s="269" t="e">
        <f>+#REF!</f>
        <v>#REF!</v>
      </c>
      <c r="E229" s="270" t="e">
        <f>+#REF!</f>
        <v>#REF!</v>
      </c>
      <c r="F229" s="237" t="e">
        <f>+#REF!</f>
        <v>#REF!</v>
      </c>
      <c r="G229" s="237" t="e">
        <f>+#REF!</f>
        <v>#REF!</v>
      </c>
      <c r="H229" s="238" t="e">
        <f t="shared" si="9"/>
        <v>#REF!</v>
      </c>
      <c r="I229" s="452"/>
      <c r="J229" s="140"/>
      <c r="K229" s="140"/>
      <c r="L229" s="140"/>
    </row>
    <row r="230" spans="1:12" s="139" customFormat="1" x14ac:dyDescent="0.3">
      <c r="A230" s="140"/>
      <c r="B230" s="140"/>
      <c r="C230" s="237" t="e">
        <f>+#REF!</f>
        <v>#REF!</v>
      </c>
      <c r="D230" s="269" t="e">
        <f>+#REF!</f>
        <v>#REF!</v>
      </c>
      <c r="E230" s="270" t="e">
        <f>+#REF!</f>
        <v>#REF!</v>
      </c>
      <c r="F230" s="237" t="e">
        <f>+#REF!</f>
        <v>#REF!</v>
      </c>
      <c r="G230" s="237" t="e">
        <f>+#REF!</f>
        <v>#REF!</v>
      </c>
      <c r="H230" s="238" t="e">
        <f t="shared" si="9"/>
        <v>#REF!</v>
      </c>
      <c r="I230" s="452"/>
      <c r="J230" s="140"/>
      <c r="K230" s="140"/>
      <c r="L230" s="140"/>
    </row>
    <row r="231" spans="1:12" s="139" customFormat="1" x14ac:dyDescent="0.3">
      <c r="A231" s="140"/>
      <c r="B231" s="140"/>
      <c r="C231" s="237" t="e">
        <f>+#REF!</f>
        <v>#REF!</v>
      </c>
      <c r="D231" s="269" t="e">
        <f>+#REF!</f>
        <v>#REF!</v>
      </c>
      <c r="E231" s="270" t="e">
        <f>+#REF!</f>
        <v>#REF!</v>
      </c>
      <c r="F231" s="237" t="e">
        <f>+#REF!</f>
        <v>#REF!</v>
      </c>
      <c r="G231" s="237" t="e">
        <f>+#REF!</f>
        <v>#REF!</v>
      </c>
      <c r="H231" s="238" t="e">
        <f t="shared" si="9"/>
        <v>#REF!</v>
      </c>
      <c r="I231" s="452"/>
      <c r="J231" s="140"/>
      <c r="K231" s="140"/>
      <c r="L231" s="140"/>
    </row>
    <row r="232" spans="1:12" s="139" customFormat="1" x14ac:dyDescent="0.3">
      <c r="A232" s="140"/>
      <c r="B232" s="140"/>
      <c r="C232" s="237" t="e">
        <f>+#REF!</f>
        <v>#REF!</v>
      </c>
      <c r="D232" s="269" t="e">
        <f>+#REF!</f>
        <v>#REF!</v>
      </c>
      <c r="E232" s="270" t="e">
        <f>+#REF!</f>
        <v>#REF!</v>
      </c>
      <c r="F232" s="237" t="e">
        <f>+#REF!</f>
        <v>#REF!</v>
      </c>
      <c r="G232" s="237" t="e">
        <f>+#REF!</f>
        <v>#REF!</v>
      </c>
      <c r="H232" s="238" t="e">
        <f t="shared" si="9"/>
        <v>#REF!</v>
      </c>
      <c r="I232" s="452"/>
      <c r="J232" s="140"/>
      <c r="K232" s="140"/>
      <c r="L232" s="140"/>
    </row>
    <row r="233" spans="1:12" s="139" customFormat="1" x14ac:dyDescent="0.3">
      <c r="A233" s="140"/>
      <c r="B233" s="140"/>
      <c r="C233" s="237" t="e">
        <f>+#REF!</f>
        <v>#REF!</v>
      </c>
      <c r="D233" s="269" t="e">
        <f>+#REF!</f>
        <v>#REF!</v>
      </c>
      <c r="E233" s="270" t="e">
        <f>+#REF!</f>
        <v>#REF!</v>
      </c>
      <c r="F233" s="237" t="e">
        <f>+#REF!</f>
        <v>#REF!</v>
      </c>
      <c r="G233" s="237" t="e">
        <f>+#REF!</f>
        <v>#REF!</v>
      </c>
      <c r="H233" s="238" t="e">
        <f t="shared" si="9"/>
        <v>#REF!</v>
      </c>
      <c r="I233" s="452"/>
      <c r="J233" s="140"/>
      <c r="K233" s="140"/>
      <c r="L233" s="140"/>
    </row>
    <row r="234" spans="1:12" s="139" customFormat="1" x14ac:dyDescent="0.3">
      <c r="A234" s="140"/>
      <c r="B234" s="140"/>
      <c r="C234" s="237" t="e">
        <f>+#REF!</f>
        <v>#REF!</v>
      </c>
      <c r="D234" s="269" t="e">
        <f>+#REF!</f>
        <v>#REF!</v>
      </c>
      <c r="E234" s="270" t="e">
        <f>+#REF!</f>
        <v>#REF!</v>
      </c>
      <c r="F234" s="237" t="e">
        <f>+#REF!</f>
        <v>#REF!</v>
      </c>
      <c r="G234" s="237" t="e">
        <f>+#REF!</f>
        <v>#REF!</v>
      </c>
      <c r="H234" s="238" t="e">
        <f t="shared" si="9"/>
        <v>#REF!</v>
      </c>
      <c r="I234" s="452"/>
      <c r="J234" s="140"/>
      <c r="K234" s="140"/>
      <c r="L234" s="140"/>
    </row>
    <row r="235" spans="1:12" s="139" customFormat="1" x14ac:dyDescent="0.3">
      <c r="A235" s="140"/>
      <c r="B235" s="140"/>
      <c r="C235" s="237" t="e">
        <f>+#REF!</f>
        <v>#REF!</v>
      </c>
      <c r="D235" s="269" t="e">
        <f>+#REF!</f>
        <v>#REF!</v>
      </c>
      <c r="E235" s="270" t="e">
        <f>+#REF!</f>
        <v>#REF!</v>
      </c>
      <c r="F235" s="237" t="e">
        <f>+#REF!</f>
        <v>#REF!</v>
      </c>
      <c r="G235" s="237" t="e">
        <f>+#REF!</f>
        <v>#REF!</v>
      </c>
      <c r="H235" s="238" t="e">
        <f t="shared" si="9"/>
        <v>#REF!</v>
      </c>
      <c r="I235" s="452"/>
      <c r="J235" s="140"/>
      <c r="K235" s="140"/>
      <c r="L235" s="140"/>
    </row>
    <row r="236" spans="1:12" s="139" customFormat="1" x14ac:dyDescent="0.3">
      <c r="A236" s="140"/>
      <c r="B236" s="140"/>
      <c r="C236" s="237" t="e">
        <f>+#REF!</f>
        <v>#REF!</v>
      </c>
      <c r="D236" s="269" t="e">
        <f>+#REF!</f>
        <v>#REF!</v>
      </c>
      <c r="E236" s="270" t="e">
        <f>+#REF!</f>
        <v>#REF!</v>
      </c>
      <c r="F236" s="237" t="e">
        <f>+#REF!</f>
        <v>#REF!</v>
      </c>
      <c r="G236" s="237" t="e">
        <f>+#REF!</f>
        <v>#REF!</v>
      </c>
      <c r="H236" s="238" t="e">
        <f t="shared" si="9"/>
        <v>#REF!</v>
      </c>
      <c r="I236" s="452"/>
      <c r="J236" s="140"/>
      <c r="K236" s="140"/>
      <c r="L236" s="140"/>
    </row>
    <row r="237" spans="1:12" s="139" customFormat="1" x14ac:dyDescent="0.3">
      <c r="A237" s="140"/>
      <c r="B237" s="140"/>
      <c r="C237" s="237" t="e">
        <f>+#REF!</f>
        <v>#REF!</v>
      </c>
      <c r="D237" s="269" t="e">
        <f>+#REF!</f>
        <v>#REF!</v>
      </c>
      <c r="E237" s="270" t="e">
        <f>+#REF!</f>
        <v>#REF!</v>
      </c>
      <c r="F237" s="237" t="e">
        <f>+#REF!</f>
        <v>#REF!</v>
      </c>
      <c r="G237" s="237" t="e">
        <f>+#REF!</f>
        <v>#REF!</v>
      </c>
      <c r="H237" s="238" t="e">
        <f t="shared" si="9"/>
        <v>#REF!</v>
      </c>
      <c r="I237" s="452"/>
      <c r="J237" s="140"/>
      <c r="K237" s="140"/>
      <c r="L237" s="140"/>
    </row>
    <row r="238" spans="1:12" s="139" customFormat="1" x14ac:dyDescent="0.3">
      <c r="A238" s="140"/>
      <c r="B238" s="140"/>
      <c r="C238" s="237" t="e">
        <f>+#REF!</f>
        <v>#REF!</v>
      </c>
      <c r="D238" s="269" t="e">
        <f>+#REF!</f>
        <v>#REF!</v>
      </c>
      <c r="E238" s="270" t="e">
        <f>+#REF!</f>
        <v>#REF!</v>
      </c>
      <c r="F238" s="237" t="e">
        <f>+#REF!</f>
        <v>#REF!</v>
      </c>
      <c r="G238" s="237" t="e">
        <f>+#REF!</f>
        <v>#REF!</v>
      </c>
      <c r="H238" s="279" t="e">
        <f t="shared" si="9"/>
        <v>#REF!</v>
      </c>
      <c r="I238" s="452"/>
      <c r="J238" s="140"/>
      <c r="K238" s="140"/>
      <c r="L238" s="140"/>
    </row>
    <row r="239" spans="1:12" s="139" customFormat="1" ht="15" thickBot="1" x14ac:dyDescent="0.35">
      <c r="A239" s="140"/>
      <c r="B239" s="140"/>
      <c r="C239" s="241"/>
      <c r="D239" s="242"/>
      <c r="E239" s="241"/>
      <c r="F239" s="1244" t="s">
        <v>20</v>
      </c>
      <c r="G239" s="1245"/>
      <c r="H239" s="280" t="e">
        <f>SUM(H218:H238)</f>
        <v>#REF!</v>
      </c>
      <c r="I239" s="455"/>
      <c r="J239" s="140"/>
      <c r="K239" s="140"/>
      <c r="L239" s="140"/>
    </row>
    <row r="240" spans="1:12" ht="15" thickBot="1" x14ac:dyDescent="0.35">
      <c r="A240" s="140"/>
      <c r="B240" s="224"/>
      <c r="C240" s="1246" t="s">
        <v>21</v>
      </c>
      <c r="D240" s="1247"/>
      <c r="E240" s="1247"/>
      <c r="F240" s="1247"/>
      <c r="G240" s="1247"/>
      <c r="H240" s="1248"/>
      <c r="I240" s="226"/>
      <c r="J240" s="140"/>
    </row>
    <row r="241" spans="1:12" ht="15" thickBot="1" x14ac:dyDescent="0.35">
      <c r="A241" s="140"/>
      <c r="B241" s="224"/>
      <c r="C241" s="203" t="s">
        <v>22</v>
      </c>
      <c r="D241" s="204" t="s">
        <v>23</v>
      </c>
      <c r="E241" s="205" t="s">
        <v>16</v>
      </c>
      <c r="F241" s="204" t="s">
        <v>17</v>
      </c>
      <c r="G241" s="205" t="s">
        <v>18</v>
      </c>
      <c r="H241" s="206" t="s">
        <v>25</v>
      </c>
      <c r="I241" s="454"/>
      <c r="J241" s="140"/>
    </row>
    <row r="242" spans="1:12" x14ac:dyDescent="0.3">
      <c r="A242" s="140"/>
      <c r="B242" s="224"/>
      <c r="C242" s="281" t="e">
        <f>+#REF!</f>
        <v>#REF!</v>
      </c>
      <c r="D242" s="213" t="e">
        <f>+#REF!</f>
        <v>#REF!</v>
      </c>
      <c r="E242" s="282" t="e">
        <f>+#REF!</f>
        <v>#REF!</v>
      </c>
      <c r="F242" s="283">
        <v>1</v>
      </c>
      <c r="G242" s="215" t="e">
        <f>+#REF!</f>
        <v>#REF!</v>
      </c>
      <c r="H242" s="216" t="e">
        <f>+G242*F242</f>
        <v>#REF!</v>
      </c>
      <c r="I242" s="169"/>
      <c r="J242" s="140"/>
    </row>
    <row r="243" spans="1:12" x14ac:dyDescent="0.3">
      <c r="A243" s="140"/>
      <c r="B243" s="224"/>
      <c r="C243" s="133" t="e">
        <f>+#REF!</f>
        <v>#REF!</v>
      </c>
      <c r="D243" s="248" t="e">
        <f>+#REF!</f>
        <v>#REF!</v>
      </c>
      <c r="E243" s="284" t="e">
        <f>+#REF!</f>
        <v>#REF!</v>
      </c>
      <c r="F243" s="144">
        <v>1</v>
      </c>
      <c r="G243" s="215" t="e">
        <f>+#REF!</f>
        <v>#REF!</v>
      </c>
      <c r="H243" s="216" t="e">
        <f t="shared" ref="H243:H246" si="10">+G243*F243</f>
        <v>#REF!</v>
      </c>
      <c r="I243" s="169"/>
      <c r="J243" s="140"/>
    </row>
    <row r="244" spans="1:12" x14ac:dyDescent="0.3">
      <c r="A244" s="140"/>
      <c r="B244" s="224"/>
      <c r="C244" s="133" t="e">
        <f>+#REF!</f>
        <v>#REF!</v>
      </c>
      <c r="D244" s="248" t="e">
        <f>+#REF!</f>
        <v>#REF!</v>
      </c>
      <c r="E244" s="284" t="e">
        <f>+#REF!</f>
        <v>#REF!</v>
      </c>
      <c r="F244" s="144">
        <v>1</v>
      </c>
      <c r="G244" s="215" t="e">
        <f>+#REF!</f>
        <v>#REF!</v>
      </c>
      <c r="H244" s="216" t="e">
        <f t="shared" si="10"/>
        <v>#REF!</v>
      </c>
      <c r="I244" s="169"/>
      <c r="J244" s="140"/>
    </row>
    <row r="245" spans="1:12" x14ac:dyDescent="0.3">
      <c r="A245" s="140"/>
      <c r="B245" s="224"/>
      <c r="C245" s="133" t="e">
        <f>+#REF!</f>
        <v>#REF!</v>
      </c>
      <c r="D245" s="248" t="e">
        <f>+#REF!</f>
        <v>#REF!</v>
      </c>
      <c r="E245" s="284" t="e">
        <f>+#REF!</f>
        <v>#REF!</v>
      </c>
      <c r="F245" s="144">
        <v>1</v>
      </c>
      <c r="G245" s="215" t="e">
        <f>+#REF!</f>
        <v>#REF!</v>
      </c>
      <c r="H245" s="216" t="e">
        <f t="shared" si="10"/>
        <v>#REF!</v>
      </c>
      <c r="I245" s="169"/>
      <c r="J245" s="140"/>
    </row>
    <row r="246" spans="1:12" ht="15" thickBot="1" x14ac:dyDescent="0.35">
      <c r="A246" s="140"/>
      <c r="B246" s="224"/>
      <c r="C246" s="285" t="e">
        <f>+#REF!</f>
        <v>#REF!</v>
      </c>
      <c r="D246" s="286" t="e">
        <f>+#REF!</f>
        <v>#REF!</v>
      </c>
      <c r="E246" s="287" t="e">
        <f>+#REF!</f>
        <v>#REF!</v>
      </c>
      <c r="F246" s="288">
        <v>1</v>
      </c>
      <c r="G246" s="215" t="e">
        <f>+#REF!</f>
        <v>#REF!</v>
      </c>
      <c r="H246" s="216" t="e">
        <f t="shared" si="10"/>
        <v>#REF!</v>
      </c>
      <c r="I246" s="169"/>
      <c r="J246" s="140"/>
    </row>
    <row r="247" spans="1:12" ht="15" thickBot="1" x14ac:dyDescent="0.35">
      <c r="A247" s="140"/>
      <c r="B247" s="224"/>
      <c r="C247" s="1249" t="s">
        <v>57</v>
      </c>
      <c r="D247" s="1250"/>
      <c r="E247" s="1250"/>
      <c r="F247" s="1250"/>
      <c r="G247" s="1250"/>
      <c r="H247" s="222" t="e">
        <f>SUM(H242:H246)</f>
        <v>#REF!</v>
      </c>
      <c r="I247" s="230"/>
      <c r="J247" s="168"/>
    </row>
    <row r="248" spans="1:12" ht="15" thickBot="1" x14ac:dyDescent="0.35">
      <c r="A248" s="140"/>
      <c r="B248" s="224"/>
      <c r="C248" s="1190" t="s">
        <v>59</v>
      </c>
      <c r="D248" s="1191"/>
      <c r="E248" s="1191"/>
      <c r="F248" s="1191"/>
      <c r="G248" s="1192"/>
      <c r="H248" s="223" t="e">
        <f>+H247+H239</f>
        <v>#REF!</v>
      </c>
      <c r="I248" s="228"/>
      <c r="J248" s="140"/>
    </row>
    <row r="249" spans="1:12" x14ac:dyDescent="0.3">
      <c r="B249" s="141"/>
      <c r="C249" s="141"/>
      <c r="D249" s="257"/>
      <c r="E249" s="258"/>
      <c r="F249" s="141"/>
      <c r="G249" s="141"/>
      <c r="H249" s="141"/>
      <c r="I249" s="141"/>
    </row>
    <row r="250" spans="1:12" s="139" customFormat="1" ht="15" thickBot="1" x14ac:dyDescent="0.35">
      <c r="A250" s="140"/>
      <c r="B250" s="1197"/>
      <c r="C250" s="1222"/>
      <c r="D250" s="1222"/>
      <c r="E250" s="1222"/>
      <c r="F250" s="1222"/>
      <c r="G250" s="1222"/>
      <c r="H250" s="1222"/>
      <c r="I250" s="1222"/>
      <c r="J250" s="140"/>
      <c r="K250" s="140"/>
      <c r="L250" s="140"/>
    </row>
    <row r="251" spans="1:12" s="139" customFormat="1" ht="15" thickBot="1" x14ac:dyDescent="0.35">
      <c r="A251" s="140"/>
      <c r="B251" s="449"/>
      <c r="C251" s="1252" t="s">
        <v>0</v>
      </c>
      <c r="D251" s="1253"/>
      <c r="E251" s="1253"/>
      <c r="F251" s="1253"/>
      <c r="G251" s="1253"/>
      <c r="H251" s="1254"/>
      <c r="I251" s="450"/>
      <c r="J251" s="140"/>
      <c r="K251" s="140"/>
      <c r="L251" s="140"/>
    </row>
    <row r="252" spans="1:12" s="139" customFormat="1" ht="15" thickBot="1" x14ac:dyDescent="0.35">
      <c r="A252" s="140"/>
      <c r="B252" s="140"/>
      <c r="C252" s="170"/>
      <c r="D252" s="170"/>
      <c r="E252" s="170"/>
      <c r="F252" s="170"/>
      <c r="G252" s="171"/>
      <c r="H252" s="170"/>
      <c r="I252" s="170"/>
      <c r="J252" s="140"/>
      <c r="K252" s="140"/>
      <c r="L252" s="140"/>
    </row>
    <row r="253" spans="1:12" s="139" customFormat="1" ht="15" thickBot="1" x14ac:dyDescent="0.35">
      <c r="A253" s="140"/>
      <c r="B253" s="140"/>
      <c r="C253" s="172" t="s">
        <v>1</v>
      </c>
      <c r="D253" s="173" t="s">
        <v>766</v>
      </c>
      <c r="E253" s="1255"/>
      <c r="F253" s="1257"/>
      <c r="G253" s="1258"/>
      <c r="H253" s="1259"/>
      <c r="I253" s="450"/>
      <c r="J253" s="140"/>
      <c r="K253" s="140"/>
      <c r="L253" s="140"/>
    </row>
    <row r="254" spans="1:12" s="139" customFormat="1" ht="15" thickBot="1" x14ac:dyDescent="0.35">
      <c r="A254" s="140"/>
      <c r="B254" s="140"/>
      <c r="C254" s="172" t="s">
        <v>3</v>
      </c>
      <c r="D254" s="174" t="s">
        <v>4</v>
      </c>
      <c r="E254" s="1256"/>
      <c r="F254" s="1260"/>
      <c r="G254" s="1245"/>
      <c r="H254" s="1261"/>
      <c r="I254" s="450"/>
      <c r="J254" s="140"/>
      <c r="K254" s="140"/>
      <c r="L254" s="140"/>
    </row>
    <row r="255" spans="1:12" s="139" customFormat="1" ht="15" thickBot="1" x14ac:dyDescent="0.35">
      <c r="A255" s="140"/>
      <c r="B255" s="140"/>
      <c r="C255" s="172" t="s">
        <v>5</v>
      </c>
      <c r="D255" s="174" t="s">
        <v>6</v>
      </c>
      <c r="E255" s="1256"/>
      <c r="F255" s="1260"/>
      <c r="G255" s="1245"/>
      <c r="H255" s="1261"/>
      <c r="I255" s="450"/>
      <c r="J255" s="140"/>
      <c r="K255" s="140"/>
      <c r="L255" s="140"/>
    </row>
    <row r="256" spans="1:12" s="139" customFormat="1" ht="15" thickBot="1" x14ac:dyDescent="0.35">
      <c r="A256" s="140"/>
      <c r="B256" s="140"/>
      <c r="C256" s="172" t="s">
        <v>7</v>
      </c>
      <c r="D256" s="174" t="s">
        <v>8</v>
      </c>
      <c r="E256" s="1256"/>
      <c r="F256" s="1260"/>
      <c r="G256" s="1245"/>
      <c r="H256" s="1261"/>
      <c r="I256" s="450"/>
      <c r="J256" s="140"/>
      <c r="K256" s="140"/>
      <c r="L256" s="140"/>
    </row>
    <row r="257" spans="1:12" s="139" customFormat="1" ht="15" thickBot="1" x14ac:dyDescent="0.35">
      <c r="A257" s="140"/>
      <c r="B257" s="140"/>
      <c r="C257" s="175" t="s">
        <v>9</v>
      </c>
      <c r="D257" s="174" t="s">
        <v>10</v>
      </c>
      <c r="E257" s="1256"/>
      <c r="F257" s="1260"/>
      <c r="G257" s="1245"/>
      <c r="H257" s="1261"/>
      <c r="I257" s="450"/>
      <c r="J257" s="140"/>
      <c r="K257" s="140"/>
      <c r="L257" s="140"/>
    </row>
    <row r="258" spans="1:12" s="139" customFormat="1" ht="15" thickBot="1" x14ac:dyDescent="0.35">
      <c r="A258" s="140"/>
      <c r="B258" s="140"/>
      <c r="C258" s="175" t="s">
        <v>11</v>
      </c>
      <c r="D258" s="174" t="s">
        <v>12</v>
      </c>
      <c r="E258" s="1256"/>
      <c r="F258" s="1262"/>
      <c r="G258" s="1263"/>
      <c r="H258" s="1264"/>
      <c r="I258" s="450"/>
      <c r="J258" s="140"/>
      <c r="K258" s="140"/>
      <c r="L258" s="140"/>
    </row>
    <row r="259" spans="1:12" s="139" customFormat="1" x14ac:dyDescent="0.3">
      <c r="A259" s="140"/>
      <c r="B259" s="140"/>
      <c r="C259" s="176"/>
      <c r="D259" s="177"/>
      <c r="E259" s="170"/>
      <c r="F259" s="177"/>
      <c r="G259" s="178"/>
      <c r="H259" s="177"/>
      <c r="I259" s="177"/>
      <c r="J259" s="140"/>
      <c r="K259" s="140"/>
      <c r="L259" s="140"/>
    </row>
    <row r="260" spans="1:12" s="139" customFormat="1" ht="15" thickBot="1" x14ac:dyDescent="0.35">
      <c r="A260" s="140"/>
      <c r="B260" s="140"/>
      <c r="C260" s="1265" t="s">
        <v>13</v>
      </c>
      <c r="D260" s="1222"/>
      <c r="E260" s="1222"/>
      <c r="F260" s="1222"/>
      <c r="G260" s="1222"/>
      <c r="H260" s="1266"/>
      <c r="I260" s="450"/>
      <c r="J260" s="140"/>
      <c r="K260" s="140"/>
      <c r="L260" s="140"/>
    </row>
    <row r="261" spans="1:12" s="139" customFormat="1" x14ac:dyDescent="0.3">
      <c r="A261" s="140"/>
      <c r="B261" s="140"/>
      <c r="C261" s="289" t="s">
        <v>14</v>
      </c>
      <c r="D261" s="290" t="s">
        <v>15</v>
      </c>
      <c r="E261" s="291" t="s">
        <v>16</v>
      </c>
      <c r="F261" s="290" t="s">
        <v>17</v>
      </c>
      <c r="G261" s="292" t="s">
        <v>18</v>
      </c>
      <c r="H261" s="293" t="s">
        <v>19</v>
      </c>
      <c r="I261" s="451"/>
      <c r="J261" s="140"/>
      <c r="K261" s="140"/>
      <c r="L261" s="140"/>
    </row>
    <row r="262" spans="1:12" s="139" customFormat="1" x14ac:dyDescent="0.3">
      <c r="A262" s="140"/>
      <c r="B262" s="140"/>
      <c r="C262" s="294" t="e">
        <f>+#REF!</f>
        <v>#REF!</v>
      </c>
      <c r="D262" s="295" t="e">
        <f>+#REF!</f>
        <v>#REF!</v>
      </c>
      <c r="E262" s="236" t="e">
        <f>+#REF!</f>
        <v>#REF!</v>
      </c>
      <c r="F262" s="236" t="e">
        <f>+#REF!</f>
        <v>#REF!</v>
      </c>
      <c r="G262" s="237" t="e">
        <f>+#REF!</f>
        <v>#REF!</v>
      </c>
      <c r="H262" s="267" t="e">
        <f t="shared" ref="H262:H282" si="11">G262*F262</f>
        <v>#REF!</v>
      </c>
      <c r="I262" s="452"/>
      <c r="J262" s="140"/>
      <c r="K262" s="140"/>
      <c r="L262" s="140"/>
    </row>
    <row r="263" spans="1:12" s="139" customFormat="1" x14ac:dyDescent="0.3">
      <c r="A263" s="140"/>
      <c r="B263" s="140"/>
      <c r="C263" s="296" t="e">
        <f>+#REF!</f>
        <v>#REF!</v>
      </c>
      <c r="D263" s="297" t="e">
        <f>+#REF!</f>
        <v>#REF!</v>
      </c>
      <c r="E263" s="239" t="e">
        <f>+#REF!</f>
        <v>#REF!</v>
      </c>
      <c r="F263" s="239" t="e">
        <f>+#REF!</f>
        <v>#REF!</v>
      </c>
      <c r="G263" s="237" t="e">
        <f>+#REF!</f>
        <v>#REF!</v>
      </c>
      <c r="H263" s="267" t="e">
        <f t="shared" si="11"/>
        <v>#REF!</v>
      </c>
      <c r="I263" s="452"/>
      <c r="J263" s="140"/>
      <c r="K263" s="140"/>
      <c r="L263" s="140"/>
    </row>
    <row r="264" spans="1:12" s="139" customFormat="1" x14ac:dyDescent="0.3">
      <c r="A264" s="140"/>
      <c r="B264" s="140"/>
      <c r="C264" s="296" t="e">
        <f>+#REF!</f>
        <v>#REF!</v>
      </c>
      <c r="D264" s="298" t="e">
        <f>+#REF!</f>
        <v>#REF!</v>
      </c>
      <c r="E264" s="299" t="e">
        <f>+#REF!</f>
        <v>#REF!</v>
      </c>
      <c r="F264" s="299" t="e">
        <f>+#REF!</f>
        <v>#REF!</v>
      </c>
      <c r="G264" s="237" t="e">
        <f>+#REF!</f>
        <v>#REF!</v>
      </c>
      <c r="H264" s="267" t="e">
        <f t="shared" si="11"/>
        <v>#REF!</v>
      </c>
      <c r="I264" s="452"/>
      <c r="J264" s="140"/>
      <c r="K264" s="140"/>
      <c r="L264" s="140"/>
    </row>
    <row r="265" spans="1:12" s="139" customFormat="1" x14ac:dyDescent="0.3">
      <c r="A265" s="140"/>
      <c r="B265" s="140"/>
      <c r="C265" s="296" t="e">
        <f>+#REF!</f>
        <v>#REF!</v>
      </c>
      <c r="D265" s="300" t="e">
        <f>+#REF!</f>
        <v>#REF!</v>
      </c>
      <c r="E265" s="239" t="e">
        <f>+#REF!</f>
        <v>#REF!</v>
      </c>
      <c r="F265" s="239" t="e">
        <f>+#REF!</f>
        <v>#REF!</v>
      </c>
      <c r="G265" s="237" t="e">
        <f>+#REF!</f>
        <v>#REF!</v>
      </c>
      <c r="H265" s="267" t="e">
        <f t="shared" si="11"/>
        <v>#REF!</v>
      </c>
      <c r="I265" s="452"/>
      <c r="J265" s="140"/>
      <c r="K265" s="140"/>
      <c r="L265" s="140"/>
    </row>
    <row r="266" spans="1:12" s="139" customFormat="1" x14ac:dyDescent="0.3">
      <c r="A266" s="140"/>
      <c r="B266" s="140"/>
      <c r="C266" s="296" t="e">
        <f>+#REF!</f>
        <v>#REF!</v>
      </c>
      <c r="D266" s="297" t="e">
        <f>+#REF!</f>
        <v>#REF!</v>
      </c>
      <c r="E266" s="239" t="e">
        <f>+#REF!</f>
        <v>#REF!</v>
      </c>
      <c r="F266" s="239" t="e">
        <f>+#REF!</f>
        <v>#REF!</v>
      </c>
      <c r="G266" s="237" t="e">
        <f>+#REF!</f>
        <v>#REF!</v>
      </c>
      <c r="H266" s="267" t="e">
        <f t="shared" si="11"/>
        <v>#REF!</v>
      </c>
      <c r="I266" s="452"/>
      <c r="J266" s="140"/>
      <c r="K266" s="140"/>
      <c r="L266" s="140"/>
    </row>
    <row r="267" spans="1:12" s="139" customFormat="1" x14ac:dyDescent="0.3">
      <c r="A267" s="140"/>
      <c r="B267" s="140"/>
      <c r="C267" s="296" t="e">
        <f>+#REF!</f>
        <v>#REF!</v>
      </c>
      <c r="D267" s="297" t="e">
        <f>+#REF!</f>
        <v>#REF!</v>
      </c>
      <c r="E267" s="239" t="e">
        <f>+#REF!</f>
        <v>#REF!</v>
      </c>
      <c r="F267" s="239" t="e">
        <f>+#REF!</f>
        <v>#REF!</v>
      </c>
      <c r="G267" s="237" t="e">
        <f>+#REF!</f>
        <v>#REF!</v>
      </c>
      <c r="H267" s="267" t="e">
        <f t="shared" si="11"/>
        <v>#REF!</v>
      </c>
      <c r="I267" s="452"/>
      <c r="J267" s="140"/>
      <c r="K267" s="140"/>
      <c r="L267" s="140"/>
    </row>
    <row r="268" spans="1:12" s="139" customFormat="1" x14ac:dyDescent="0.3">
      <c r="A268" s="140"/>
      <c r="B268" s="140"/>
      <c r="C268" s="296" t="e">
        <f>+#REF!</f>
        <v>#REF!</v>
      </c>
      <c r="D268" s="300" t="e">
        <f>+#REF!</f>
        <v>#REF!</v>
      </c>
      <c r="E268" s="239" t="e">
        <f>+#REF!</f>
        <v>#REF!</v>
      </c>
      <c r="F268" s="239" t="e">
        <f>+#REF!</f>
        <v>#REF!</v>
      </c>
      <c r="G268" s="237" t="e">
        <f>+#REF!</f>
        <v>#REF!</v>
      </c>
      <c r="H268" s="271" t="e">
        <f t="shared" si="11"/>
        <v>#REF!</v>
      </c>
      <c r="I268" s="452"/>
      <c r="J268" s="140"/>
      <c r="K268" s="140"/>
      <c r="L268" s="140"/>
    </row>
    <row r="269" spans="1:12" s="139" customFormat="1" x14ac:dyDescent="0.3">
      <c r="A269" s="140"/>
      <c r="B269" s="140"/>
      <c r="C269" s="296" t="e">
        <f>+#REF!</f>
        <v>#REF!</v>
      </c>
      <c r="D269" s="297" t="e">
        <f>+#REF!</f>
        <v>#REF!</v>
      </c>
      <c r="E269" s="239" t="e">
        <f>+#REF!</f>
        <v>#REF!</v>
      </c>
      <c r="F269" s="239" t="e">
        <f>+#REF!</f>
        <v>#REF!</v>
      </c>
      <c r="G269" s="237" t="e">
        <f>+#REF!</f>
        <v>#REF!</v>
      </c>
      <c r="H269" s="271" t="e">
        <f t="shared" si="11"/>
        <v>#REF!</v>
      </c>
      <c r="I269" s="452"/>
      <c r="J269" s="140"/>
      <c r="K269" s="140"/>
      <c r="L269" s="140"/>
    </row>
    <row r="270" spans="1:12" s="139" customFormat="1" x14ac:dyDescent="0.3">
      <c r="A270" s="140"/>
      <c r="B270" s="140"/>
      <c r="C270" s="296" t="e">
        <f>+#REF!</f>
        <v>#REF!</v>
      </c>
      <c r="D270" s="301" t="e">
        <f>+#REF!</f>
        <v>#REF!</v>
      </c>
      <c r="E270" s="302" t="e">
        <f>+#REF!</f>
        <v>#REF!</v>
      </c>
      <c r="F270" s="236" t="e">
        <f>+#REF!</f>
        <v>#REF!</v>
      </c>
      <c r="G270" s="237" t="e">
        <f>+#REF!</f>
        <v>#REF!</v>
      </c>
      <c r="H270" s="267" t="e">
        <f t="shared" si="11"/>
        <v>#REF!</v>
      </c>
      <c r="I270" s="452"/>
      <c r="J270" s="140"/>
      <c r="K270" s="140"/>
      <c r="L270" s="140"/>
    </row>
    <row r="271" spans="1:12" s="139" customFormat="1" x14ac:dyDescent="0.3">
      <c r="A271" s="140"/>
      <c r="B271" s="140"/>
      <c r="C271" s="303" t="e">
        <f>+#REF!</f>
        <v>#REF!</v>
      </c>
      <c r="D271" s="298" t="e">
        <f>+#REF!</f>
        <v>#REF!</v>
      </c>
      <c r="E271" s="299" t="e">
        <f>+#REF!</f>
        <v>#REF!</v>
      </c>
      <c r="F271" s="299" t="e">
        <f>+#REF!</f>
        <v>#REF!</v>
      </c>
      <c r="G271" s="237" t="e">
        <f>+#REF!</f>
        <v>#REF!</v>
      </c>
      <c r="H271" s="267" t="e">
        <f t="shared" si="11"/>
        <v>#REF!</v>
      </c>
      <c r="I271" s="452"/>
      <c r="J271" s="140"/>
      <c r="K271" s="140"/>
      <c r="L271" s="140"/>
    </row>
    <row r="272" spans="1:12" s="139" customFormat="1" x14ac:dyDescent="0.3">
      <c r="A272" s="140"/>
      <c r="B272" s="140"/>
      <c r="C272" s="296" t="e">
        <f>+#REF!</f>
        <v>#REF!</v>
      </c>
      <c r="D272" s="297" t="e">
        <f>+#REF!</f>
        <v>#REF!</v>
      </c>
      <c r="E272" s="239" t="e">
        <f>+#REF!</f>
        <v>#REF!</v>
      </c>
      <c r="F272" s="239" t="e">
        <f>+#REF!</f>
        <v>#REF!</v>
      </c>
      <c r="G272" s="237" t="e">
        <f>+#REF!</f>
        <v>#REF!</v>
      </c>
      <c r="H272" s="271" t="e">
        <f t="shared" si="11"/>
        <v>#REF!</v>
      </c>
      <c r="I272" s="452"/>
      <c r="J272" s="140"/>
      <c r="K272" s="140"/>
      <c r="L272" s="140"/>
    </row>
    <row r="273" spans="1:12" s="139" customFormat="1" x14ac:dyDescent="0.3">
      <c r="A273" s="140"/>
      <c r="B273" s="140"/>
      <c r="C273" s="296" t="e">
        <f>+#REF!</f>
        <v>#REF!</v>
      </c>
      <c r="D273" s="300" t="e">
        <f>+#REF!</f>
        <v>#REF!</v>
      </c>
      <c r="E273" s="239" t="e">
        <f>+#REF!</f>
        <v>#REF!</v>
      </c>
      <c r="F273" s="239" t="e">
        <f>+#REF!</f>
        <v>#REF!</v>
      </c>
      <c r="G273" s="237" t="e">
        <f>+#REF!</f>
        <v>#REF!</v>
      </c>
      <c r="H273" s="267" t="e">
        <f t="shared" si="11"/>
        <v>#REF!</v>
      </c>
      <c r="I273" s="452"/>
      <c r="J273" s="140"/>
      <c r="K273" s="140"/>
      <c r="L273" s="140"/>
    </row>
    <row r="274" spans="1:12" s="139" customFormat="1" x14ac:dyDescent="0.3">
      <c r="A274" s="140"/>
      <c r="B274" s="140"/>
      <c r="C274" s="304" t="e">
        <f>+#REF!</f>
        <v>#REF!</v>
      </c>
      <c r="D274" s="297" t="e">
        <f>+#REF!</f>
        <v>#REF!</v>
      </c>
      <c r="E274" s="239" t="e">
        <f>+#REF!</f>
        <v>#REF!</v>
      </c>
      <c r="F274" s="239" t="e">
        <f>+#REF!</f>
        <v>#REF!</v>
      </c>
      <c r="G274" s="237" t="e">
        <f>+#REF!</f>
        <v>#REF!</v>
      </c>
      <c r="H274" s="267" t="e">
        <f t="shared" si="11"/>
        <v>#REF!</v>
      </c>
      <c r="I274" s="452"/>
      <c r="J274" s="140"/>
      <c r="K274" s="140"/>
      <c r="L274" s="140"/>
    </row>
    <row r="275" spans="1:12" s="139" customFormat="1" x14ac:dyDescent="0.3">
      <c r="A275" s="140"/>
      <c r="B275" s="140"/>
      <c r="C275" s="296" t="e">
        <f>+#REF!</f>
        <v>#REF!</v>
      </c>
      <c r="D275" s="300" t="e">
        <f>+#REF!</f>
        <v>#REF!</v>
      </c>
      <c r="E275" s="239" t="e">
        <f>+#REF!</f>
        <v>#REF!</v>
      </c>
      <c r="F275" s="239" t="e">
        <f>+#REF!</f>
        <v>#REF!</v>
      </c>
      <c r="G275" s="237" t="e">
        <f>+#REF!</f>
        <v>#REF!</v>
      </c>
      <c r="H275" s="267" t="e">
        <f t="shared" si="11"/>
        <v>#REF!</v>
      </c>
      <c r="I275" s="452"/>
      <c r="J275" s="140"/>
      <c r="K275" s="140"/>
      <c r="L275" s="140"/>
    </row>
    <row r="276" spans="1:12" s="139" customFormat="1" x14ac:dyDescent="0.3">
      <c r="A276" s="140"/>
      <c r="B276" s="140"/>
      <c r="C276" s="296" t="e">
        <f>+#REF!</f>
        <v>#REF!</v>
      </c>
      <c r="D276" s="297" t="e">
        <f>+#REF!</f>
        <v>#REF!</v>
      </c>
      <c r="E276" s="239" t="e">
        <f>+#REF!</f>
        <v>#REF!</v>
      </c>
      <c r="F276" s="299" t="e">
        <f>+#REF!</f>
        <v>#REF!</v>
      </c>
      <c r="G276" s="237" t="e">
        <f>+#REF!</f>
        <v>#REF!</v>
      </c>
      <c r="H276" s="267" t="e">
        <f t="shared" si="11"/>
        <v>#REF!</v>
      </c>
      <c r="I276" s="452"/>
      <c r="J276" s="140"/>
      <c r="K276" s="140"/>
      <c r="L276" s="140"/>
    </row>
    <row r="277" spans="1:12" s="139" customFormat="1" x14ac:dyDescent="0.3">
      <c r="A277" s="140"/>
      <c r="B277" s="140"/>
      <c r="C277" s="296" t="e">
        <f>+#REF!</f>
        <v>#REF!</v>
      </c>
      <c r="D277" s="300" t="e">
        <f>+#REF!</f>
        <v>#REF!</v>
      </c>
      <c r="E277" s="239" t="e">
        <f>+#REF!</f>
        <v>#REF!</v>
      </c>
      <c r="F277" s="239" t="e">
        <f>+#REF!</f>
        <v>#REF!</v>
      </c>
      <c r="G277" s="237" t="e">
        <f>+#REF!</f>
        <v>#REF!</v>
      </c>
      <c r="H277" s="267" t="e">
        <f t="shared" si="11"/>
        <v>#REF!</v>
      </c>
      <c r="I277" s="452"/>
      <c r="J277" s="140"/>
      <c r="K277" s="140"/>
      <c r="L277" s="140"/>
    </row>
    <row r="278" spans="1:12" s="139" customFormat="1" x14ac:dyDescent="0.3">
      <c r="A278" s="140"/>
      <c r="B278" s="140"/>
      <c r="C278" s="296" t="e">
        <f>+#REF!</f>
        <v>#REF!</v>
      </c>
      <c r="D278" s="300" t="e">
        <f>+#REF!</f>
        <v>#REF!</v>
      </c>
      <c r="E278" s="239" t="e">
        <f>+#REF!</f>
        <v>#REF!</v>
      </c>
      <c r="F278" s="239" t="e">
        <f>+#REF!</f>
        <v>#REF!</v>
      </c>
      <c r="G278" s="237" t="e">
        <f>+#REF!</f>
        <v>#REF!</v>
      </c>
      <c r="H278" s="267" t="e">
        <f t="shared" si="11"/>
        <v>#REF!</v>
      </c>
      <c r="I278" s="452"/>
      <c r="J278" s="140"/>
      <c r="K278" s="140"/>
      <c r="L278" s="140"/>
    </row>
    <row r="279" spans="1:12" s="139" customFormat="1" x14ac:dyDescent="0.3">
      <c r="A279" s="140"/>
      <c r="B279" s="140"/>
      <c r="C279" s="296" t="e">
        <f>+#REF!</f>
        <v>#REF!</v>
      </c>
      <c r="D279" s="300" t="e">
        <f>+#REF!</f>
        <v>#REF!</v>
      </c>
      <c r="E279" s="239" t="e">
        <f>+#REF!</f>
        <v>#REF!</v>
      </c>
      <c r="F279" s="239" t="e">
        <f>+#REF!</f>
        <v>#REF!</v>
      </c>
      <c r="G279" s="237" t="e">
        <f>+#REF!</f>
        <v>#REF!</v>
      </c>
      <c r="H279" s="267" t="e">
        <f t="shared" si="11"/>
        <v>#REF!</v>
      </c>
      <c r="I279" s="452"/>
      <c r="J279" s="140"/>
      <c r="K279" s="140"/>
      <c r="L279" s="140"/>
    </row>
    <row r="280" spans="1:12" s="139" customFormat="1" x14ac:dyDescent="0.3">
      <c r="A280" s="140"/>
      <c r="B280" s="140"/>
      <c r="C280" s="305" t="e">
        <f>+#REF!</f>
        <v>#REF!</v>
      </c>
      <c r="D280" s="297" t="e">
        <f>+#REF!</f>
        <v>#REF!</v>
      </c>
      <c r="E280" s="236" t="e">
        <f>+#REF!</f>
        <v>#REF!</v>
      </c>
      <c r="F280" s="236" t="e">
        <f>+#REF!</f>
        <v>#REF!</v>
      </c>
      <c r="G280" s="237" t="e">
        <f>+#REF!</f>
        <v>#REF!</v>
      </c>
      <c r="H280" s="267" t="e">
        <f t="shared" si="11"/>
        <v>#REF!</v>
      </c>
      <c r="I280" s="452"/>
      <c r="J280" s="140"/>
      <c r="K280" s="140"/>
      <c r="L280" s="140"/>
    </row>
    <row r="281" spans="1:12" s="139" customFormat="1" x14ac:dyDescent="0.3">
      <c r="A281" s="140"/>
      <c r="B281" s="140"/>
      <c r="C281" s="296" t="e">
        <f>+#REF!</f>
        <v>#REF!</v>
      </c>
      <c r="D281" s="297" t="e">
        <f>+#REF!</f>
        <v>#REF!</v>
      </c>
      <c r="E281" s="239" t="e">
        <f>+#REF!</f>
        <v>#REF!</v>
      </c>
      <c r="F281" s="299" t="e">
        <f>+#REF!</f>
        <v>#REF!</v>
      </c>
      <c r="G281" s="237" t="e">
        <f>+#REF!</f>
        <v>#REF!</v>
      </c>
      <c r="H281" s="267" t="e">
        <f t="shared" si="11"/>
        <v>#REF!</v>
      </c>
      <c r="I281" s="452"/>
      <c r="J281" s="140"/>
      <c r="K281" s="140"/>
      <c r="L281" s="140"/>
    </row>
    <row r="282" spans="1:12" s="139" customFormat="1" ht="15" thickBot="1" x14ac:dyDescent="0.35">
      <c r="A282" s="140"/>
      <c r="B282" s="140"/>
      <c r="C282" s="306" t="e">
        <f>+#REF!</f>
        <v>#REF!</v>
      </c>
      <c r="D282" s="307" t="e">
        <f>+#REF!</f>
        <v>#REF!</v>
      </c>
      <c r="E282" s="308" t="e">
        <f>+#REF!</f>
        <v>#REF!</v>
      </c>
      <c r="F282" s="309" t="e">
        <f>+#REF!</f>
        <v>#REF!</v>
      </c>
      <c r="G282" s="275" t="e">
        <f>+#REF!</f>
        <v>#REF!</v>
      </c>
      <c r="H282" s="276" t="e">
        <f t="shared" si="11"/>
        <v>#REF!</v>
      </c>
      <c r="I282" s="452"/>
      <c r="J282" s="140"/>
      <c r="K282" s="140"/>
      <c r="L282" s="140"/>
    </row>
    <row r="283" spans="1:12" s="139" customFormat="1" ht="15" thickBot="1" x14ac:dyDescent="0.35">
      <c r="A283" s="140"/>
      <c r="B283" s="140"/>
      <c r="C283" s="241"/>
      <c r="D283" s="242"/>
      <c r="E283" s="241"/>
      <c r="F283" s="1244" t="s">
        <v>20</v>
      </c>
      <c r="G283" s="1245"/>
      <c r="H283" s="310" t="e">
        <f>SUM(H262:H282)</f>
        <v>#REF!</v>
      </c>
      <c r="I283" s="453"/>
      <c r="J283" s="140"/>
      <c r="K283" s="140"/>
      <c r="L283" s="140"/>
    </row>
    <row r="284" spans="1:12" ht="15" thickBot="1" x14ac:dyDescent="0.35">
      <c r="A284" s="140"/>
      <c r="B284" s="224"/>
      <c r="C284" s="1246" t="s">
        <v>21</v>
      </c>
      <c r="D284" s="1247"/>
      <c r="E284" s="1247"/>
      <c r="F284" s="1247"/>
      <c r="G284" s="1247"/>
      <c r="H284" s="1248"/>
      <c r="I284" s="226"/>
      <c r="J284" s="140"/>
    </row>
    <row r="285" spans="1:12" ht="15" thickBot="1" x14ac:dyDescent="0.35">
      <c r="A285" s="140"/>
      <c r="B285" s="224"/>
      <c r="C285" s="203" t="s">
        <v>22</v>
      </c>
      <c r="D285" s="204" t="s">
        <v>23</v>
      </c>
      <c r="E285" s="205" t="s">
        <v>16</v>
      </c>
      <c r="F285" s="204" t="s">
        <v>17</v>
      </c>
      <c r="G285" s="205" t="s">
        <v>18</v>
      </c>
      <c r="H285" s="312" t="s">
        <v>25</v>
      </c>
      <c r="I285" s="456"/>
      <c r="J285" s="140"/>
    </row>
    <row r="286" spans="1:12" x14ac:dyDescent="0.3">
      <c r="A286" s="140"/>
      <c r="B286" s="224"/>
      <c r="C286" s="281" t="e">
        <f>+#REF!</f>
        <v>#REF!</v>
      </c>
      <c r="D286" s="313" t="e">
        <f>+#REF!</f>
        <v>#REF!</v>
      </c>
      <c r="E286" s="282" t="e">
        <f>+#REF!</f>
        <v>#REF!</v>
      </c>
      <c r="F286" s="283">
        <v>1</v>
      </c>
      <c r="G286" s="314" t="e">
        <f>+#REF!</f>
        <v>#REF!</v>
      </c>
      <c r="H286" s="315" t="e">
        <f>+G286*F286</f>
        <v>#REF!</v>
      </c>
      <c r="I286" s="311"/>
      <c r="J286" s="140"/>
    </row>
    <row r="287" spans="1:12" x14ac:dyDescent="0.3">
      <c r="A287" s="140"/>
      <c r="B287" s="224"/>
      <c r="C287" s="133" t="e">
        <f>+#REF!</f>
        <v>#REF!</v>
      </c>
      <c r="D287" s="313" t="e">
        <f>+#REF!</f>
        <v>#REF!</v>
      </c>
      <c r="E287" s="284" t="e">
        <f>+#REF!</f>
        <v>#REF!</v>
      </c>
      <c r="F287" s="144">
        <v>1</v>
      </c>
      <c r="G287" s="314" t="e">
        <f>+#REF!</f>
        <v>#REF!</v>
      </c>
      <c r="H287" s="316" t="e">
        <f t="shared" ref="H287:H290" si="12">+G287*F287</f>
        <v>#REF!</v>
      </c>
      <c r="I287" s="311"/>
      <c r="J287" s="140"/>
    </row>
    <row r="288" spans="1:12" x14ac:dyDescent="0.3">
      <c r="A288" s="140"/>
      <c r="B288" s="224"/>
      <c r="C288" s="133" t="e">
        <f>+#REF!</f>
        <v>#REF!</v>
      </c>
      <c r="D288" s="313" t="e">
        <f>+#REF!</f>
        <v>#REF!</v>
      </c>
      <c r="E288" s="284" t="e">
        <f>+#REF!</f>
        <v>#REF!</v>
      </c>
      <c r="F288" s="144">
        <v>1</v>
      </c>
      <c r="G288" s="314" t="e">
        <f>+#REF!</f>
        <v>#REF!</v>
      </c>
      <c r="H288" s="316" t="e">
        <f t="shared" si="12"/>
        <v>#REF!</v>
      </c>
      <c r="I288" s="311"/>
      <c r="J288" s="140"/>
    </row>
    <row r="289" spans="1:12" x14ac:dyDescent="0.3">
      <c r="A289" s="140"/>
      <c r="B289" s="224"/>
      <c r="C289" s="133" t="e">
        <f>+#REF!</f>
        <v>#REF!</v>
      </c>
      <c r="D289" s="313" t="e">
        <f>+#REF!</f>
        <v>#REF!</v>
      </c>
      <c r="E289" s="284" t="e">
        <f>+#REF!</f>
        <v>#REF!</v>
      </c>
      <c r="F289" s="144">
        <v>1</v>
      </c>
      <c r="G289" s="314" t="e">
        <f>+#REF!</f>
        <v>#REF!</v>
      </c>
      <c r="H289" s="316" t="e">
        <f t="shared" si="12"/>
        <v>#REF!</v>
      </c>
      <c r="I289" s="311"/>
      <c r="J289" s="140"/>
    </row>
    <row r="290" spans="1:12" ht="15" thickBot="1" x14ac:dyDescent="0.35">
      <c r="A290" s="140"/>
      <c r="B290" s="224"/>
      <c r="C290" s="285" t="e">
        <f>+#REF!</f>
        <v>#REF!</v>
      </c>
      <c r="D290" s="313" t="e">
        <f>+#REF!</f>
        <v>#REF!</v>
      </c>
      <c r="E290" s="287" t="e">
        <f>+#REF!</f>
        <v>#REF!</v>
      </c>
      <c r="F290" s="288">
        <v>1</v>
      </c>
      <c r="G290" s="314" t="e">
        <f>+#REF!</f>
        <v>#REF!</v>
      </c>
      <c r="H290" s="317" t="e">
        <f t="shared" si="12"/>
        <v>#REF!</v>
      </c>
      <c r="I290" s="311"/>
      <c r="J290" s="140"/>
    </row>
    <row r="291" spans="1:12" ht="15" thickBot="1" x14ac:dyDescent="0.35">
      <c r="A291" s="140"/>
      <c r="B291" s="224"/>
      <c r="C291" s="1249" t="s">
        <v>57</v>
      </c>
      <c r="D291" s="1250"/>
      <c r="E291" s="1250"/>
      <c r="F291" s="1250"/>
      <c r="G291" s="1250"/>
      <c r="H291" s="222" t="e">
        <f>SUM(H286:H290)</f>
        <v>#REF!</v>
      </c>
      <c r="I291" s="230"/>
      <c r="J291" s="168"/>
    </row>
    <row r="292" spans="1:12" ht="15" thickBot="1" x14ac:dyDescent="0.35">
      <c r="A292" s="140"/>
      <c r="B292" s="224"/>
      <c r="C292" s="1190" t="s">
        <v>59</v>
      </c>
      <c r="D292" s="1191"/>
      <c r="E292" s="1191"/>
      <c r="F292" s="1191"/>
      <c r="G292" s="1192"/>
      <c r="H292" s="318" t="e">
        <f>+H291+H283</f>
        <v>#REF!</v>
      </c>
      <c r="I292" s="164"/>
      <c r="J292" s="140"/>
    </row>
    <row r="293" spans="1:12" x14ac:dyDescent="0.3">
      <c r="B293" s="141"/>
      <c r="C293" s="141"/>
      <c r="D293" s="257"/>
      <c r="E293" s="258"/>
      <c r="F293" s="141"/>
      <c r="G293" s="141"/>
      <c r="H293" s="141"/>
      <c r="I293" s="141"/>
    </row>
    <row r="294" spans="1:12" s="139" customFormat="1" ht="15" thickBot="1" x14ac:dyDescent="0.35">
      <c r="A294" s="140"/>
      <c r="B294" s="1197"/>
      <c r="C294" s="1222"/>
      <c r="D294" s="1222"/>
      <c r="E294" s="1222"/>
      <c r="F294" s="1222"/>
      <c r="G294" s="1222"/>
      <c r="H294" s="1222"/>
      <c r="I294" s="1222"/>
      <c r="J294" s="140"/>
      <c r="K294" s="140"/>
      <c r="L294" s="140"/>
    </row>
    <row r="295" spans="1:12" s="139" customFormat="1" ht="15" thickBot="1" x14ac:dyDescent="0.35">
      <c r="A295" s="140"/>
      <c r="B295" s="449"/>
      <c r="C295" s="1252" t="s">
        <v>0</v>
      </c>
      <c r="D295" s="1253"/>
      <c r="E295" s="1253"/>
      <c r="F295" s="1253"/>
      <c r="G295" s="1253"/>
      <c r="H295" s="1254"/>
      <c r="I295" s="450"/>
      <c r="J295" s="140"/>
      <c r="K295" s="140"/>
      <c r="L295" s="140"/>
    </row>
    <row r="296" spans="1:12" s="139" customFormat="1" ht="15" thickBot="1" x14ac:dyDescent="0.35">
      <c r="A296" s="140"/>
      <c r="B296" s="140"/>
      <c r="C296" s="170"/>
      <c r="D296" s="170"/>
      <c r="E296" s="170"/>
      <c r="F296" s="170"/>
      <c r="G296" s="171"/>
      <c r="H296" s="170"/>
      <c r="I296" s="170"/>
      <c r="J296" s="140"/>
      <c r="K296" s="140"/>
      <c r="L296" s="140"/>
    </row>
    <row r="297" spans="1:12" s="139" customFormat="1" ht="15" thickBot="1" x14ac:dyDescent="0.35">
      <c r="A297" s="140"/>
      <c r="B297" s="140"/>
      <c r="C297" s="172" t="s">
        <v>1</v>
      </c>
      <c r="D297" s="173" t="s">
        <v>767</v>
      </c>
      <c r="E297" s="1255"/>
      <c r="F297" s="1257"/>
      <c r="G297" s="1258"/>
      <c r="H297" s="1259"/>
      <c r="I297" s="450"/>
      <c r="J297" s="140"/>
      <c r="K297" s="140"/>
      <c r="L297" s="140"/>
    </row>
    <row r="298" spans="1:12" s="139" customFormat="1" ht="15" thickBot="1" x14ac:dyDescent="0.35">
      <c r="A298" s="140"/>
      <c r="B298" s="140"/>
      <c r="C298" s="172" t="s">
        <v>3</v>
      </c>
      <c r="D298" s="174" t="s">
        <v>4</v>
      </c>
      <c r="E298" s="1256"/>
      <c r="F298" s="1260"/>
      <c r="G298" s="1245"/>
      <c r="H298" s="1261"/>
      <c r="I298" s="450"/>
      <c r="J298" s="140"/>
      <c r="K298" s="140"/>
      <c r="L298" s="140"/>
    </row>
    <row r="299" spans="1:12" s="139" customFormat="1" ht="15" thickBot="1" x14ac:dyDescent="0.35">
      <c r="A299" s="140"/>
      <c r="B299" s="140"/>
      <c r="C299" s="172" t="s">
        <v>5</v>
      </c>
      <c r="D299" s="174" t="s">
        <v>6</v>
      </c>
      <c r="E299" s="1256"/>
      <c r="F299" s="1260"/>
      <c r="G299" s="1245"/>
      <c r="H299" s="1261"/>
      <c r="I299" s="450"/>
      <c r="J299" s="140"/>
      <c r="K299" s="140"/>
      <c r="L299" s="140"/>
    </row>
    <row r="300" spans="1:12" s="139" customFormat="1" ht="15" thickBot="1" x14ac:dyDescent="0.35">
      <c r="A300" s="140"/>
      <c r="B300" s="140"/>
      <c r="C300" s="172" t="s">
        <v>7</v>
      </c>
      <c r="D300" s="174" t="s">
        <v>8</v>
      </c>
      <c r="E300" s="1256"/>
      <c r="F300" s="1260"/>
      <c r="G300" s="1245"/>
      <c r="H300" s="1261"/>
      <c r="I300" s="450"/>
      <c r="J300" s="140"/>
      <c r="K300" s="140"/>
      <c r="L300" s="140"/>
    </row>
    <row r="301" spans="1:12" s="139" customFormat="1" ht="15" thickBot="1" x14ac:dyDescent="0.35">
      <c r="A301" s="140"/>
      <c r="B301" s="140"/>
      <c r="C301" s="175" t="s">
        <v>9</v>
      </c>
      <c r="D301" s="174" t="s">
        <v>10</v>
      </c>
      <c r="E301" s="1256"/>
      <c r="F301" s="1260"/>
      <c r="G301" s="1245"/>
      <c r="H301" s="1261"/>
      <c r="I301" s="450"/>
      <c r="J301" s="140"/>
      <c r="K301" s="140"/>
      <c r="L301" s="140"/>
    </row>
    <row r="302" spans="1:12" s="139" customFormat="1" ht="15" thickBot="1" x14ac:dyDescent="0.35">
      <c r="A302" s="140"/>
      <c r="B302" s="140"/>
      <c r="C302" s="175" t="s">
        <v>11</v>
      </c>
      <c r="D302" s="174" t="s">
        <v>12</v>
      </c>
      <c r="E302" s="1256"/>
      <c r="F302" s="1262"/>
      <c r="G302" s="1263"/>
      <c r="H302" s="1264"/>
      <c r="I302" s="450"/>
      <c r="J302" s="140"/>
      <c r="K302" s="140"/>
      <c r="L302" s="140"/>
    </row>
    <row r="303" spans="1:12" s="139" customFormat="1" x14ac:dyDescent="0.3">
      <c r="A303" s="140"/>
      <c r="B303" s="140"/>
      <c r="C303" s="176"/>
      <c r="D303" s="177"/>
      <c r="E303" s="170"/>
      <c r="F303" s="177"/>
      <c r="G303" s="178"/>
      <c r="H303" s="177"/>
      <c r="I303" s="177"/>
      <c r="J303" s="140"/>
      <c r="K303" s="140"/>
      <c r="L303" s="140"/>
    </row>
    <row r="304" spans="1:12" s="139" customFormat="1" ht="15" thickBot="1" x14ac:dyDescent="0.35">
      <c r="A304" s="140"/>
      <c r="B304" s="140"/>
      <c r="C304" s="1265" t="s">
        <v>13</v>
      </c>
      <c r="D304" s="1222"/>
      <c r="E304" s="1222"/>
      <c r="F304" s="1222"/>
      <c r="G304" s="1222"/>
      <c r="H304" s="1266"/>
      <c r="I304" s="450"/>
      <c r="J304" s="140"/>
      <c r="K304" s="140"/>
      <c r="L304" s="140"/>
    </row>
    <row r="305" spans="1:12" s="139" customFormat="1" x14ac:dyDescent="0.3">
      <c r="A305" s="140"/>
      <c r="B305" s="140"/>
      <c r="C305" s="289" t="s">
        <v>14</v>
      </c>
      <c r="D305" s="290" t="s">
        <v>15</v>
      </c>
      <c r="E305" s="291" t="s">
        <v>16</v>
      </c>
      <c r="F305" s="290" t="s">
        <v>17</v>
      </c>
      <c r="G305" s="292" t="s">
        <v>18</v>
      </c>
      <c r="H305" s="293" t="s">
        <v>19</v>
      </c>
      <c r="I305" s="451"/>
      <c r="J305" s="140"/>
      <c r="K305" s="140"/>
      <c r="L305" s="140"/>
    </row>
    <row r="306" spans="1:12" s="139" customFormat="1" x14ac:dyDescent="0.3">
      <c r="A306" s="140"/>
      <c r="B306" s="140"/>
      <c r="C306" s="294" t="e">
        <f>+#REF!</f>
        <v>#REF!</v>
      </c>
      <c r="D306" s="295" t="e">
        <f>+#REF!</f>
        <v>#REF!</v>
      </c>
      <c r="E306" s="236" t="e">
        <f>+#REF!</f>
        <v>#REF!</v>
      </c>
      <c r="F306" s="236" t="e">
        <f>+#REF!</f>
        <v>#REF!</v>
      </c>
      <c r="G306" s="237" t="e">
        <f>+#REF!</f>
        <v>#REF!</v>
      </c>
      <c r="H306" s="267" t="e">
        <f t="shared" ref="H306:H326" si="13">G306*F306</f>
        <v>#REF!</v>
      </c>
      <c r="I306" s="452"/>
      <c r="J306" s="140"/>
      <c r="K306" s="140"/>
      <c r="L306" s="140"/>
    </row>
    <row r="307" spans="1:12" s="139" customFormat="1" x14ac:dyDescent="0.3">
      <c r="A307" s="140"/>
      <c r="B307" s="140"/>
      <c r="C307" s="296" t="e">
        <f>+#REF!</f>
        <v>#REF!</v>
      </c>
      <c r="D307" s="297" t="e">
        <f>+#REF!</f>
        <v>#REF!</v>
      </c>
      <c r="E307" s="239" t="e">
        <f>+#REF!</f>
        <v>#REF!</v>
      </c>
      <c r="F307" s="239" t="e">
        <f>+#REF!</f>
        <v>#REF!</v>
      </c>
      <c r="G307" s="237" t="e">
        <f>+#REF!</f>
        <v>#REF!</v>
      </c>
      <c r="H307" s="267" t="e">
        <f t="shared" si="13"/>
        <v>#REF!</v>
      </c>
      <c r="I307" s="452"/>
      <c r="J307" s="140"/>
      <c r="K307" s="140"/>
      <c r="L307" s="140"/>
    </row>
    <row r="308" spans="1:12" s="139" customFormat="1" x14ac:dyDescent="0.3">
      <c r="A308" s="140"/>
      <c r="B308" s="140"/>
      <c r="C308" s="296" t="e">
        <f>+#REF!</f>
        <v>#REF!</v>
      </c>
      <c r="D308" s="298" t="e">
        <f>+#REF!</f>
        <v>#REF!</v>
      </c>
      <c r="E308" s="299" t="e">
        <f>+#REF!</f>
        <v>#REF!</v>
      </c>
      <c r="F308" s="299" t="e">
        <f>+#REF!</f>
        <v>#REF!</v>
      </c>
      <c r="G308" s="237" t="e">
        <f>+#REF!</f>
        <v>#REF!</v>
      </c>
      <c r="H308" s="267" t="e">
        <f t="shared" si="13"/>
        <v>#REF!</v>
      </c>
      <c r="I308" s="452"/>
      <c r="J308" s="140"/>
      <c r="K308" s="140"/>
      <c r="L308" s="140"/>
    </row>
    <row r="309" spans="1:12" s="139" customFormat="1" x14ac:dyDescent="0.3">
      <c r="A309" s="140"/>
      <c r="B309" s="140"/>
      <c r="C309" s="296" t="e">
        <f>+#REF!</f>
        <v>#REF!</v>
      </c>
      <c r="D309" s="300" t="e">
        <f>+#REF!</f>
        <v>#REF!</v>
      </c>
      <c r="E309" s="239" t="e">
        <f>+#REF!</f>
        <v>#REF!</v>
      </c>
      <c r="F309" s="239" t="e">
        <f>+#REF!</f>
        <v>#REF!</v>
      </c>
      <c r="G309" s="237" t="e">
        <f>+#REF!</f>
        <v>#REF!</v>
      </c>
      <c r="H309" s="267" t="e">
        <f t="shared" si="13"/>
        <v>#REF!</v>
      </c>
      <c r="I309" s="452"/>
      <c r="J309" s="140"/>
      <c r="K309" s="140"/>
      <c r="L309" s="140"/>
    </row>
    <row r="310" spans="1:12" s="139" customFormat="1" x14ac:dyDescent="0.3">
      <c r="A310" s="140"/>
      <c r="B310" s="140"/>
      <c r="C310" s="296" t="e">
        <f>+#REF!</f>
        <v>#REF!</v>
      </c>
      <c r="D310" s="297" t="e">
        <f>+#REF!</f>
        <v>#REF!</v>
      </c>
      <c r="E310" s="239" t="e">
        <f>+#REF!</f>
        <v>#REF!</v>
      </c>
      <c r="F310" s="239" t="e">
        <f>+#REF!</f>
        <v>#REF!</v>
      </c>
      <c r="G310" s="237" t="e">
        <f>+#REF!</f>
        <v>#REF!</v>
      </c>
      <c r="H310" s="267" t="e">
        <f t="shared" si="13"/>
        <v>#REF!</v>
      </c>
      <c r="I310" s="452"/>
      <c r="J310" s="140"/>
      <c r="K310" s="140"/>
      <c r="L310" s="140"/>
    </row>
    <row r="311" spans="1:12" s="139" customFormat="1" x14ac:dyDescent="0.3">
      <c r="A311" s="140"/>
      <c r="B311" s="140"/>
      <c r="C311" s="296" t="e">
        <f>+#REF!</f>
        <v>#REF!</v>
      </c>
      <c r="D311" s="297" t="e">
        <f>+#REF!</f>
        <v>#REF!</v>
      </c>
      <c r="E311" s="239" t="e">
        <f>+#REF!</f>
        <v>#REF!</v>
      </c>
      <c r="F311" s="239" t="e">
        <f>+#REF!</f>
        <v>#REF!</v>
      </c>
      <c r="G311" s="237" t="e">
        <f>+#REF!</f>
        <v>#REF!</v>
      </c>
      <c r="H311" s="267" t="e">
        <f t="shared" si="13"/>
        <v>#REF!</v>
      </c>
      <c r="I311" s="452"/>
      <c r="J311" s="140"/>
      <c r="K311" s="140"/>
      <c r="L311" s="140"/>
    </row>
    <row r="312" spans="1:12" s="139" customFormat="1" x14ac:dyDescent="0.3">
      <c r="A312" s="140"/>
      <c r="B312" s="140"/>
      <c r="C312" s="296" t="e">
        <f>+#REF!</f>
        <v>#REF!</v>
      </c>
      <c r="D312" s="300" t="e">
        <f>+#REF!</f>
        <v>#REF!</v>
      </c>
      <c r="E312" s="239" t="e">
        <f>+#REF!</f>
        <v>#REF!</v>
      </c>
      <c r="F312" s="239" t="e">
        <f>+#REF!</f>
        <v>#REF!</v>
      </c>
      <c r="G312" s="237" t="e">
        <f>+#REF!</f>
        <v>#REF!</v>
      </c>
      <c r="H312" s="271" t="e">
        <f t="shared" si="13"/>
        <v>#REF!</v>
      </c>
      <c r="I312" s="452"/>
      <c r="J312" s="140"/>
      <c r="K312" s="140"/>
      <c r="L312" s="140"/>
    </row>
    <row r="313" spans="1:12" s="139" customFormat="1" x14ac:dyDescent="0.3">
      <c r="A313" s="140"/>
      <c r="B313" s="140"/>
      <c r="C313" s="296" t="e">
        <f>+#REF!</f>
        <v>#REF!</v>
      </c>
      <c r="D313" s="297" t="e">
        <f>+#REF!</f>
        <v>#REF!</v>
      </c>
      <c r="E313" s="239" t="e">
        <f>+#REF!</f>
        <v>#REF!</v>
      </c>
      <c r="F313" s="239" t="e">
        <f>+#REF!</f>
        <v>#REF!</v>
      </c>
      <c r="G313" s="237" t="e">
        <f>+#REF!</f>
        <v>#REF!</v>
      </c>
      <c r="H313" s="271" t="e">
        <f t="shared" si="13"/>
        <v>#REF!</v>
      </c>
      <c r="I313" s="452"/>
      <c r="J313" s="140"/>
      <c r="K313" s="140"/>
      <c r="L313" s="140"/>
    </row>
    <row r="314" spans="1:12" s="139" customFormat="1" x14ac:dyDescent="0.3">
      <c r="A314" s="140"/>
      <c r="B314" s="140"/>
      <c r="C314" s="296" t="e">
        <f>+#REF!</f>
        <v>#REF!</v>
      </c>
      <c r="D314" s="301" t="e">
        <f>+#REF!</f>
        <v>#REF!</v>
      </c>
      <c r="E314" s="302" t="e">
        <f>+#REF!</f>
        <v>#REF!</v>
      </c>
      <c r="F314" s="236" t="e">
        <f>+#REF!</f>
        <v>#REF!</v>
      </c>
      <c r="G314" s="237" t="e">
        <f>+#REF!</f>
        <v>#REF!</v>
      </c>
      <c r="H314" s="267" t="e">
        <f t="shared" si="13"/>
        <v>#REF!</v>
      </c>
      <c r="I314" s="452"/>
      <c r="J314" s="140"/>
      <c r="K314" s="140"/>
      <c r="L314" s="140"/>
    </row>
    <row r="315" spans="1:12" s="139" customFormat="1" x14ac:dyDescent="0.3">
      <c r="A315" s="140"/>
      <c r="B315" s="140"/>
      <c r="C315" s="303" t="e">
        <f>+#REF!</f>
        <v>#REF!</v>
      </c>
      <c r="D315" s="298" t="e">
        <f>+#REF!</f>
        <v>#REF!</v>
      </c>
      <c r="E315" s="299" t="e">
        <f>+#REF!</f>
        <v>#REF!</v>
      </c>
      <c r="F315" s="299" t="e">
        <f>+#REF!</f>
        <v>#REF!</v>
      </c>
      <c r="G315" s="237" t="e">
        <f>+#REF!</f>
        <v>#REF!</v>
      </c>
      <c r="H315" s="267" t="e">
        <f t="shared" si="13"/>
        <v>#REF!</v>
      </c>
      <c r="I315" s="452"/>
      <c r="J315" s="140"/>
      <c r="K315" s="140"/>
      <c r="L315" s="140"/>
    </row>
    <row r="316" spans="1:12" s="139" customFormat="1" x14ac:dyDescent="0.3">
      <c r="A316" s="140"/>
      <c r="B316" s="140"/>
      <c r="C316" s="296" t="e">
        <f>+#REF!</f>
        <v>#REF!</v>
      </c>
      <c r="D316" s="297" t="e">
        <f>+#REF!</f>
        <v>#REF!</v>
      </c>
      <c r="E316" s="239" t="e">
        <f>+#REF!</f>
        <v>#REF!</v>
      </c>
      <c r="F316" s="239" t="e">
        <f>+#REF!</f>
        <v>#REF!</v>
      </c>
      <c r="G316" s="237" t="e">
        <f>+#REF!</f>
        <v>#REF!</v>
      </c>
      <c r="H316" s="271" t="e">
        <f t="shared" si="13"/>
        <v>#REF!</v>
      </c>
      <c r="I316" s="452"/>
      <c r="J316" s="140"/>
      <c r="K316" s="140"/>
      <c r="L316" s="140"/>
    </row>
    <row r="317" spans="1:12" s="139" customFormat="1" x14ac:dyDescent="0.3">
      <c r="A317" s="140"/>
      <c r="B317" s="140"/>
      <c r="C317" s="296" t="e">
        <f>+#REF!</f>
        <v>#REF!</v>
      </c>
      <c r="D317" s="300" t="e">
        <f>+#REF!</f>
        <v>#REF!</v>
      </c>
      <c r="E317" s="239" t="e">
        <f>+#REF!</f>
        <v>#REF!</v>
      </c>
      <c r="F317" s="239" t="e">
        <f>+#REF!</f>
        <v>#REF!</v>
      </c>
      <c r="G317" s="237" t="e">
        <f>+#REF!</f>
        <v>#REF!</v>
      </c>
      <c r="H317" s="267" t="e">
        <f t="shared" si="13"/>
        <v>#REF!</v>
      </c>
      <c r="I317" s="452"/>
      <c r="J317" s="140"/>
      <c r="K317" s="140"/>
      <c r="L317" s="140"/>
    </row>
    <row r="318" spans="1:12" s="139" customFormat="1" x14ac:dyDescent="0.3">
      <c r="A318" s="140"/>
      <c r="B318" s="140"/>
      <c r="C318" s="304" t="e">
        <f>+#REF!</f>
        <v>#REF!</v>
      </c>
      <c r="D318" s="297" t="e">
        <f>+#REF!</f>
        <v>#REF!</v>
      </c>
      <c r="E318" s="239" t="e">
        <f>+#REF!</f>
        <v>#REF!</v>
      </c>
      <c r="F318" s="239" t="e">
        <f>+#REF!</f>
        <v>#REF!</v>
      </c>
      <c r="G318" s="237" t="e">
        <f>+#REF!</f>
        <v>#REF!</v>
      </c>
      <c r="H318" s="267" t="e">
        <f t="shared" si="13"/>
        <v>#REF!</v>
      </c>
      <c r="I318" s="452"/>
      <c r="J318" s="140"/>
      <c r="K318" s="140"/>
      <c r="L318" s="140"/>
    </row>
    <row r="319" spans="1:12" s="139" customFormat="1" x14ac:dyDescent="0.3">
      <c r="A319" s="140"/>
      <c r="B319" s="140"/>
      <c r="C319" s="296" t="e">
        <f>+#REF!</f>
        <v>#REF!</v>
      </c>
      <c r="D319" s="300" t="e">
        <f>+#REF!</f>
        <v>#REF!</v>
      </c>
      <c r="E319" s="239" t="e">
        <f>+#REF!</f>
        <v>#REF!</v>
      </c>
      <c r="F319" s="239" t="e">
        <f>+#REF!</f>
        <v>#REF!</v>
      </c>
      <c r="G319" s="237" t="e">
        <f>+#REF!</f>
        <v>#REF!</v>
      </c>
      <c r="H319" s="267" t="e">
        <f t="shared" si="13"/>
        <v>#REF!</v>
      </c>
      <c r="I319" s="452"/>
      <c r="J319" s="140"/>
      <c r="K319" s="140"/>
      <c r="L319" s="140"/>
    </row>
    <row r="320" spans="1:12" s="139" customFormat="1" x14ac:dyDescent="0.3">
      <c r="A320" s="140"/>
      <c r="B320" s="140"/>
      <c r="C320" s="296" t="e">
        <f>+#REF!</f>
        <v>#REF!</v>
      </c>
      <c r="D320" s="297" t="e">
        <f>+#REF!</f>
        <v>#REF!</v>
      </c>
      <c r="E320" s="239" t="e">
        <f>+#REF!</f>
        <v>#REF!</v>
      </c>
      <c r="F320" s="299" t="e">
        <f>+#REF!</f>
        <v>#REF!</v>
      </c>
      <c r="G320" s="237" t="e">
        <f>+#REF!</f>
        <v>#REF!</v>
      </c>
      <c r="H320" s="267" t="e">
        <f t="shared" si="13"/>
        <v>#REF!</v>
      </c>
      <c r="I320" s="452"/>
      <c r="J320" s="140"/>
      <c r="K320" s="140"/>
      <c r="L320" s="140"/>
    </row>
    <row r="321" spans="1:12" s="139" customFormat="1" x14ac:dyDescent="0.3">
      <c r="A321" s="140"/>
      <c r="B321" s="140"/>
      <c r="C321" s="296" t="e">
        <f>+#REF!</f>
        <v>#REF!</v>
      </c>
      <c r="D321" s="300" t="e">
        <f>+#REF!</f>
        <v>#REF!</v>
      </c>
      <c r="E321" s="239" t="e">
        <f>+#REF!</f>
        <v>#REF!</v>
      </c>
      <c r="F321" s="239" t="e">
        <f>+#REF!</f>
        <v>#REF!</v>
      </c>
      <c r="G321" s="237" t="e">
        <f>+#REF!</f>
        <v>#REF!</v>
      </c>
      <c r="H321" s="267" t="e">
        <f t="shared" si="13"/>
        <v>#REF!</v>
      </c>
      <c r="I321" s="452"/>
      <c r="J321" s="140"/>
      <c r="K321" s="140"/>
      <c r="L321" s="140"/>
    </row>
    <row r="322" spans="1:12" s="139" customFormat="1" x14ac:dyDescent="0.3">
      <c r="A322" s="140"/>
      <c r="B322" s="140"/>
      <c r="C322" s="296" t="e">
        <f>+#REF!</f>
        <v>#REF!</v>
      </c>
      <c r="D322" s="300" t="e">
        <f>+#REF!</f>
        <v>#REF!</v>
      </c>
      <c r="E322" s="239" t="e">
        <f>+#REF!</f>
        <v>#REF!</v>
      </c>
      <c r="F322" s="239" t="e">
        <f>+#REF!</f>
        <v>#REF!</v>
      </c>
      <c r="G322" s="237" t="e">
        <f>+#REF!</f>
        <v>#REF!</v>
      </c>
      <c r="H322" s="267" t="e">
        <f t="shared" si="13"/>
        <v>#REF!</v>
      </c>
      <c r="I322" s="452"/>
      <c r="J322" s="140"/>
      <c r="K322" s="140"/>
      <c r="L322" s="140"/>
    </row>
    <row r="323" spans="1:12" s="139" customFormat="1" x14ac:dyDescent="0.3">
      <c r="A323" s="140"/>
      <c r="B323" s="140"/>
      <c r="C323" s="296" t="e">
        <f>+#REF!</f>
        <v>#REF!</v>
      </c>
      <c r="D323" s="300" t="e">
        <f>+#REF!</f>
        <v>#REF!</v>
      </c>
      <c r="E323" s="239" t="e">
        <f>+#REF!</f>
        <v>#REF!</v>
      </c>
      <c r="F323" s="239" t="e">
        <f>+#REF!</f>
        <v>#REF!</v>
      </c>
      <c r="G323" s="237" t="e">
        <f>+#REF!</f>
        <v>#REF!</v>
      </c>
      <c r="H323" s="267" t="e">
        <f t="shared" si="13"/>
        <v>#REF!</v>
      </c>
      <c r="I323" s="452"/>
      <c r="J323" s="140"/>
      <c r="K323" s="140"/>
      <c r="L323" s="140"/>
    </row>
    <row r="324" spans="1:12" s="139" customFormat="1" x14ac:dyDescent="0.3">
      <c r="A324" s="140"/>
      <c r="B324" s="140"/>
      <c r="C324" s="305" t="e">
        <f>+#REF!</f>
        <v>#REF!</v>
      </c>
      <c r="D324" s="297" t="e">
        <f>+#REF!</f>
        <v>#REF!</v>
      </c>
      <c r="E324" s="236" t="e">
        <f>+#REF!</f>
        <v>#REF!</v>
      </c>
      <c r="F324" s="236" t="e">
        <f>+#REF!</f>
        <v>#REF!</v>
      </c>
      <c r="G324" s="237" t="e">
        <f>+#REF!</f>
        <v>#REF!</v>
      </c>
      <c r="H324" s="267" t="e">
        <f t="shared" si="13"/>
        <v>#REF!</v>
      </c>
      <c r="I324" s="452"/>
      <c r="J324" s="140"/>
      <c r="K324" s="140"/>
      <c r="L324" s="140"/>
    </row>
    <row r="325" spans="1:12" s="139" customFormat="1" x14ac:dyDescent="0.3">
      <c r="A325" s="140"/>
      <c r="B325" s="140"/>
      <c r="C325" s="296" t="e">
        <f>+#REF!</f>
        <v>#REF!</v>
      </c>
      <c r="D325" s="297" t="e">
        <f>+#REF!</f>
        <v>#REF!</v>
      </c>
      <c r="E325" s="239" t="e">
        <f>+#REF!</f>
        <v>#REF!</v>
      </c>
      <c r="F325" s="299" t="e">
        <f>+#REF!</f>
        <v>#REF!</v>
      </c>
      <c r="G325" s="237" t="e">
        <f>+#REF!</f>
        <v>#REF!</v>
      </c>
      <c r="H325" s="267" t="e">
        <f t="shared" si="13"/>
        <v>#REF!</v>
      </c>
      <c r="I325" s="452"/>
      <c r="J325" s="140"/>
      <c r="K325" s="140"/>
      <c r="L325" s="140"/>
    </row>
    <row r="326" spans="1:12" s="139" customFormat="1" ht="15" thickBot="1" x14ac:dyDescent="0.35">
      <c r="A326" s="140"/>
      <c r="B326" s="140"/>
      <c r="C326" s="306" t="e">
        <f>+#REF!</f>
        <v>#REF!</v>
      </c>
      <c r="D326" s="307" t="e">
        <f>+#REF!</f>
        <v>#REF!</v>
      </c>
      <c r="E326" s="308" t="e">
        <f>+#REF!</f>
        <v>#REF!</v>
      </c>
      <c r="F326" s="309" t="e">
        <f>+#REF!</f>
        <v>#REF!</v>
      </c>
      <c r="G326" s="275" t="e">
        <f>+#REF!</f>
        <v>#REF!</v>
      </c>
      <c r="H326" s="276" t="e">
        <f t="shared" si="13"/>
        <v>#REF!</v>
      </c>
      <c r="I326" s="452"/>
      <c r="J326" s="140"/>
      <c r="K326" s="140"/>
      <c r="L326" s="140"/>
    </row>
    <row r="327" spans="1:12" s="139" customFormat="1" ht="15" thickBot="1" x14ac:dyDescent="0.35">
      <c r="A327" s="140"/>
      <c r="B327" s="140"/>
      <c r="C327" s="241"/>
      <c r="D327" s="242"/>
      <c r="E327" s="241"/>
      <c r="F327" s="1244" t="s">
        <v>20</v>
      </c>
      <c r="G327" s="1245"/>
      <c r="H327" s="310" t="e">
        <f>SUM(H306:H326)</f>
        <v>#REF!</v>
      </c>
      <c r="I327" s="453"/>
      <c r="J327" s="140"/>
      <c r="K327" s="140"/>
      <c r="L327" s="140"/>
    </row>
    <row r="328" spans="1:12" ht="15" thickBot="1" x14ac:dyDescent="0.35">
      <c r="A328" s="140"/>
      <c r="B328" s="224"/>
      <c r="C328" s="1246" t="s">
        <v>21</v>
      </c>
      <c r="D328" s="1247"/>
      <c r="E328" s="1247"/>
      <c r="F328" s="1247"/>
      <c r="G328" s="1247"/>
      <c r="H328" s="1248"/>
      <c r="I328" s="226"/>
      <c r="J328" s="140"/>
    </row>
    <row r="329" spans="1:12" ht="15" thickBot="1" x14ac:dyDescent="0.35">
      <c r="A329" s="140"/>
      <c r="B329" s="224"/>
      <c r="C329" s="203" t="s">
        <v>22</v>
      </c>
      <c r="D329" s="204" t="s">
        <v>23</v>
      </c>
      <c r="E329" s="205" t="s">
        <v>16</v>
      </c>
      <c r="F329" s="204" t="s">
        <v>17</v>
      </c>
      <c r="G329" s="205" t="s">
        <v>18</v>
      </c>
      <c r="H329" s="312" t="s">
        <v>25</v>
      </c>
      <c r="I329" s="456"/>
      <c r="J329" s="140"/>
    </row>
    <row r="330" spans="1:12" x14ac:dyDescent="0.3">
      <c r="A330" s="140"/>
      <c r="B330" s="224"/>
      <c r="C330" s="314" t="e">
        <f>+#REF!</f>
        <v>#REF!</v>
      </c>
      <c r="D330" s="313" t="e">
        <f>+#REF!</f>
        <v>#REF!</v>
      </c>
      <c r="E330" s="319" t="e">
        <f>+#REF!</f>
        <v>#REF!</v>
      </c>
      <c r="F330" s="320">
        <v>1</v>
      </c>
      <c r="G330" s="314" t="e">
        <f>+#REF!</f>
        <v>#REF!</v>
      </c>
      <c r="H330" s="315" t="e">
        <f t="shared" ref="H330:H333" si="14">+F330*G330</f>
        <v>#REF!</v>
      </c>
      <c r="I330" s="311"/>
      <c r="J330" s="140"/>
    </row>
    <row r="331" spans="1:12" x14ac:dyDescent="0.3">
      <c r="A331" s="140"/>
      <c r="B331" s="224"/>
      <c r="C331" s="314" t="e">
        <f>+#REF!</f>
        <v>#REF!</v>
      </c>
      <c r="D331" s="313" t="e">
        <f>+#REF!</f>
        <v>#REF!</v>
      </c>
      <c r="E331" s="319" t="e">
        <f>+#REF!</f>
        <v>#REF!</v>
      </c>
      <c r="F331" s="320">
        <v>1</v>
      </c>
      <c r="G331" s="314" t="e">
        <f>+#REF!</f>
        <v>#REF!</v>
      </c>
      <c r="H331" s="316" t="e">
        <f t="shared" si="14"/>
        <v>#REF!</v>
      </c>
      <c r="I331" s="311"/>
      <c r="J331" s="140"/>
    </row>
    <row r="332" spans="1:12" x14ac:dyDescent="0.3">
      <c r="A332" s="140"/>
      <c r="B332" s="224"/>
      <c r="C332" s="314" t="e">
        <f>+#REF!</f>
        <v>#REF!</v>
      </c>
      <c r="D332" s="313" t="e">
        <f>+#REF!</f>
        <v>#REF!</v>
      </c>
      <c r="E332" s="319" t="e">
        <f>+#REF!</f>
        <v>#REF!</v>
      </c>
      <c r="F332" s="320">
        <v>1</v>
      </c>
      <c r="G332" s="314" t="e">
        <f>+#REF!</f>
        <v>#REF!</v>
      </c>
      <c r="H332" s="316" t="e">
        <f t="shared" si="14"/>
        <v>#REF!</v>
      </c>
      <c r="I332" s="311"/>
      <c r="J332" s="140"/>
    </row>
    <row r="333" spans="1:12" x14ac:dyDescent="0.3">
      <c r="A333" s="140"/>
      <c r="B333" s="224"/>
      <c r="C333" s="314" t="e">
        <f>+#REF!</f>
        <v>#REF!</v>
      </c>
      <c r="D333" s="313" t="e">
        <f>+#REF!</f>
        <v>#REF!</v>
      </c>
      <c r="E333" s="319" t="e">
        <f>+#REF!</f>
        <v>#REF!</v>
      </c>
      <c r="F333" s="320">
        <v>1</v>
      </c>
      <c r="G333" s="314" t="e">
        <f>+#REF!</f>
        <v>#REF!</v>
      </c>
      <c r="H333" s="316" t="e">
        <f t="shared" si="14"/>
        <v>#REF!</v>
      </c>
      <c r="I333" s="311"/>
      <c r="J333" s="140"/>
    </row>
    <row r="334" spans="1:12" ht="15" thickBot="1" x14ac:dyDescent="0.35">
      <c r="A334" s="140"/>
      <c r="B334" s="224"/>
      <c r="C334" s="314" t="e">
        <f>+#REF!</f>
        <v>#REF!</v>
      </c>
      <c r="D334" s="313" t="e">
        <f>+#REF!</f>
        <v>#REF!</v>
      </c>
      <c r="E334" s="319" t="e">
        <f>+#REF!</f>
        <v>#REF!</v>
      </c>
      <c r="F334" s="320">
        <v>1</v>
      </c>
      <c r="G334" s="314" t="e">
        <f>+#REF!</f>
        <v>#REF!</v>
      </c>
      <c r="H334" s="317" t="e">
        <f>+F334*G334</f>
        <v>#REF!</v>
      </c>
      <c r="I334" s="311"/>
      <c r="J334" s="140"/>
    </row>
    <row r="335" spans="1:12" ht="15" thickBot="1" x14ac:dyDescent="0.35">
      <c r="A335" s="140"/>
      <c r="B335" s="224"/>
      <c r="C335" s="1249" t="s">
        <v>57</v>
      </c>
      <c r="D335" s="1250"/>
      <c r="E335" s="1250"/>
      <c r="F335" s="1250"/>
      <c r="G335" s="1250"/>
      <c r="H335" s="222" t="e">
        <f>SUM(H330:H334)</f>
        <v>#REF!</v>
      </c>
      <c r="I335" s="230"/>
      <c r="J335" s="168"/>
    </row>
    <row r="336" spans="1:12" ht="15" thickBot="1" x14ac:dyDescent="0.35">
      <c r="A336" s="140"/>
      <c r="B336" s="224"/>
      <c r="C336" s="1190" t="s">
        <v>59</v>
      </c>
      <c r="D336" s="1191"/>
      <c r="E336" s="1191"/>
      <c r="F336" s="1191"/>
      <c r="G336" s="1192"/>
      <c r="H336" s="318" t="e">
        <f>+H335+H327</f>
        <v>#REF!</v>
      </c>
      <c r="I336" s="164"/>
      <c r="J336" s="140"/>
    </row>
    <row r="337" spans="1:12" x14ac:dyDescent="0.3">
      <c r="B337" s="141"/>
      <c r="C337" s="141"/>
      <c r="D337" s="257"/>
      <c r="E337" s="258"/>
      <c r="F337" s="141"/>
      <c r="G337" s="141"/>
      <c r="H337" s="141"/>
      <c r="I337" s="141"/>
    </row>
    <row r="338" spans="1:12" s="139" customFormat="1" ht="15" thickBot="1" x14ac:dyDescent="0.35">
      <c r="A338" s="140"/>
      <c r="B338" s="1197"/>
      <c r="C338" s="1197"/>
      <c r="D338" s="1197"/>
      <c r="E338" s="1197"/>
      <c r="F338" s="1197"/>
      <c r="G338" s="1197"/>
      <c r="H338" s="1197"/>
      <c r="I338" s="1197"/>
      <c r="J338" s="140"/>
      <c r="K338" s="140"/>
      <c r="L338" s="140"/>
    </row>
    <row r="339" spans="1:12" s="139" customFormat="1" ht="15" thickBot="1" x14ac:dyDescent="0.35">
      <c r="A339" s="140"/>
      <c r="B339" s="449"/>
      <c r="C339" s="1252" t="s">
        <v>0</v>
      </c>
      <c r="D339" s="1291"/>
      <c r="E339" s="1291"/>
      <c r="F339" s="1291"/>
      <c r="G339" s="1291"/>
      <c r="H339" s="1292"/>
      <c r="I339" s="170"/>
      <c r="J339" s="140"/>
      <c r="K339" s="140"/>
      <c r="L339" s="140"/>
    </row>
    <row r="340" spans="1:12" s="139" customFormat="1" ht="15" thickBot="1" x14ac:dyDescent="0.35">
      <c r="A340" s="140"/>
      <c r="B340" s="140"/>
      <c r="C340" s="170"/>
      <c r="D340" s="170"/>
      <c r="E340" s="170"/>
      <c r="F340" s="170"/>
      <c r="G340" s="171"/>
      <c r="H340" s="170"/>
      <c r="I340" s="170"/>
      <c r="J340" s="140"/>
      <c r="K340" s="140"/>
      <c r="L340" s="140"/>
    </row>
    <row r="341" spans="1:12" s="139" customFormat="1" ht="15" thickBot="1" x14ac:dyDescent="0.35">
      <c r="A341" s="140"/>
      <c r="B341" s="140"/>
      <c r="C341" s="172" t="s">
        <v>1</v>
      </c>
      <c r="D341" s="173" t="s">
        <v>768</v>
      </c>
      <c r="E341" s="1293"/>
      <c r="F341" s="1257"/>
      <c r="G341" s="1294"/>
      <c r="H341" s="1295"/>
      <c r="I341" s="170"/>
      <c r="J341" s="140"/>
      <c r="K341" s="140"/>
      <c r="L341" s="140"/>
    </row>
    <row r="342" spans="1:12" s="139" customFormat="1" ht="15" thickBot="1" x14ac:dyDescent="0.35">
      <c r="A342" s="140"/>
      <c r="B342" s="140"/>
      <c r="C342" s="172" t="s">
        <v>3</v>
      </c>
      <c r="D342" s="174" t="s">
        <v>4</v>
      </c>
      <c r="E342" s="1293"/>
      <c r="F342" s="1296"/>
      <c r="G342" s="1255"/>
      <c r="H342" s="1297"/>
      <c r="I342" s="170"/>
      <c r="J342" s="140"/>
      <c r="K342" s="140"/>
      <c r="L342" s="140"/>
    </row>
    <row r="343" spans="1:12" s="139" customFormat="1" ht="15" thickBot="1" x14ac:dyDescent="0.35">
      <c r="A343" s="140"/>
      <c r="B343" s="140"/>
      <c r="C343" s="172" t="s">
        <v>5</v>
      </c>
      <c r="D343" s="174" t="s">
        <v>6</v>
      </c>
      <c r="E343" s="1293"/>
      <c r="F343" s="1296"/>
      <c r="G343" s="1255"/>
      <c r="H343" s="1297"/>
      <c r="I343" s="170"/>
      <c r="J343" s="140"/>
      <c r="K343" s="140"/>
      <c r="L343" s="140"/>
    </row>
    <row r="344" spans="1:12" s="139" customFormat="1" ht="15" thickBot="1" x14ac:dyDescent="0.35">
      <c r="A344" s="140"/>
      <c r="B344" s="140"/>
      <c r="C344" s="172" t="s">
        <v>7</v>
      </c>
      <c r="D344" s="174" t="s">
        <v>8</v>
      </c>
      <c r="E344" s="1293"/>
      <c r="F344" s="1296"/>
      <c r="G344" s="1255"/>
      <c r="H344" s="1297"/>
      <c r="I344" s="170"/>
      <c r="J344" s="140"/>
      <c r="K344" s="140"/>
      <c r="L344" s="140"/>
    </row>
    <row r="345" spans="1:12" s="139" customFormat="1" ht="15" thickBot="1" x14ac:dyDescent="0.35">
      <c r="A345" s="140"/>
      <c r="B345" s="140"/>
      <c r="C345" s="175" t="s">
        <v>9</v>
      </c>
      <c r="D345" s="174" t="s">
        <v>10</v>
      </c>
      <c r="E345" s="1293"/>
      <c r="F345" s="1296"/>
      <c r="G345" s="1255"/>
      <c r="H345" s="1297"/>
      <c r="I345" s="170"/>
      <c r="J345" s="140"/>
      <c r="K345" s="140"/>
      <c r="L345" s="140"/>
    </row>
    <row r="346" spans="1:12" s="139" customFormat="1" ht="15" thickBot="1" x14ac:dyDescent="0.35">
      <c r="A346" s="140"/>
      <c r="B346" s="140"/>
      <c r="C346" s="175" t="s">
        <v>11</v>
      </c>
      <c r="D346" s="174" t="s">
        <v>12</v>
      </c>
      <c r="E346" s="1293"/>
      <c r="F346" s="1298"/>
      <c r="G346" s="1299"/>
      <c r="H346" s="1300"/>
      <c r="I346" s="170"/>
      <c r="J346" s="140"/>
      <c r="K346" s="140"/>
      <c r="L346" s="140"/>
    </row>
    <row r="347" spans="1:12" s="139" customFormat="1" x14ac:dyDescent="0.3">
      <c r="A347" s="140"/>
      <c r="B347" s="140"/>
      <c r="C347" s="176"/>
      <c r="D347" s="177"/>
      <c r="E347" s="170"/>
      <c r="F347" s="177"/>
      <c r="G347" s="178"/>
      <c r="H347" s="177"/>
      <c r="I347" s="177"/>
      <c r="J347" s="140"/>
      <c r="K347" s="140"/>
      <c r="L347" s="140"/>
    </row>
    <row r="348" spans="1:12" s="139" customFormat="1" ht="15" thickBot="1" x14ac:dyDescent="0.35">
      <c r="A348" s="140"/>
      <c r="B348" s="140"/>
      <c r="C348" s="1265" t="s">
        <v>13</v>
      </c>
      <c r="D348" s="1301"/>
      <c r="E348" s="1301"/>
      <c r="F348" s="1301"/>
      <c r="G348" s="1301"/>
      <c r="H348" s="1302"/>
      <c r="I348" s="227"/>
      <c r="J348" s="140"/>
      <c r="K348" s="140"/>
      <c r="L348" s="140"/>
    </row>
    <row r="349" spans="1:12" s="139" customFormat="1" ht="15" thickBot="1" x14ac:dyDescent="0.35">
      <c r="A349" s="140"/>
      <c r="B349" s="140"/>
      <c r="C349" s="179" t="s">
        <v>14</v>
      </c>
      <c r="D349" s="180" t="s">
        <v>15</v>
      </c>
      <c r="E349" s="181" t="s">
        <v>16</v>
      </c>
      <c r="F349" s="180" t="s">
        <v>17</v>
      </c>
      <c r="G349" s="182" t="s">
        <v>18</v>
      </c>
      <c r="H349" s="183" t="s">
        <v>19</v>
      </c>
      <c r="I349" s="451"/>
      <c r="J349" s="140"/>
      <c r="K349" s="140"/>
      <c r="L349" s="140"/>
    </row>
    <row r="350" spans="1:12" s="139" customFormat="1" x14ac:dyDescent="0.3">
      <c r="A350" s="140"/>
      <c r="B350" s="140"/>
      <c r="C350" s="294" t="e">
        <f>+#REF!</f>
        <v>#REF!</v>
      </c>
      <c r="D350" s="295" t="e">
        <f>+#REF!</f>
        <v>#REF!</v>
      </c>
      <c r="E350" s="236" t="e">
        <f>+#REF!</f>
        <v>#REF!</v>
      </c>
      <c r="F350" s="236" t="e">
        <f>+#REF!</f>
        <v>#REF!</v>
      </c>
      <c r="G350" s="266" t="e">
        <f>+#REF!</f>
        <v>#REF!</v>
      </c>
      <c r="H350" s="267" t="e">
        <f t="shared" ref="H350:H371" si="15">G350*F350</f>
        <v>#REF!</v>
      </c>
      <c r="I350" s="452"/>
      <c r="J350" s="140"/>
      <c r="K350" s="140"/>
      <c r="L350" s="140"/>
    </row>
    <row r="351" spans="1:12" s="139" customFormat="1" x14ac:dyDescent="0.3">
      <c r="A351" s="140"/>
      <c r="B351" s="140"/>
      <c r="C351" s="296" t="e">
        <f>+#REF!</f>
        <v>#REF!</v>
      </c>
      <c r="D351" s="297" t="e">
        <f>+#REF!</f>
        <v>#REF!</v>
      </c>
      <c r="E351" s="239" t="e">
        <f>+#REF!</f>
        <v>#REF!</v>
      </c>
      <c r="F351" s="239" t="e">
        <f>+#REF!</f>
        <v>#REF!</v>
      </c>
      <c r="G351" s="237" t="e">
        <f>+#REF!</f>
        <v>#REF!</v>
      </c>
      <c r="H351" s="267" t="e">
        <f t="shared" si="15"/>
        <v>#REF!</v>
      </c>
      <c r="I351" s="452"/>
      <c r="J351" s="140"/>
      <c r="K351" s="140"/>
      <c r="L351" s="140"/>
    </row>
    <row r="352" spans="1:12" s="139" customFormat="1" x14ac:dyDescent="0.3">
      <c r="A352" s="140"/>
      <c r="B352" s="140"/>
      <c r="C352" s="296" t="e">
        <f>+#REF!</f>
        <v>#REF!</v>
      </c>
      <c r="D352" s="298" t="e">
        <f>+#REF!</f>
        <v>#REF!</v>
      </c>
      <c r="E352" s="299" t="e">
        <f>+#REF!</f>
        <v>#REF!</v>
      </c>
      <c r="F352" s="299" t="e">
        <f>+#REF!</f>
        <v>#REF!</v>
      </c>
      <c r="G352" s="237" t="e">
        <f>+#REF!</f>
        <v>#REF!</v>
      </c>
      <c r="H352" s="267" t="e">
        <f t="shared" si="15"/>
        <v>#REF!</v>
      </c>
      <c r="I352" s="452"/>
      <c r="J352" s="140"/>
      <c r="K352" s="140"/>
      <c r="L352" s="140"/>
    </row>
    <row r="353" spans="1:12" s="139" customFormat="1" x14ac:dyDescent="0.3">
      <c r="A353" s="140"/>
      <c r="B353" s="140"/>
      <c r="C353" s="296" t="e">
        <f>+#REF!</f>
        <v>#REF!</v>
      </c>
      <c r="D353" s="300" t="e">
        <f>+#REF!</f>
        <v>#REF!</v>
      </c>
      <c r="E353" s="239" t="e">
        <f>+#REF!</f>
        <v>#REF!</v>
      </c>
      <c r="F353" s="239" t="e">
        <f>+#REF!</f>
        <v>#REF!</v>
      </c>
      <c r="G353" s="237" t="e">
        <f>+#REF!</f>
        <v>#REF!</v>
      </c>
      <c r="H353" s="267" t="e">
        <f t="shared" si="15"/>
        <v>#REF!</v>
      </c>
      <c r="I353" s="452"/>
      <c r="J353" s="140"/>
      <c r="K353" s="140"/>
      <c r="L353" s="140"/>
    </row>
    <row r="354" spans="1:12" s="139" customFormat="1" x14ac:dyDescent="0.3">
      <c r="A354" s="140"/>
      <c r="B354" s="140"/>
      <c r="C354" s="296" t="e">
        <f>+#REF!</f>
        <v>#REF!</v>
      </c>
      <c r="D354" s="297" t="e">
        <f>+#REF!</f>
        <v>#REF!</v>
      </c>
      <c r="E354" s="239" t="e">
        <f>+#REF!</f>
        <v>#REF!</v>
      </c>
      <c r="F354" s="239" t="e">
        <f>+#REF!</f>
        <v>#REF!</v>
      </c>
      <c r="G354" s="237" t="e">
        <f>+#REF!</f>
        <v>#REF!</v>
      </c>
      <c r="H354" s="267" t="e">
        <f t="shared" si="15"/>
        <v>#REF!</v>
      </c>
      <c r="I354" s="452"/>
      <c r="J354" s="140"/>
      <c r="K354" s="140"/>
      <c r="L354" s="140"/>
    </row>
    <row r="355" spans="1:12" s="139" customFormat="1" x14ac:dyDescent="0.3">
      <c r="A355" s="140"/>
      <c r="B355" s="140"/>
      <c r="C355" s="296" t="e">
        <f>+#REF!</f>
        <v>#REF!</v>
      </c>
      <c r="D355" s="295" t="e">
        <f>+#REF!</f>
        <v>#REF!</v>
      </c>
      <c r="E355" s="236" t="e">
        <f>+#REF!</f>
        <v>#REF!</v>
      </c>
      <c r="F355" s="236" t="e">
        <f>+#REF!</f>
        <v>#REF!</v>
      </c>
      <c r="G355" s="237" t="e">
        <f>+#REF!</f>
        <v>#REF!</v>
      </c>
      <c r="H355" s="267" t="e">
        <f t="shared" si="15"/>
        <v>#REF!</v>
      </c>
      <c r="I355" s="452"/>
      <c r="J355" s="140"/>
      <c r="K355" s="140"/>
      <c r="L355" s="140"/>
    </row>
    <row r="356" spans="1:12" s="139" customFormat="1" x14ac:dyDescent="0.3">
      <c r="A356" s="140"/>
      <c r="B356" s="140"/>
      <c r="C356" s="296" t="e">
        <f>+#REF!</f>
        <v>#REF!</v>
      </c>
      <c r="D356" s="297" t="e">
        <f>+#REF!</f>
        <v>#REF!</v>
      </c>
      <c r="E356" s="239" t="e">
        <f>+#REF!</f>
        <v>#REF!</v>
      </c>
      <c r="F356" s="239" t="e">
        <f>+#REF!</f>
        <v>#REF!</v>
      </c>
      <c r="G356" s="237" t="e">
        <f>+#REF!</f>
        <v>#REF!</v>
      </c>
      <c r="H356" s="267" t="e">
        <f t="shared" si="15"/>
        <v>#REF!</v>
      </c>
      <c r="I356" s="452"/>
      <c r="J356" s="140"/>
      <c r="K356" s="140"/>
      <c r="L356" s="140"/>
    </row>
    <row r="357" spans="1:12" s="139" customFormat="1" x14ac:dyDescent="0.3">
      <c r="A357" s="140"/>
      <c r="B357" s="140"/>
      <c r="C357" s="296" t="e">
        <f>+#REF!</f>
        <v>#REF!</v>
      </c>
      <c r="D357" s="300" t="e">
        <f>+#REF!</f>
        <v>#REF!</v>
      </c>
      <c r="E357" s="239" t="e">
        <f>+#REF!</f>
        <v>#REF!</v>
      </c>
      <c r="F357" s="239" t="e">
        <f>+#REF!</f>
        <v>#REF!</v>
      </c>
      <c r="G357" s="237" t="e">
        <f>+#REF!</f>
        <v>#REF!</v>
      </c>
      <c r="H357" s="271" t="e">
        <f t="shared" si="15"/>
        <v>#REF!</v>
      </c>
      <c r="I357" s="452"/>
      <c r="J357" s="140"/>
      <c r="K357" s="140"/>
      <c r="L357" s="140"/>
    </row>
    <row r="358" spans="1:12" s="139" customFormat="1" x14ac:dyDescent="0.3">
      <c r="A358" s="140"/>
      <c r="B358" s="140"/>
      <c r="C358" s="296" t="e">
        <f>+#REF!</f>
        <v>#REF!</v>
      </c>
      <c r="D358" s="297" t="e">
        <f>+#REF!</f>
        <v>#REF!</v>
      </c>
      <c r="E358" s="239" t="e">
        <f>+#REF!</f>
        <v>#REF!</v>
      </c>
      <c r="F358" s="239" t="e">
        <f>+#REF!</f>
        <v>#REF!</v>
      </c>
      <c r="G358" s="237" t="e">
        <f>+#REF!</f>
        <v>#REF!</v>
      </c>
      <c r="H358" s="271" t="e">
        <f t="shared" si="15"/>
        <v>#REF!</v>
      </c>
      <c r="I358" s="452"/>
      <c r="J358" s="140"/>
      <c r="K358" s="140"/>
      <c r="L358" s="140"/>
    </row>
    <row r="359" spans="1:12" s="139" customFormat="1" x14ac:dyDescent="0.3">
      <c r="A359" s="140"/>
      <c r="B359" s="140"/>
      <c r="C359" s="296" t="e">
        <f>+#REF!</f>
        <v>#REF!</v>
      </c>
      <c r="D359" s="301" t="e">
        <f>+#REF!</f>
        <v>#REF!</v>
      </c>
      <c r="E359" s="302" t="e">
        <f>+#REF!</f>
        <v>#REF!</v>
      </c>
      <c r="F359" s="236" t="e">
        <f>+#REF!</f>
        <v>#REF!</v>
      </c>
      <c r="G359" s="237" t="e">
        <f>+#REF!</f>
        <v>#REF!</v>
      </c>
      <c r="H359" s="267" t="e">
        <f t="shared" si="15"/>
        <v>#REF!</v>
      </c>
      <c r="I359" s="452"/>
      <c r="J359" s="140"/>
      <c r="K359" s="140"/>
      <c r="L359" s="140"/>
    </row>
    <row r="360" spans="1:12" s="139" customFormat="1" x14ac:dyDescent="0.3">
      <c r="A360" s="140"/>
      <c r="B360" s="140"/>
      <c r="C360" s="303" t="e">
        <f>+#REF!</f>
        <v>#REF!</v>
      </c>
      <c r="D360" s="298" t="e">
        <f>+#REF!</f>
        <v>#REF!</v>
      </c>
      <c r="E360" s="299" t="e">
        <f>+#REF!</f>
        <v>#REF!</v>
      </c>
      <c r="F360" s="299" t="e">
        <f>+#REF!</f>
        <v>#REF!</v>
      </c>
      <c r="G360" s="237" t="e">
        <f>+#REF!</f>
        <v>#REF!</v>
      </c>
      <c r="H360" s="267" t="e">
        <f t="shared" si="15"/>
        <v>#REF!</v>
      </c>
      <c r="I360" s="452"/>
      <c r="J360" s="140"/>
      <c r="K360" s="140"/>
      <c r="L360" s="140"/>
    </row>
    <row r="361" spans="1:12" s="139" customFormat="1" x14ac:dyDescent="0.3">
      <c r="A361" s="140"/>
      <c r="B361" s="140"/>
      <c r="C361" s="296" t="e">
        <f>+#REF!</f>
        <v>#REF!</v>
      </c>
      <c r="D361" s="297" t="e">
        <f>+#REF!</f>
        <v>#REF!</v>
      </c>
      <c r="E361" s="239" t="e">
        <f>+#REF!</f>
        <v>#REF!</v>
      </c>
      <c r="F361" s="239" t="e">
        <f>+#REF!</f>
        <v>#REF!</v>
      </c>
      <c r="G361" s="237" t="e">
        <f>+#REF!</f>
        <v>#REF!</v>
      </c>
      <c r="H361" s="271" t="e">
        <f t="shared" si="15"/>
        <v>#REF!</v>
      </c>
      <c r="I361" s="452"/>
      <c r="J361" s="140"/>
      <c r="K361" s="140"/>
      <c r="L361" s="140"/>
    </row>
    <row r="362" spans="1:12" s="139" customFormat="1" x14ac:dyDescent="0.3">
      <c r="A362" s="140"/>
      <c r="B362" s="140"/>
      <c r="C362" s="296" t="e">
        <f>+#REF!</f>
        <v>#REF!</v>
      </c>
      <c r="D362" s="300" t="e">
        <f>+#REF!</f>
        <v>#REF!</v>
      </c>
      <c r="E362" s="239" t="e">
        <f>+#REF!</f>
        <v>#REF!</v>
      </c>
      <c r="F362" s="239" t="e">
        <f>+#REF!</f>
        <v>#REF!</v>
      </c>
      <c r="G362" s="237" t="e">
        <f>+#REF!</f>
        <v>#REF!</v>
      </c>
      <c r="H362" s="267" t="e">
        <f t="shared" si="15"/>
        <v>#REF!</v>
      </c>
      <c r="I362" s="452"/>
      <c r="J362" s="140"/>
      <c r="K362" s="140"/>
      <c r="L362" s="140"/>
    </row>
    <row r="363" spans="1:12" s="139" customFormat="1" x14ac:dyDescent="0.3">
      <c r="A363" s="140"/>
      <c r="B363" s="140"/>
      <c r="C363" s="304" t="e">
        <f>+#REF!</f>
        <v>#REF!</v>
      </c>
      <c r="D363" s="297" t="e">
        <f>+#REF!</f>
        <v>#REF!</v>
      </c>
      <c r="E363" s="239" t="e">
        <f>+#REF!</f>
        <v>#REF!</v>
      </c>
      <c r="F363" s="239" t="e">
        <f>+#REF!</f>
        <v>#REF!</v>
      </c>
      <c r="G363" s="237" t="e">
        <f>+#REF!</f>
        <v>#REF!</v>
      </c>
      <c r="H363" s="267" t="e">
        <f t="shared" si="15"/>
        <v>#REF!</v>
      </c>
      <c r="I363" s="452"/>
      <c r="J363" s="140"/>
      <c r="K363" s="140"/>
      <c r="L363" s="140"/>
    </row>
    <row r="364" spans="1:12" s="139" customFormat="1" x14ac:dyDescent="0.3">
      <c r="A364" s="140"/>
      <c r="B364" s="140"/>
      <c r="C364" s="296" t="e">
        <f>+#REF!</f>
        <v>#REF!</v>
      </c>
      <c r="D364" s="300" t="e">
        <f>+#REF!</f>
        <v>#REF!</v>
      </c>
      <c r="E364" s="239" t="e">
        <f>+#REF!</f>
        <v>#REF!</v>
      </c>
      <c r="F364" s="239" t="e">
        <f>+#REF!</f>
        <v>#REF!</v>
      </c>
      <c r="G364" s="237" t="e">
        <f>+#REF!</f>
        <v>#REF!</v>
      </c>
      <c r="H364" s="267" t="e">
        <f t="shared" si="15"/>
        <v>#REF!</v>
      </c>
      <c r="I364" s="452"/>
      <c r="J364" s="140"/>
      <c r="K364" s="140"/>
      <c r="L364" s="140"/>
    </row>
    <row r="365" spans="1:12" s="139" customFormat="1" x14ac:dyDescent="0.3">
      <c r="A365" s="140"/>
      <c r="B365" s="140"/>
      <c r="C365" s="296" t="e">
        <f>+#REF!</f>
        <v>#REF!</v>
      </c>
      <c r="D365" s="297" t="e">
        <f>+#REF!</f>
        <v>#REF!</v>
      </c>
      <c r="E365" s="239" t="e">
        <f>+#REF!</f>
        <v>#REF!</v>
      </c>
      <c r="F365" s="299" t="e">
        <f>+#REF!</f>
        <v>#REF!</v>
      </c>
      <c r="G365" s="237" t="e">
        <f>+#REF!</f>
        <v>#REF!</v>
      </c>
      <c r="H365" s="267" t="e">
        <f t="shared" si="15"/>
        <v>#REF!</v>
      </c>
      <c r="I365" s="452"/>
      <c r="J365" s="140"/>
      <c r="K365" s="140"/>
      <c r="L365" s="140"/>
    </row>
    <row r="366" spans="1:12" s="139" customFormat="1" x14ac:dyDescent="0.3">
      <c r="A366" s="140"/>
      <c r="B366" s="140"/>
      <c r="C366" s="296" t="e">
        <f>+#REF!</f>
        <v>#REF!</v>
      </c>
      <c r="D366" s="300" t="e">
        <f>+#REF!</f>
        <v>#REF!</v>
      </c>
      <c r="E366" s="239" t="e">
        <f>+#REF!</f>
        <v>#REF!</v>
      </c>
      <c r="F366" s="239" t="e">
        <f>+#REF!</f>
        <v>#REF!</v>
      </c>
      <c r="G366" s="237" t="e">
        <f>+#REF!</f>
        <v>#REF!</v>
      </c>
      <c r="H366" s="267" t="e">
        <f t="shared" si="15"/>
        <v>#REF!</v>
      </c>
      <c r="I366" s="452"/>
      <c r="J366" s="140"/>
      <c r="K366" s="140"/>
      <c r="L366" s="140"/>
    </row>
    <row r="367" spans="1:12" s="139" customFormat="1" x14ac:dyDescent="0.3">
      <c r="A367" s="140"/>
      <c r="B367" s="140"/>
      <c r="C367" s="296" t="e">
        <f>+#REF!</f>
        <v>#REF!</v>
      </c>
      <c r="D367" s="300" t="e">
        <f>+#REF!</f>
        <v>#REF!</v>
      </c>
      <c r="E367" s="239" t="e">
        <f>+#REF!</f>
        <v>#REF!</v>
      </c>
      <c r="F367" s="239" t="e">
        <f>+#REF!</f>
        <v>#REF!</v>
      </c>
      <c r="G367" s="237" t="e">
        <f>+#REF!</f>
        <v>#REF!</v>
      </c>
      <c r="H367" s="267" t="e">
        <f t="shared" si="15"/>
        <v>#REF!</v>
      </c>
      <c r="I367" s="452"/>
      <c r="J367" s="140"/>
      <c r="K367" s="140"/>
      <c r="L367" s="140"/>
    </row>
    <row r="368" spans="1:12" s="139" customFormat="1" x14ac:dyDescent="0.3">
      <c r="A368" s="140"/>
      <c r="B368" s="140"/>
      <c r="C368" s="296" t="e">
        <f>+#REF!</f>
        <v>#REF!</v>
      </c>
      <c r="D368" s="300" t="e">
        <f>+#REF!</f>
        <v>#REF!</v>
      </c>
      <c r="E368" s="239" t="e">
        <f>+#REF!</f>
        <v>#REF!</v>
      </c>
      <c r="F368" s="239" t="e">
        <f>+#REF!</f>
        <v>#REF!</v>
      </c>
      <c r="G368" s="237" t="e">
        <f>+#REF!</f>
        <v>#REF!</v>
      </c>
      <c r="H368" s="267" t="e">
        <f t="shared" si="15"/>
        <v>#REF!</v>
      </c>
      <c r="I368" s="452"/>
      <c r="J368" s="140"/>
      <c r="K368" s="140"/>
      <c r="L368" s="140"/>
    </row>
    <row r="369" spans="1:12" s="139" customFormat="1" x14ac:dyDescent="0.3">
      <c r="A369" s="140"/>
      <c r="B369" s="140"/>
      <c r="C369" s="305" t="e">
        <f>+#REF!</f>
        <v>#REF!</v>
      </c>
      <c r="D369" s="297" t="e">
        <f>+#REF!</f>
        <v>#REF!</v>
      </c>
      <c r="E369" s="236" t="e">
        <f>+#REF!</f>
        <v>#REF!</v>
      </c>
      <c r="F369" s="236" t="e">
        <f>+#REF!</f>
        <v>#REF!</v>
      </c>
      <c r="G369" s="237" t="e">
        <f>+#REF!</f>
        <v>#REF!</v>
      </c>
      <c r="H369" s="267" t="e">
        <f t="shared" si="15"/>
        <v>#REF!</v>
      </c>
      <c r="I369" s="452"/>
      <c r="J369" s="140"/>
      <c r="K369" s="140"/>
      <c r="L369" s="140"/>
    </row>
    <row r="370" spans="1:12" s="139" customFormat="1" x14ac:dyDescent="0.3">
      <c r="A370" s="140"/>
      <c r="B370" s="140"/>
      <c r="C370" s="296" t="e">
        <f>+#REF!</f>
        <v>#REF!</v>
      </c>
      <c r="D370" s="297" t="e">
        <f>+#REF!</f>
        <v>#REF!</v>
      </c>
      <c r="E370" s="239" t="e">
        <f>+#REF!</f>
        <v>#REF!</v>
      </c>
      <c r="F370" s="299" t="e">
        <f>+#REF!</f>
        <v>#REF!</v>
      </c>
      <c r="G370" s="237" t="e">
        <f>+#REF!</f>
        <v>#REF!</v>
      </c>
      <c r="H370" s="267" t="e">
        <f t="shared" si="15"/>
        <v>#REF!</v>
      </c>
      <c r="I370" s="452"/>
      <c r="J370" s="140"/>
      <c r="K370" s="140"/>
      <c r="L370" s="140"/>
    </row>
    <row r="371" spans="1:12" s="139" customFormat="1" ht="15" thickBot="1" x14ac:dyDescent="0.35">
      <c r="A371" s="140"/>
      <c r="B371" s="140"/>
      <c r="C371" s="306" t="e">
        <f>+#REF!</f>
        <v>#REF!</v>
      </c>
      <c r="D371" s="307" t="e">
        <f>+#REF!</f>
        <v>#REF!</v>
      </c>
      <c r="E371" s="308" t="e">
        <f>+#REF!</f>
        <v>#REF!</v>
      </c>
      <c r="F371" s="309" t="e">
        <f>+#REF!</f>
        <v>#REF!</v>
      </c>
      <c r="G371" s="275" t="e">
        <f>+#REF!</f>
        <v>#REF!</v>
      </c>
      <c r="H371" s="276" t="e">
        <f t="shared" si="15"/>
        <v>#REF!</v>
      </c>
      <c r="I371" s="452"/>
      <c r="J371" s="140"/>
      <c r="K371" s="140"/>
      <c r="L371" s="140"/>
    </row>
    <row r="372" spans="1:12" s="139" customFormat="1" ht="15" thickBot="1" x14ac:dyDescent="0.35">
      <c r="A372" s="140"/>
      <c r="B372" s="140"/>
      <c r="C372" s="241"/>
      <c r="D372" s="242"/>
      <c r="E372" s="241"/>
      <c r="F372" s="1271" t="s">
        <v>20</v>
      </c>
      <c r="G372" s="1278"/>
      <c r="H372" s="310" t="e">
        <f>SUM(H350:H371)</f>
        <v>#REF!</v>
      </c>
      <c r="I372" s="453"/>
      <c r="J372" s="140"/>
      <c r="K372" s="140"/>
      <c r="L372" s="140"/>
    </row>
    <row r="373" spans="1:12" ht="15" thickBot="1" x14ac:dyDescent="0.35">
      <c r="A373" s="140"/>
      <c r="B373" s="224"/>
      <c r="C373" s="1279" t="s">
        <v>21</v>
      </c>
      <c r="D373" s="1280"/>
      <c r="E373" s="1280"/>
      <c r="F373" s="1280"/>
      <c r="G373" s="1280"/>
      <c r="H373" s="1281"/>
      <c r="I373" s="226"/>
      <c r="J373" s="140"/>
    </row>
    <row r="374" spans="1:12" ht="15" thickBot="1" x14ac:dyDescent="0.35">
      <c r="A374" s="140"/>
      <c r="B374" s="224"/>
      <c r="C374" s="203" t="s">
        <v>22</v>
      </c>
      <c r="D374" s="204" t="s">
        <v>23</v>
      </c>
      <c r="E374" s="205" t="s">
        <v>16</v>
      </c>
      <c r="F374" s="204" t="s">
        <v>17</v>
      </c>
      <c r="G374" s="205" t="s">
        <v>18</v>
      </c>
      <c r="H374" s="312" t="s">
        <v>25</v>
      </c>
      <c r="I374" s="456"/>
      <c r="J374" s="140"/>
    </row>
    <row r="375" spans="1:12" x14ac:dyDescent="0.3">
      <c r="A375" s="140"/>
      <c r="B375" s="224"/>
      <c r="C375" s="281" t="e">
        <f>+#REF!</f>
        <v>#REF!</v>
      </c>
      <c r="D375" s="313" t="e">
        <f>+#REF!</f>
        <v>#REF!</v>
      </c>
      <c r="E375" s="282" t="e">
        <f>+#REF!</f>
        <v>#REF!</v>
      </c>
      <c r="F375" s="283">
        <v>1</v>
      </c>
      <c r="G375" s="313" t="e">
        <f>+#REF!</f>
        <v>#REF!</v>
      </c>
      <c r="H375" s="315" t="e">
        <f>+F375*G375</f>
        <v>#REF!</v>
      </c>
      <c r="I375" s="311"/>
      <c r="J375" s="140"/>
    </row>
    <row r="376" spans="1:12" x14ac:dyDescent="0.3">
      <c r="A376" s="140"/>
      <c r="B376" s="224"/>
      <c r="C376" s="133" t="e">
        <f>+#REF!</f>
        <v>#REF!</v>
      </c>
      <c r="D376" s="321" t="e">
        <f>+#REF!</f>
        <v>#REF!</v>
      </c>
      <c r="E376" s="284" t="e">
        <f>+#REF!</f>
        <v>#REF!</v>
      </c>
      <c r="F376" s="144">
        <v>1</v>
      </c>
      <c r="G376" s="313" t="e">
        <f>+#REF!</f>
        <v>#REF!</v>
      </c>
      <c r="H376" s="316" t="e">
        <f t="shared" ref="H376:H379" si="16">+F376*G376</f>
        <v>#REF!</v>
      </c>
      <c r="I376" s="311"/>
      <c r="J376" s="140"/>
    </row>
    <row r="377" spans="1:12" x14ac:dyDescent="0.3">
      <c r="A377" s="140"/>
      <c r="B377" s="224"/>
      <c r="C377" s="133" t="e">
        <f>+#REF!</f>
        <v>#REF!</v>
      </c>
      <c r="D377" s="321" t="e">
        <f>+#REF!</f>
        <v>#REF!</v>
      </c>
      <c r="E377" s="284" t="e">
        <f>+#REF!</f>
        <v>#REF!</v>
      </c>
      <c r="F377" s="144">
        <v>1</v>
      </c>
      <c r="G377" s="313" t="e">
        <f>+#REF!</f>
        <v>#REF!</v>
      </c>
      <c r="H377" s="316" t="e">
        <f t="shared" si="16"/>
        <v>#REF!</v>
      </c>
      <c r="I377" s="311"/>
      <c r="J377" s="140"/>
    </row>
    <row r="378" spans="1:12" x14ac:dyDescent="0.3">
      <c r="A378" s="140"/>
      <c r="B378" s="224"/>
      <c r="C378" s="133" t="e">
        <f>+#REF!</f>
        <v>#REF!</v>
      </c>
      <c r="D378" s="321" t="e">
        <f>+#REF!</f>
        <v>#REF!</v>
      </c>
      <c r="E378" s="284" t="e">
        <f>+#REF!</f>
        <v>#REF!</v>
      </c>
      <c r="F378" s="144">
        <v>1</v>
      </c>
      <c r="G378" s="313" t="e">
        <f>+#REF!</f>
        <v>#REF!</v>
      </c>
      <c r="H378" s="316" t="e">
        <f t="shared" si="16"/>
        <v>#REF!</v>
      </c>
      <c r="I378" s="311"/>
      <c r="J378" s="140"/>
    </row>
    <row r="379" spans="1:12" ht="15" thickBot="1" x14ac:dyDescent="0.35">
      <c r="A379" s="140"/>
      <c r="B379" s="224"/>
      <c r="C379" s="152" t="e">
        <f>+#REF!</f>
        <v>#REF!</v>
      </c>
      <c r="D379" s="286" t="e">
        <f>+#REF!</f>
        <v>#REF!</v>
      </c>
      <c r="E379" s="287" t="e">
        <f>+#REF!</f>
        <v>#REF!</v>
      </c>
      <c r="F379" s="153">
        <v>1</v>
      </c>
      <c r="G379" s="313" t="e">
        <f>+#REF!</f>
        <v>#REF!</v>
      </c>
      <c r="H379" s="317" t="e">
        <f t="shared" si="16"/>
        <v>#REF!</v>
      </c>
      <c r="I379" s="311"/>
      <c r="J379" s="140"/>
    </row>
    <row r="380" spans="1:12" ht="15" thickBot="1" x14ac:dyDescent="0.35">
      <c r="A380" s="140"/>
      <c r="B380" s="224"/>
      <c r="C380" s="1249" t="s">
        <v>57</v>
      </c>
      <c r="D380" s="1250"/>
      <c r="E380" s="1250"/>
      <c r="F380" s="1250"/>
      <c r="G380" s="1282"/>
      <c r="H380" s="222" t="e">
        <f>SUM(H375:H379)</f>
        <v>#REF!</v>
      </c>
      <c r="I380" s="230"/>
      <c r="J380" s="168"/>
    </row>
    <row r="381" spans="1:12" ht="15" thickBot="1" x14ac:dyDescent="0.35">
      <c r="A381" s="140"/>
      <c r="B381" s="224"/>
      <c r="C381" s="1283" t="s">
        <v>59</v>
      </c>
      <c r="D381" s="1284"/>
      <c r="E381" s="1284"/>
      <c r="F381" s="1284"/>
      <c r="G381" s="1285"/>
      <c r="H381" s="318" t="e">
        <f>+H380+H372</f>
        <v>#REF!</v>
      </c>
      <c r="I381" s="164"/>
      <c r="J381" s="140"/>
    </row>
    <row r="382" spans="1:12" x14ac:dyDescent="0.3">
      <c r="B382" s="141"/>
      <c r="C382" s="141"/>
      <c r="D382" s="257"/>
      <c r="E382" s="258"/>
      <c r="F382" s="141"/>
      <c r="G382" s="141"/>
      <c r="H382" s="141"/>
      <c r="I382" s="141"/>
    </row>
    <row r="383" spans="1:12" s="139" customFormat="1" ht="15" thickBot="1" x14ac:dyDescent="0.35">
      <c r="A383" s="140"/>
      <c r="B383" s="1197"/>
      <c r="C383" s="1197"/>
      <c r="D383" s="1197"/>
      <c r="E383" s="1197"/>
      <c r="F383" s="1197"/>
      <c r="G383" s="1197"/>
      <c r="H383" s="1197"/>
      <c r="I383" s="1197"/>
      <c r="J383" s="140"/>
      <c r="K383" s="140"/>
      <c r="L383" s="140"/>
    </row>
    <row r="384" spans="1:12" s="139" customFormat="1" ht="15" thickBot="1" x14ac:dyDescent="0.35">
      <c r="A384" s="140"/>
      <c r="B384" s="449"/>
      <c r="C384" s="1252" t="s">
        <v>0</v>
      </c>
      <c r="D384" s="1291"/>
      <c r="E384" s="1291"/>
      <c r="F384" s="1291"/>
      <c r="G384" s="1291"/>
      <c r="H384" s="1292"/>
      <c r="I384" s="170"/>
      <c r="J384" s="140"/>
      <c r="K384" s="140"/>
      <c r="L384" s="140"/>
    </row>
    <row r="385" spans="1:12" s="139" customFormat="1" ht="15" thickBot="1" x14ac:dyDescent="0.35">
      <c r="A385" s="140"/>
      <c r="B385" s="140"/>
      <c r="C385" s="170"/>
      <c r="D385" s="170"/>
      <c r="E385" s="170"/>
      <c r="F385" s="170"/>
      <c r="G385" s="171"/>
      <c r="H385" s="170"/>
      <c r="I385" s="170"/>
      <c r="J385" s="140"/>
      <c r="K385" s="140"/>
      <c r="L385" s="140"/>
    </row>
    <row r="386" spans="1:12" s="139" customFormat="1" ht="15" thickBot="1" x14ac:dyDescent="0.35">
      <c r="A386" s="140"/>
      <c r="B386" s="140"/>
      <c r="C386" s="172" t="s">
        <v>1</v>
      </c>
      <c r="D386" s="173" t="s">
        <v>769</v>
      </c>
      <c r="E386" s="1293"/>
      <c r="F386" s="1257"/>
      <c r="G386" s="1294"/>
      <c r="H386" s="1295"/>
      <c r="I386" s="170"/>
      <c r="J386" s="140"/>
      <c r="K386" s="140"/>
      <c r="L386" s="140"/>
    </row>
    <row r="387" spans="1:12" s="139" customFormat="1" ht="15" thickBot="1" x14ac:dyDescent="0.35">
      <c r="A387" s="140"/>
      <c r="B387" s="140"/>
      <c r="C387" s="172" t="s">
        <v>3</v>
      </c>
      <c r="D387" s="174" t="s">
        <v>4</v>
      </c>
      <c r="E387" s="1293"/>
      <c r="F387" s="1296"/>
      <c r="G387" s="1255"/>
      <c r="H387" s="1297"/>
      <c r="I387" s="170"/>
      <c r="J387" s="140"/>
      <c r="K387" s="140"/>
      <c r="L387" s="140"/>
    </row>
    <row r="388" spans="1:12" s="139" customFormat="1" ht="15" thickBot="1" x14ac:dyDescent="0.35">
      <c r="A388" s="140"/>
      <c r="B388" s="140"/>
      <c r="C388" s="172" t="s">
        <v>5</v>
      </c>
      <c r="D388" s="174" t="s">
        <v>6</v>
      </c>
      <c r="E388" s="1293"/>
      <c r="F388" s="1296"/>
      <c r="G388" s="1255"/>
      <c r="H388" s="1297"/>
      <c r="I388" s="170"/>
      <c r="J388" s="140"/>
      <c r="K388" s="140"/>
      <c r="L388" s="140"/>
    </row>
    <row r="389" spans="1:12" s="139" customFormat="1" ht="15" thickBot="1" x14ac:dyDescent="0.35">
      <c r="A389" s="140"/>
      <c r="B389" s="140"/>
      <c r="C389" s="172" t="s">
        <v>7</v>
      </c>
      <c r="D389" s="174" t="s">
        <v>8</v>
      </c>
      <c r="E389" s="1293"/>
      <c r="F389" s="1296"/>
      <c r="G389" s="1255"/>
      <c r="H389" s="1297"/>
      <c r="I389" s="170"/>
      <c r="J389" s="140"/>
      <c r="K389" s="140"/>
      <c r="L389" s="140"/>
    </row>
    <row r="390" spans="1:12" s="139" customFormat="1" ht="15" thickBot="1" x14ac:dyDescent="0.35">
      <c r="A390" s="140"/>
      <c r="B390" s="140"/>
      <c r="C390" s="175" t="s">
        <v>9</v>
      </c>
      <c r="D390" s="174" t="s">
        <v>10</v>
      </c>
      <c r="E390" s="1293"/>
      <c r="F390" s="1296"/>
      <c r="G390" s="1255"/>
      <c r="H390" s="1297"/>
      <c r="I390" s="170"/>
      <c r="J390" s="140"/>
      <c r="K390" s="140"/>
      <c r="L390" s="140"/>
    </row>
    <row r="391" spans="1:12" s="139" customFormat="1" ht="15" thickBot="1" x14ac:dyDescent="0.35">
      <c r="A391" s="140"/>
      <c r="B391" s="140"/>
      <c r="C391" s="175" t="s">
        <v>11</v>
      </c>
      <c r="D391" s="174" t="s">
        <v>12</v>
      </c>
      <c r="E391" s="1293"/>
      <c r="F391" s="1298"/>
      <c r="G391" s="1299"/>
      <c r="H391" s="1300"/>
      <c r="I391" s="170"/>
      <c r="J391" s="140"/>
      <c r="K391" s="140"/>
      <c r="L391" s="140"/>
    </row>
    <row r="392" spans="1:12" s="139" customFormat="1" x14ac:dyDescent="0.3">
      <c r="A392" s="140"/>
      <c r="B392" s="140"/>
      <c r="C392" s="176"/>
      <c r="D392" s="177"/>
      <c r="E392" s="170"/>
      <c r="F392" s="177"/>
      <c r="G392" s="178"/>
      <c r="H392" s="177"/>
      <c r="I392" s="177"/>
      <c r="J392" s="140"/>
      <c r="K392" s="140"/>
      <c r="L392" s="140"/>
    </row>
    <row r="393" spans="1:12" s="139" customFormat="1" ht="15" thickBot="1" x14ac:dyDescent="0.35">
      <c r="A393" s="140"/>
      <c r="B393" s="140"/>
      <c r="C393" s="1265" t="s">
        <v>13</v>
      </c>
      <c r="D393" s="1301"/>
      <c r="E393" s="1301"/>
      <c r="F393" s="1301"/>
      <c r="G393" s="1301"/>
      <c r="H393" s="1302"/>
      <c r="I393" s="227"/>
      <c r="J393" s="140"/>
      <c r="K393" s="140"/>
      <c r="L393" s="140"/>
    </row>
    <row r="394" spans="1:12" s="139" customFormat="1" x14ac:dyDescent="0.3">
      <c r="A394" s="140"/>
      <c r="B394" s="140"/>
      <c r="C394" s="289" t="s">
        <v>14</v>
      </c>
      <c r="D394" s="290" t="s">
        <v>15</v>
      </c>
      <c r="E394" s="291" t="s">
        <v>16</v>
      </c>
      <c r="F394" s="290" t="s">
        <v>17</v>
      </c>
      <c r="G394" s="292" t="s">
        <v>18</v>
      </c>
      <c r="H394" s="293" t="s">
        <v>19</v>
      </c>
      <c r="I394" s="451"/>
      <c r="J394" s="140"/>
      <c r="K394" s="140"/>
      <c r="L394" s="140"/>
    </row>
    <row r="395" spans="1:12" s="139" customFormat="1" x14ac:dyDescent="0.3">
      <c r="A395" s="140"/>
      <c r="B395" s="140"/>
      <c r="C395" s="294" t="e">
        <f>+#REF!</f>
        <v>#REF!</v>
      </c>
      <c r="D395" s="295" t="e">
        <f>+#REF!</f>
        <v>#REF!</v>
      </c>
      <c r="E395" s="236" t="e">
        <f>+#REF!</f>
        <v>#REF!</v>
      </c>
      <c r="F395" s="236" t="e">
        <f>+#REF!</f>
        <v>#REF!</v>
      </c>
      <c r="G395" s="237" t="e">
        <f>+#REF!</f>
        <v>#REF!</v>
      </c>
      <c r="H395" s="267" t="e">
        <f t="shared" ref="H395:H416" si="17">G395*F395</f>
        <v>#REF!</v>
      </c>
      <c r="I395" s="452"/>
      <c r="J395" s="140"/>
      <c r="K395" s="140"/>
      <c r="L395" s="140"/>
    </row>
    <row r="396" spans="1:12" s="139" customFormat="1" x14ac:dyDescent="0.3">
      <c r="A396" s="140"/>
      <c r="B396" s="140"/>
      <c r="C396" s="296" t="e">
        <f>+#REF!</f>
        <v>#REF!</v>
      </c>
      <c r="D396" s="297" t="e">
        <f>+#REF!</f>
        <v>#REF!</v>
      </c>
      <c r="E396" s="239" t="e">
        <f>+#REF!</f>
        <v>#REF!</v>
      </c>
      <c r="F396" s="239" t="e">
        <f>+#REF!</f>
        <v>#REF!</v>
      </c>
      <c r="G396" s="237" t="e">
        <f>+#REF!</f>
        <v>#REF!</v>
      </c>
      <c r="H396" s="267" t="e">
        <f t="shared" si="17"/>
        <v>#REF!</v>
      </c>
      <c r="I396" s="452"/>
      <c r="J396" s="140"/>
      <c r="K396" s="140"/>
      <c r="L396" s="140"/>
    </row>
    <row r="397" spans="1:12" s="139" customFormat="1" x14ac:dyDescent="0.3">
      <c r="A397" s="140"/>
      <c r="B397" s="140"/>
      <c r="C397" s="296" t="e">
        <f>+#REF!</f>
        <v>#REF!</v>
      </c>
      <c r="D397" s="298" t="e">
        <f>+#REF!</f>
        <v>#REF!</v>
      </c>
      <c r="E397" s="299" t="e">
        <f>+#REF!</f>
        <v>#REF!</v>
      </c>
      <c r="F397" s="299" t="e">
        <f>+#REF!</f>
        <v>#REF!</v>
      </c>
      <c r="G397" s="237" t="e">
        <f>+#REF!</f>
        <v>#REF!</v>
      </c>
      <c r="H397" s="267" t="e">
        <f t="shared" si="17"/>
        <v>#REF!</v>
      </c>
      <c r="I397" s="452"/>
      <c r="J397" s="140"/>
      <c r="K397" s="140"/>
      <c r="L397" s="140"/>
    </row>
    <row r="398" spans="1:12" s="139" customFormat="1" x14ac:dyDescent="0.3">
      <c r="A398" s="140"/>
      <c r="B398" s="140"/>
      <c r="C398" s="296" t="e">
        <f>+#REF!</f>
        <v>#REF!</v>
      </c>
      <c r="D398" s="300" t="e">
        <f>+#REF!</f>
        <v>#REF!</v>
      </c>
      <c r="E398" s="239" t="e">
        <f>+#REF!</f>
        <v>#REF!</v>
      </c>
      <c r="F398" s="239" t="e">
        <f>+#REF!</f>
        <v>#REF!</v>
      </c>
      <c r="G398" s="237" t="e">
        <f>+#REF!</f>
        <v>#REF!</v>
      </c>
      <c r="H398" s="267" t="e">
        <f t="shared" si="17"/>
        <v>#REF!</v>
      </c>
      <c r="I398" s="452"/>
      <c r="J398" s="140"/>
      <c r="K398" s="140"/>
      <c r="L398" s="140"/>
    </row>
    <row r="399" spans="1:12" s="139" customFormat="1" x14ac:dyDescent="0.3">
      <c r="A399" s="140"/>
      <c r="B399" s="140"/>
      <c r="C399" s="296" t="e">
        <f>+#REF!</f>
        <v>#REF!</v>
      </c>
      <c r="D399" s="297" t="e">
        <f>+#REF!</f>
        <v>#REF!</v>
      </c>
      <c r="E399" s="239" t="e">
        <f>+#REF!</f>
        <v>#REF!</v>
      </c>
      <c r="F399" s="239" t="e">
        <f>+#REF!</f>
        <v>#REF!</v>
      </c>
      <c r="G399" s="237" t="e">
        <f>+#REF!</f>
        <v>#REF!</v>
      </c>
      <c r="H399" s="267" t="e">
        <f t="shared" si="17"/>
        <v>#REF!</v>
      </c>
      <c r="I399" s="452"/>
      <c r="J399" s="140"/>
      <c r="K399" s="140"/>
      <c r="L399" s="140"/>
    </row>
    <row r="400" spans="1:12" s="139" customFormat="1" x14ac:dyDescent="0.3">
      <c r="A400" s="140"/>
      <c r="B400" s="140"/>
      <c r="C400" s="296" t="e">
        <f>+#REF!</f>
        <v>#REF!</v>
      </c>
      <c r="D400" s="295" t="e">
        <f>+#REF!</f>
        <v>#REF!</v>
      </c>
      <c r="E400" s="236" t="e">
        <f>+#REF!</f>
        <v>#REF!</v>
      </c>
      <c r="F400" s="236" t="e">
        <f>+#REF!</f>
        <v>#REF!</v>
      </c>
      <c r="G400" s="237" t="e">
        <f>+#REF!</f>
        <v>#REF!</v>
      </c>
      <c r="H400" s="267" t="e">
        <f t="shared" si="17"/>
        <v>#REF!</v>
      </c>
      <c r="I400" s="452"/>
      <c r="J400" s="140"/>
      <c r="K400" s="140"/>
      <c r="L400" s="140"/>
    </row>
    <row r="401" spans="1:12" s="139" customFormat="1" x14ac:dyDescent="0.3">
      <c r="A401" s="140"/>
      <c r="B401" s="140"/>
      <c r="C401" s="296" t="e">
        <f>+#REF!</f>
        <v>#REF!</v>
      </c>
      <c r="D401" s="297" t="e">
        <f>+#REF!</f>
        <v>#REF!</v>
      </c>
      <c r="E401" s="239" t="e">
        <f>+#REF!</f>
        <v>#REF!</v>
      </c>
      <c r="F401" s="239" t="e">
        <f>+#REF!</f>
        <v>#REF!</v>
      </c>
      <c r="G401" s="237" t="e">
        <f>+#REF!</f>
        <v>#REF!</v>
      </c>
      <c r="H401" s="267" t="e">
        <f t="shared" si="17"/>
        <v>#REF!</v>
      </c>
      <c r="I401" s="452"/>
      <c r="J401" s="140"/>
      <c r="K401" s="140"/>
      <c r="L401" s="140"/>
    </row>
    <row r="402" spans="1:12" s="139" customFormat="1" x14ac:dyDescent="0.3">
      <c r="A402" s="140"/>
      <c r="B402" s="140"/>
      <c r="C402" s="296" t="e">
        <f>+#REF!</f>
        <v>#REF!</v>
      </c>
      <c r="D402" s="300" t="e">
        <f>+#REF!</f>
        <v>#REF!</v>
      </c>
      <c r="E402" s="239" t="e">
        <f>+#REF!</f>
        <v>#REF!</v>
      </c>
      <c r="F402" s="239" t="e">
        <f>+#REF!</f>
        <v>#REF!</v>
      </c>
      <c r="G402" s="237" t="e">
        <f>+#REF!</f>
        <v>#REF!</v>
      </c>
      <c r="H402" s="271" t="e">
        <f t="shared" si="17"/>
        <v>#REF!</v>
      </c>
      <c r="I402" s="452"/>
      <c r="J402" s="140"/>
      <c r="K402" s="140"/>
      <c r="L402" s="140"/>
    </row>
    <row r="403" spans="1:12" s="139" customFormat="1" x14ac:dyDescent="0.3">
      <c r="A403" s="140"/>
      <c r="B403" s="140"/>
      <c r="C403" s="296" t="e">
        <f>+#REF!</f>
        <v>#REF!</v>
      </c>
      <c r="D403" s="297" t="e">
        <f>+#REF!</f>
        <v>#REF!</v>
      </c>
      <c r="E403" s="239" t="e">
        <f>+#REF!</f>
        <v>#REF!</v>
      </c>
      <c r="F403" s="239" t="e">
        <f>+#REF!</f>
        <v>#REF!</v>
      </c>
      <c r="G403" s="237" t="e">
        <f>+#REF!</f>
        <v>#REF!</v>
      </c>
      <c r="H403" s="271" t="e">
        <f t="shared" si="17"/>
        <v>#REF!</v>
      </c>
      <c r="I403" s="452"/>
      <c r="J403" s="140"/>
      <c r="K403" s="140"/>
      <c r="L403" s="140"/>
    </row>
    <row r="404" spans="1:12" s="139" customFormat="1" x14ac:dyDescent="0.3">
      <c r="A404" s="140"/>
      <c r="B404" s="140"/>
      <c r="C404" s="296" t="e">
        <f>+#REF!</f>
        <v>#REF!</v>
      </c>
      <c r="D404" s="301" t="e">
        <f>+#REF!</f>
        <v>#REF!</v>
      </c>
      <c r="E404" s="302" t="e">
        <f>+#REF!</f>
        <v>#REF!</v>
      </c>
      <c r="F404" s="236" t="e">
        <f>+#REF!</f>
        <v>#REF!</v>
      </c>
      <c r="G404" s="237" t="e">
        <f>+#REF!</f>
        <v>#REF!</v>
      </c>
      <c r="H404" s="267" t="e">
        <f t="shared" si="17"/>
        <v>#REF!</v>
      </c>
      <c r="I404" s="452"/>
      <c r="J404" s="140"/>
      <c r="K404" s="140"/>
      <c r="L404" s="140"/>
    </row>
    <row r="405" spans="1:12" s="139" customFormat="1" x14ac:dyDescent="0.3">
      <c r="A405" s="140"/>
      <c r="B405" s="140"/>
      <c r="C405" s="303" t="e">
        <f>+#REF!</f>
        <v>#REF!</v>
      </c>
      <c r="D405" s="298" t="e">
        <f>+#REF!</f>
        <v>#REF!</v>
      </c>
      <c r="E405" s="299" t="e">
        <f>+#REF!</f>
        <v>#REF!</v>
      </c>
      <c r="F405" s="299" t="e">
        <f>+#REF!</f>
        <v>#REF!</v>
      </c>
      <c r="G405" s="237" t="e">
        <f>+#REF!</f>
        <v>#REF!</v>
      </c>
      <c r="H405" s="267" t="e">
        <f t="shared" si="17"/>
        <v>#REF!</v>
      </c>
      <c r="I405" s="452"/>
      <c r="J405" s="140"/>
      <c r="K405" s="140"/>
      <c r="L405" s="140"/>
    </row>
    <row r="406" spans="1:12" s="139" customFormat="1" x14ac:dyDescent="0.3">
      <c r="A406" s="140"/>
      <c r="B406" s="140"/>
      <c r="C406" s="296" t="e">
        <f>+#REF!</f>
        <v>#REF!</v>
      </c>
      <c r="D406" s="297" t="e">
        <f>+#REF!</f>
        <v>#REF!</v>
      </c>
      <c r="E406" s="239" t="e">
        <f>+#REF!</f>
        <v>#REF!</v>
      </c>
      <c r="F406" s="239" t="e">
        <f>+#REF!</f>
        <v>#REF!</v>
      </c>
      <c r="G406" s="237" t="e">
        <f>+#REF!</f>
        <v>#REF!</v>
      </c>
      <c r="H406" s="271" t="e">
        <f t="shared" si="17"/>
        <v>#REF!</v>
      </c>
      <c r="I406" s="452"/>
      <c r="J406" s="140"/>
      <c r="K406" s="140"/>
      <c r="L406" s="140"/>
    </row>
    <row r="407" spans="1:12" s="139" customFormat="1" x14ac:dyDescent="0.3">
      <c r="A407" s="140"/>
      <c r="B407" s="140"/>
      <c r="C407" s="296" t="e">
        <f>+#REF!</f>
        <v>#REF!</v>
      </c>
      <c r="D407" s="300" t="e">
        <f>+#REF!</f>
        <v>#REF!</v>
      </c>
      <c r="E407" s="239" t="e">
        <f>+#REF!</f>
        <v>#REF!</v>
      </c>
      <c r="F407" s="239" t="e">
        <f>+#REF!</f>
        <v>#REF!</v>
      </c>
      <c r="G407" s="237" t="e">
        <f>+#REF!</f>
        <v>#REF!</v>
      </c>
      <c r="H407" s="267" t="e">
        <f t="shared" si="17"/>
        <v>#REF!</v>
      </c>
      <c r="I407" s="452"/>
      <c r="J407" s="140"/>
      <c r="K407" s="140"/>
      <c r="L407" s="140"/>
    </row>
    <row r="408" spans="1:12" s="139" customFormat="1" x14ac:dyDescent="0.3">
      <c r="A408" s="140"/>
      <c r="B408" s="140"/>
      <c r="C408" s="304" t="e">
        <f>+#REF!</f>
        <v>#REF!</v>
      </c>
      <c r="D408" s="297" t="e">
        <f>+#REF!</f>
        <v>#REF!</v>
      </c>
      <c r="E408" s="239" t="e">
        <f>+#REF!</f>
        <v>#REF!</v>
      </c>
      <c r="F408" s="239" t="e">
        <f>+#REF!</f>
        <v>#REF!</v>
      </c>
      <c r="G408" s="237" t="e">
        <f>+#REF!</f>
        <v>#REF!</v>
      </c>
      <c r="H408" s="267" t="e">
        <f t="shared" si="17"/>
        <v>#REF!</v>
      </c>
      <c r="I408" s="452"/>
      <c r="J408" s="140"/>
      <c r="K408" s="140"/>
      <c r="L408" s="140"/>
    </row>
    <row r="409" spans="1:12" s="139" customFormat="1" x14ac:dyDescent="0.3">
      <c r="A409" s="140"/>
      <c r="B409" s="140"/>
      <c r="C409" s="296" t="e">
        <f>+#REF!</f>
        <v>#REF!</v>
      </c>
      <c r="D409" s="300" t="e">
        <f>+#REF!</f>
        <v>#REF!</v>
      </c>
      <c r="E409" s="239" t="e">
        <f>+#REF!</f>
        <v>#REF!</v>
      </c>
      <c r="F409" s="239" t="e">
        <f>+#REF!</f>
        <v>#REF!</v>
      </c>
      <c r="G409" s="237" t="e">
        <f>+#REF!</f>
        <v>#REF!</v>
      </c>
      <c r="H409" s="267" t="e">
        <f t="shared" si="17"/>
        <v>#REF!</v>
      </c>
      <c r="I409" s="452"/>
      <c r="J409" s="140"/>
      <c r="K409" s="140"/>
      <c r="L409" s="140"/>
    </row>
    <row r="410" spans="1:12" s="139" customFormat="1" x14ac:dyDescent="0.3">
      <c r="A410" s="140"/>
      <c r="B410" s="140"/>
      <c r="C410" s="296" t="e">
        <f>+#REF!</f>
        <v>#REF!</v>
      </c>
      <c r="D410" s="297" t="e">
        <f>+#REF!</f>
        <v>#REF!</v>
      </c>
      <c r="E410" s="239" t="e">
        <f>+#REF!</f>
        <v>#REF!</v>
      </c>
      <c r="F410" s="299" t="e">
        <f>+#REF!</f>
        <v>#REF!</v>
      </c>
      <c r="G410" s="237" t="e">
        <f>+#REF!</f>
        <v>#REF!</v>
      </c>
      <c r="H410" s="267" t="e">
        <f t="shared" si="17"/>
        <v>#REF!</v>
      </c>
      <c r="I410" s="452"/>
      <c r="J410" s="140"/>
      <c r="K410" s="140"/>
      <c r="L410" s="140"/>
    </row>
    <row r="411" spans="1:12" s="139" customFormat="1" x14ac:dyDescent="0.3">
      <c r="A411" s="140"/>
      <c r="B411" s="140"/>
      <c r="C411" s="296" t="e">
        <f>+#REF!</f>
        <v>#REF!</v>
      </c>
      <c r="D411" s="300" t="e">
        <f>+#REF!</f>
        <v>#REF!</v>
      </c>
      <c r="E411" s="239" t="e">
        <f>+#REF!</f>
        <v>#REF!</v>
      </c>
      <c r="F411" s="239" t="e">
        <f>+#REF!</f>
        <v>#REF!</v>
      </c>
      <c r="G411" s="237" t="e">
        <f>+#REF!</f>
        <v>#REF!</v>
      </c>
      <c r="H411" s="267" t="e">
        <f t="shared" si="17"/>
        <v>#REF!</v>
      </c>
      <c r="I411" s="452"/>
      <c r="J411" s="140"/>
      <c r="K411" s="140"/>
      <c r="L411" s="140"/>
    </row>
    <row r="412" spans="1:12" s="139" customFormat="1" x14ac:dyDescent="0.3">
      <c r="A412" s="140"/>
      <c r="B412" s="140"/>
      <c r="C412" s="296" t="e">
        <f>+#REF!</f>
        <v>#REF!</v>
      </c>
      <c r="D412" s="300" t="e">
        <f>+#REF!</f>
        <v>#REF!</v>
      </c>
      <c r="E412" s="239" t="e">
        <f>+#REF!</f>
        <v>#REF!</v>
      </c>
      <c r="F412" s="239" t="e">
        <f>+#REF!</f>
        <v>#REF!</v>
      </c>
      <c r="G412" s="237" t="e">
        <f>+#REF!</f>
        <v>#REF!</v>
      </c>
      <c r="H412" s="267" t="e">
        <f t="shared" si="17"/>
        <v>#REF!</v>
      </c>
      <c r="I412" s="452"/>
      <c r="J412" s="140"/>
      <c r="K412" s="140"/>
      <c r="L412" s="140"/>
    </row>
    <row r="413" spans="1:12" s="139" customFormat="1" x14ac:dyDescent="0.3">
      <c r="A413" s="140"/>
      <c r="B413" s="140"/>
      <c r="C413" s="296" t="e">
        <f>+#REF!</f>
        <v>#REF!</v>
      </c>
      <c r="D413" s="300" t="e">
        <f>+#REF!</f>
        <v>#REF!</v>
      </c>
      <c r="E413" s="239" t="e">
        <f>+#REF!</f>
        <v>#REF!</v>
      </c>
      <c r="F413" s="239" t="e">
        <f>+#REF!</f>
        <v>#REF!</v>
      </c>
      <c r="G413" s="237" t="e">
        <f>+#REF!</f>
        <v>#REF!</v>
      </c>
      <c r="H413" s="267" t="e">
        <f t="shared" si="17"/>
        <v>#REF!</v>
      </c>
      <c r="I413" s="452"/>
      <c r="J413" s="140"/>
      <c r="K413" s="140"/>
      <c r="L413" s="140"/>
    </row>
    <row r="414" spans="1:12" s="139" customFormat="1" x14ac:dyDescent="0.3">
      <c r="A414" s="140"/>
      <c r="B414" s="140"/>
      <c r="C414" s="305" t="e">
        <f>+#REF!</f>
        <v>#REF!</v>
      </c>
      <c r="D414" s="297" t="e">
        <f>+#REF!</f>
        <v>#REF!</v>
      </c>
      <c r="E414" s="236" t="e">
        <f>+#REF!</f>
        <v>#REF!</v>
      </c>
      <c r="F414" s="236" t="e">
        <f>+#REF!</f>
        <v>#REF!</v>
      </c>
      <c r="G414" s="237" t="e">
        <f>+#REF!</f>
        <v>#REF!</v>
      </c>
      <c r="H414" s="267" t="e">
        <f t="shared" si="17"/>
        <v>#REF!</v>
      </c>
      <c r="I414" s="452"/>
      <c r="J414" s="140"/>
      <c r="K414" s="140"/>
      <c r="L414" s="140"/>
    </row>
    <row r="415" spans="1:12" s="139" customFormat="1" x14ac:dyDescent="0.3">
      <c r="A415" s="140"/>
      <c r="B415" s="140"/>
      <c r="C415" s="296" t="e">
        <f>+#REF!</f>
        <v>#REF!</v>
      </c>
      <c r="D415" s="297" t="e">
        <f>+#REF!</f>
        <v>#REF!</v>
      </c>
      <c r="E415" s="239" t="e">
        <f>+#REF!</f>
        <v>#REF!</v>
      </c>
      <c r="F415" s="299" t="e">
        <f>+#REF!</f>
        <v>#REF!</v>
      </c>
      <c r="G415" s="237" t="e">
        <f>+#REF!</f>
        <v>#REF!</v>
      </c>
      <c r="H415" s="267" t="e">
        <f t="shared" si="17"/>
        <v>#REF!</v>
      </c>
      <c r="I415" s="452"/>
      <c r="J415" s="140"/>
      <c r="K415" s="140"/>
      <c r="L415" s="140"/>
    </row>
    <row r="416" spans="1:12" s="139" customFormat="1" ht="15" thickBot="1" x14ac:dyDescent="0.35">
      <c r="A416" s="140"/>
      <c r="B416" s="140"/>
      <c r="C416" s="306" t="e">
        <f>+#REF!</f>
        <v>#REF!</v>
      </c>
      <c r="D416" s="307" t="e">
        <f>+#REF!</f>
        <v>#REF!</v>
      </c>
      <c r="E416" s="308" t="e">
        <f>+#REF!</f>
        <v>#REF!</v>
      </c>
      <c r="F416" s="309" t="e">
        <f>+#REF!</f>
        <v>#REF!</v>
      </c>
      <c r="G416" s="275" t="e">
        <f>+#REF!</f>
        <v>#REF!</v>
      </c>
      <c r="H416" s="276" t="e">
        <f t="shared" si="17"/>
        <v>#REF!</v>
      </c>
      <c r="I416" s="452"/>
      <c r="J416" s="140"/>
      <c r="K416" s="140"/>
      <c r="L416" s="140"/>
    </row>
    <row r="417" spans="1:12" s="139" customFormat="1" ht="15" thickBot="1" x14ac:dyDescent="0.35">
      <c r="A417" s="140"/>
      <c r="B417" s="140"/>
      <c r="C417" s="241"/>
      <c r="D417" s="242"/>
      <c r="E417" s="241"/>
      <c r="F417" s="1271" t="s">
        <v>20</v>
      </c>
      <c r="G417" s="1278"/>
      <c r="H417" s="310" t="e">
        <f>SUM(H395:H416)</f>
        <v>#REF!</v>
      </c>
      <c r="I417" s="453"/>
      <c r="J417" s="140"/>
      <c r="K417" s="140"/>
      <c r="L417" s="140"/>
    </row>
    <row r="418" spans="1:12" ht="15" thickBot="1" x14ac:dyDescent="0.35">
      <c r="A418" s="140"/>
      <c r="B418" s="224"/>
      <c r="C418" s="1279" t="s">
        <v>21</v>
      </c>
      <c r="D418" s="1280"/>
      <c r="E418" s="1280"/>
      <c r="F418" s="1280"/>
      <c r="G418" s="1280"/>
      <c r="H418" s="1281"/>
      <c r="I418" s="226"/>
      <c r="J418" s="140"/>
    </row>
    <row r="419" spans="1:12" ht="15" thickBot="1" x14ac:dyDescent="0.35">
      <c r="A419" s="140"/>
      <c r="B419" s="224"/>
      <c r="C419" s="203" t="s">
        <v>22</v>
      </c>
      <c r="D419" s="204" t="s">
        <v>23</v>
      </c>
      <c r="E419" s="205" t="s">
        <v>16</v>
      </c>
      <c r="F419" s="204" t="s">
        <v>17</v>
      </c>
      <c r="G419" s="205" t="s">
        <v>18</v>
      </c>
      <c r="H419" s="312" t="s">
        <v>25</v>
      </c>
      <c r="I419" s="456"/>
      <c r="J419" s="140"/>
    </row>
    <row r="420" spans="1:12" x14ac:dyDescent="0.3">
      <c r="A420" s="140"/>
      <c r="B420" s="224"/>
      <c r="C420" s="281" t="e">
        <f>+#REF!</f>
        <v>#REF!</v>
      </c>
      <c r="D420" s="313" t="e">
        <f>+#REF!</f>
        <v>#REF!</v>
      </c>
      <c r="E420" s="282" t="e">
        <f>+#REF!</f>
        <v>#REF!</v>
      </c>
      <c r="F420" s="283">
        <v>1</v>
      </c>
      <c r="G420" s="314" t="e">
        <f>+#REF!</f>
        <v>#REF!</v>
      </c>
      <c r="H420" s="315" t="e">
        <f>+G420*F420</f>
        <v>#REF!</v>
      </c>
      <c r="I420" s="311"/>
      <c r="J420" s="140"/>
    </row>
    <row r="421" spans="1:12" x14ac:dyDescent="0.3">
      <c r="A421" s="140"/>
      <c r="B421" s="224"/>
      <c r="C421" s="133" t="e">
        <f>+#REF!</f>
        <v>#REF!</v>
      </c>
      <c r="D421" s="321" t="e">
        <f>+#REF!</f>
        <v>#REF!</v>
      </c>
      <c r="E421" s="284" t="e">
        <f>+#REF!</f>
        <v>#REF!</v>
      </c>
      <c r="F421" s="144">
        <v>1</v>
      </c>
      <c r="G421" s="314" t="e">
        <f>+#REF!</f>
        <v>#REF!</v>
      </c>
      <c r="H421" s="316" t="e">
        <f t="shared" ref="H421:H424" si="18">+G421*F421</f>
        <v>#REF!</v>
      </c>
      <c r="I421" s="311"/>
      <c r="J421" s="140"/>
    </row>
    <row r="422" spans="1:12" x14ac:dyDescent="0.3">
      <c r="A422" s="140"/>
      <c r="B422" s="224"/>
      <c r="C422" s="133" t="e">
        <f>+#REF!</f>
        <v>#REF!</v>
      </c>
      <c r="D422" s="321" t="e">
        <f>+#REF!</f>
        <v>#REF!</v>
      </c>
      <c r="E422" s="284" t="e">
        <f>+#REF!</f>
        <v>#REF!</v>
      </c>
      <c r="F422" s="144">
        <v>1</v>
      </c>
      <c r="G422" s="314" t="e">
        <f>+#REF!</f>
        <v>#REF!</v>
      </c>
      <c r="H422" s="316" t="e">
        <f t="shared" si="18"/>
        <v>#REF!</v>
      </c>
      <c r="I422" s="311"/>
      <c r="J422" s="140"/>
    </row>
    <row r="423" spans="1:12" x14ac:dyDescent="0.3">
      <c r="A423" s="140"/>
      <c r="B423" s="224"/>
      <c r="C423" s="133" t="e">
        <f>+#REF!</f>
        <v>#REF!</v>
      </c>
      <c r="D423" s="321" t="e">
        <f>+#REF!</f>
        <v>#REF!</v>
      </c>
      <c r="E423" s="284" t="e">
        <f>+#REF!</f>
        <v>#REF!</v>
      </c>
      <c r="F423" s="144">
        <v>1</v>
      </c>
      <c r="G423" s="314" t="e">
        <f>+#REF!</f>
        <v>#REF!</v>
      </c>
      <c r="H423" s="316" t="e">
        <f t="shared" si="18"/>
        <v>#REF!</v>
      </c>
      <c r="I423" s="311"/>
      <c r="J423" s="140"/>
    </row>
    <row r="424" spans="1:12" ht="15" thickBot="1" x14ac:dyDescent="0.35">
      <c r="A424" s="140"/>
      <c r="B424" s="224"/>
      <c r="C424" s="285" t="e">
        <f>+#REF!</f>
        <v>#REF!</v>
      </c>
      <c r="D424" s="286" t="e">
        <f>+#REF!</f>
        <v>#REF!</v>
      </c>
      <c r="E424" s="287" t="e">
        <f>+#REF!</f>
        <v>#REF!</v>
      </c>
      <c r="F424" s="288">
        <v>1</v>
      </c>
      <c r="G424" s="314" t="e">
        <f>+#REF!</f>
        <v>#REF!</v>
      </c>
      <c r="H424" s="317" t="e">
        <f t="shared" si="18"/>
        <v>#REF!</v>
      </c>
      <c r="I424" s="311"/>
      <c r="J424" s="140"/>
    </row>
    <row r="425" spans="1:12" ht="15" thickBot="1" x14ac:dyDescent="0.35">
      <c r="A425" s="140"/>
      <c r="B425" s="224"/>
      <c r="C425" s="1249" t="s">
        <v>57</v>
      </c>
      <c r="D425" s="1250"/>
      <c r="E425" s="1250"/>
      <c r="F425" s="1250"/>
      <c r="G425" s="1282"/>
      <c r="H425" s="222" t="e">
        <f>SUM(H420:H424)</f>
        <v>#REF!</v>
      </c>
      <c r="I425" s="230"/>
      <c r="J425" s="168"/>
    </row>
    <row r="426" spans="1:12" ht="15" thickBot="1" x14ac:dyDescent="0.35">
      <c r="A426" s="140"/>
      <c r="B426" s="224"/>
      <c r="C426" s="1283" t="s">
        <v>59</v>
      </c>
      <c r="D426" s="1284"/>
      <c r="E426" s="1284"/>
      <c r="F426" s="1284"/>
      <c r="G426" s="1285"/>
      <c r="H426" s="318" t="e">
        <f>+H425+H417</f>
        <v>#REF!</v>
      </c>
      <c r="I426" s="164"/>
      <c r="J426" s="140"/>
    </row>
    <row r="427" spans="1:12" x14ac:dyDescent="0.3">
      <c r="B427" s="141"/>
      <c r="C427" s="141"/>
      <c r="D427" s="257"/>
      <c r="E427" s="258"/>
      <c r="F427" s="141"/>
      <c r="G427" s="141"/>
      <c r="H427" s="141"/>
      <c r="I427" s="141"/>
    </row>
    <row r="428" spans="1:12" s="140" customFormat="1" ht="15" thickBot="1" x14ac:dyDescent="0.35">
      <c r="B428" s="1197"/>
      <c r="C428" s="1222"/>
      <c r="D428" s="1222"/>
      <c r="E428" s="1222"/>
      <c r="F428" s="1222"/>
      <c r="G428" s="1222"/>
      <c r="H428" s="1222"/>
      <c r="I428" s="1222"/>
    </row>
    <row r="429" spans="1:12" s="139" customFormat="1" ht="15" thickBot="1" x14ac:dyDescent="0.35">
      <c r="A429" s="140"/>
      <c r="B429" s="140"/>
      <c r="C429" s="1252" t="s">
        <v>0</v>
      </c>
      <c r="D429" s="1253"/>
      <c r="E429" s="1253"/>
      <c r="F429" s="1253"/>
      <c r="G429" s="1253"/>
      <c r="H429" s="1254"/>
      <c r="I429" s="450"/>
      <c r="J429" s="140"/>
      <c r="K429" s="140"/>
      <c r="L429" s="140"/>
    </row>
    <row r="430" spans="1:12" s="139" customFormat="1" ht="15" thickBot="1" x14ac:dyDescent="0.35">
      <c r="A430" s="140"/>
      <c r="B430" s="140"/>
      <c r="C430" s="322"/>
      <c r="D430" s="322"/>
      <c r="E430" s="322"/>
      <c r="F430" s="322"/>
      <c r="G430" s="322"/>
      <c r="H430" s="322"/>
      <c r="I430" s="322"/>
      <c r="J430" s="140"/>
      <c r="K430" s="140"/>
      <c r="L430" s="140"/>
    </row>
    <row r="431" spans="1:12" s="139" customFormat="1" ht="15" thickBot="1" x14ac:dyDescent="0.35">
      <c r="A431" s="140"/>
      <c r="B431" s="140"/>
      <c r="C431" s="172" t="s">
        <v>1</v>
      </c>
      <c r="D431" s="173" t="s">
        <v>770</v>
      </c>
      <c r="E431" s="1286"/>
      <c r="F431" s="1257"/>
      <c r="G431" s="1258"/>
      <c r="H431" s="1259"/>
      <c r="I431" s="450"/>
      <c r="J431" s="140"/>
      <c r="K431" s="140"/>
      <c r="L431" s="140"/>
    </row>
    <row r="432" spans="1:12" s="139" customFormat="1" ht="15" thickBot="1" x14ac:dyDescent="0.35">
      <c r="A432" s="140"/>
      <c r="B432" s="140"/>
      <c r="C432" s="172" t="s">
        <v>3</v>
      </c>
      <c r="D432" s="174" t="s">
        <v>4</v>
      </c>
      <c r="E432" s="1287"/>
      <c r="F432" s="1260"/>
      <c r="G432" s="1277"/>
      <c r="H432" s="1261"/>
      <c r="I432" s="450"/>
      <c r="J432" s="140"/>
      <c r="K432" s="140"/>
      <c r="L432" s="140"/>
    </row>
    <row r="433" spans="1:12" s="139" customFormat="1" ht="15" thickBot="1" x14ac:dyDescent="0.35">
      <c r="A433" s="140"/>
      <c r="B433" s="140"/>
      <c r="C433" s="172" t="s">
        <v>5</v>
      </c>
      <c r="D433" s="174" t="s">
        <v>6</v>
      </c>
      <c r="E433" s="1287"/>
      <c r="F433" s="1260"/>
      <c r="G433" s="1277"/>
      <c r="H433" s="1261"/>
      <c r="I433" s="450"/>
      <c r="J433" s="140"/>
      <c r="K433" s="140"/>
      <c r="L433" s="140"/>
    </row>
    <row r="434" spans="1:12" s="139" customFormat="1" ht="15" thickBot="1" x14ac:dyDescent="0.35">
      <c r="A434" s="140"/>
      <c r="B434" s="140"/>
      <c r="C434" s="172" t="s">
        <v>7</v>
      </c>
      <c r="D434" s="174" t="s">
        <v>8</v>
      </c>
      <c r="E434" s="1287"/>
      <c r="F434" s="1260"/>
      <c r="G434" s="1277"/>
      <c r="H434" s="1261"/>
      <c r="I434" s="450"/>
      <c r="J434" s="140"/>
      <c r="K434" s="140"/>
      <c r="L434" s="140"/>
    </row>
    <row r="435" spans="1:12" s="139" customFormat="1" ht="15" thickBot="1" x14ac:dyDescent="0.35">
      <c r="A435" s="140"/>
      <c r="B435" s="140"/>
      <c r="C435" s="175" t="s">
        <v>9</v>
      </c>
      <c r="D435" s="174" t="s">
        <v>10</v>
      </c>
      <c r="E435" s="1287"/>
      <c r="F435" s="1260"/>
      <c r="G435" s="1277"/>
      <c r="H435" s="1261"/>
      <c r="I435" s="450"/>
      <c r="J435" s="140"/>
      <c r="K435" s="140"/>
      <c r="L435" s="140"/>
    </row>
    <row r="436" spans="1:12" s="139" customFormat="1" ht="15" thickBot="1" x14ac:dyDescent="0.35">
      <c r="A436" s="140"/>
      <c r="B436" s="140"/>
      <c r="C436" s="175" t="s">
        <v>11</v>
      </c>
      <c r="D436" s="174" t="s">
        <v>12</v>
      </c>
      <c r="E436" s="1287"/>
      <c r="F436" s="1262"/>
      <c r="G436" s="1263"/>
      <c r="H436" s="1264"/>
      <c r="I436" s="450"/>
      <c r="J436" s="140"/>
      <c r="K436" s="140"/>
      <c r="L436" s="140"/>
    </row>
    <row r="437" spans="1:12" s="139" customFormat="1" x14ac:dyDescent="0.3">
      <c r="A437" s="140"/>
      <c r="B437" s="140"/>
      <c r="C437" s="176"/>
      <c r="D437" s="323"/>
      <c r="E437" s="322"/>
      <c r="F437" s="323"/>
      <c r="G437" s="323"/>
      <c r="H437" s="323"/>
      <c r="I437" s="323"/>
      <c r="J437" s="140"/>
      <c r="K437" s="140"/>
      <c r="L437" s="140"/>
    </row>
    <row r="438" spans="1:12" s="139" customFormat="1" x14ac:dyDescent="0.3">
      <c r="A438" s="140"/>
      <c r="B438" s="140"/>
      <c r="C438" s="1288" t="s">
        <v>13</v>
      </c>
      <c r="D438" s="1289"/>
      <c r="E438" s="1289"/>
      <c r="F438" s="1289"/>
      <c r="G438" s="1289"/>
      <c r="H438" s="1290"/>
      <c r="I438" s="450"/>
      <c r="J438" s="140"/>
      <c r="K438" s="140"/>
      <c r="L438" s="140"/>
    </row>
    <row r="439" spans="1:12" s="139" customFormat="1" x14ac:dyDescent="0.3">
      <c r="A439" s="140"/>
      <c r="B439" s="140"/>
      <c r="C439" s="231" t="s">
        <v>14</v>
      </c>
      <c r="D439" s="231" t="s">
        <v>15</v>
      </c>
      <c r="E439" s="232" t="s">
        <v>16</v>
      </c>
      <c r="F439" s="231" t="s">
        <v>17</v>
      </c>
      <c r="G439" s="324" t="s">
        <v>18</v>
      </c>
      <c r="H439" s="231" t="s">
        <v>19</v>
      </c>
      <c r="I439" s="451"/>
      <c r="J439" s="140"/>
      <c r="K439" s="140"/>
      <c r="L439" s="140"/>
    </row>
    <row r="440" spans="1:12" s="139" customFormat="1" x14ac:dyDescent="0.3">
      <c r="A440" s="140"/>
      <c r="B440" s="140"/>
      <c r="C440" s="325" t="e">
        <f>+#REF!</f>
        <v>#REF!</v>
      </c>
      <c r="D440" s="295" t="e">
        <f>+#REF!</f>
        <v>#REF!</v>
      </c>
      <c r="E440" s="236" t="e">
        <f>+#REF!</f>
        <v>#REF!</v>
      </c>
      <c r="F440" s="236" t="e">
        <f>+#REF!</f>
        <v>#REF!</v>
      </c>
      <c r="G440" s="237" t="e">
        <f>+#REF!</f>
        <v>#REF!</v>
      </c>
      <c r="H440" s="238" t="e">
        <f t="shared" ref="H440:H461" si="19">G440*F440</f>
        <v>#REF!</v>
      </c>
      <c r="I440" s="452"/>
      <c r="J440" s="140"/>
      <c r="K440" s="140"/>
      <c r="L440" s="140"/>
    </row>
    <row r="441" spans="1:12" s="139" customFormat="1" x14ac:dyDescent="0.3">
      <c r="A441" s="140"/>
      <c r="B441" s="140"/>
      <c r="C441" s="234" t="e">
        <f>+#REF!</f>
        <v>#REF!</v>
      </c>
      <c r="D441" s="297" t="e">
        <f>+#REF!</f>
        <v>#REF!</v>
      </c>
      <c r="E441" s="239" t="e">
        <f>+#REF!</f>
        <v>#REF!</v>
      </c>
      <c r="F441" s="239" t="e">
        <f>+#REF!</f>
        <v>#REF!</v>
      </c>
      <c r="G441" s="237" t="e">
        <f>+#REF!</f>
        <v>#REF!</v>
      </c>
      <c r="H441" s="238" t="e">
        <f t="shared" si="19"/>
        <v>#REF!</v>
      </c>
      <c r="I441" s="452"/>
      <c r="J441" s="140"/>
      <c r="K441" s="140"/>
      <c r="L441" s="140"/>
    </row>
    <row r="442" spans="1:12" s="139" customFormat="1" x14ac:dyDescent="0.3">
      <c r="A442" s="140"/>
      <c r="B442" s="140"/>
      <c r="C442" s="234" t="e">
        <f>+#REF!</f>
        <v>#REF!</v>
      </c>
      <c r="D442" s="298" t="e">
        <f>+#REF!</f>
        <v>#REF!</v>
      </c>
      <c r="E442" s="299" t="e">
        <f>+#REF!</f>
        <v>#REF!</v>
      </c>
      <c r="F442" s="299" t="e">
        <f>+#REF!</f>
        <v>#REF!</v>
      </c>
      <c r="G442" s="237" t="e">
        <f>+#REF!</f>
        <v>#REF!</v>
      </c>
      <c r="H442" s="238" t="e">
        <f t="shared" si="19"/>
        <v>#REF!</v>
      </c>
      <c r="I442" s="452"/>
      <c r="J442" s="140"/>
      <c r="K442" s="140"/>
      <c r="L442" s="140"/>
    </row>
    <row r="443" spans="1:12" s="139" customFormat="1" x14ac:dyDescent="0.3">
      <c r="A443" s="140"/>
      <c r="B443" s="140"/>
      <c r="C443" s="234" t="e">
        <f>+#REF!</f>
        <v>#REF!</v>
      </c>
      <c r="D443" s="300" t="e">
        <f>+#REF!</f>
        <v>#REF!</v>
      </c>
      <c r="E443" s="239" t="e">
        <f>+#REF!</f>
        <v>#REF!</v>
      </c>
      <c r="F443" s="239" t="e">
        <f>+#REF!</f>
        <v>#REF!</v>
      </c>
      <c r="G443" s="237" t="e">
        <f>+#REF!</f>
        <v>#REF!</v>
      </c>
      <c r="H443" s="238" t="e">
        <f t="shared" si="19"/>
        <v>#REF!</v>
      </c>
      <c r="I443" s="452"/>
      <c r="J443" s="140"/>
      <c r="K443" s="140"/>
      <c r="L443" s="140"/>
    </row>
    <row r="444" spans="1:12" s="139" customFormat="1" x14ac:dyDescent="0.3">
      <c r="A444" s="140"/>
      <c r="B444" s="140"/>
      <c r="C444" s="234" t="e">
        <f>+#REF!</f>
        <v>#REF!</v>
      </c>
      <c r="D444" s="297" t="e">
        <f>+#REF!</f>
        <v>#REF!</v>
      </c>
      <c r="E444" s="239" t="e">
        <f>+#REF!</f>
        <v>#REF!</v>
      </c>
      <c r="F444" s="239" t="e">
        <f>+#REF!</f>
        <v>#REF!</v>
      </c>
      <c r="G444" s="237" t="e">
        <f>+#REF!</f>
        <v>#REF!</v>
      </c>
      <c r="H444" s="238" t="e">
        <f t="shared" si="19"/>
        <v>#REF!</v>
      </c>
      <c r="I444" s="452"/>
      <c r="J444" s="140"/>
      <c r="K444" s="140"/>
      <c r="L444" s="140"/>
    </row>
    <row r="445" spans="1:12" s="139" customFormat="1" x14ac:dyDescent="0.3">
      <c r="A445" s="140"/>
      <c r="B445" s="140"/>
      <c r="C445" s="234" t="e">
        <f>+#REF!</f>
        <v>#REF!</v>
      </c>
      <c r="D445" s="297" t="e">
        <f>+#REF!</f>
        <v>#REF!</v>
      </c>
      <c r="E445" s="239" t="e">
        <f>+#REF!</f>
        <v>#REF!</v>
      </c>
      <c r="F445" s="239" t="e">
        <f>+#REF!</f>
        <v>#REF!</v>
      </c>
      <c r="G445" s="237" t="e">
        <f>+#REF!</f>
        <v>#REF!</v>
      </c>
      <c r="H445" s="238" t="e">
        <f t="shared" si="19"/>
        <v>#REF!</v>
      </c>
      <c r="I445" s="452"/>
      <c r="J445" s="140"/>
      <c r="K445" s="140"/>
      <c r="L445" s="140"/>
    </row>
    <row r="446" spans="1:12" s="139" customFormat="1" x14ac:dyDescent="0.3">
      <c r="A446" s="140"/>
      <c r="B446" s="140"/>
      <c r="C446" s="234" t="e">
        <f>+#REF!</f>
        <v>#REF!</v>
      </c>
      <c r="D446" s="300" t="e">
        <f>+#REF!</f>
        <v>#REF!</v>
      </c>
      <c r="E446" s="239" t="e">
        <f>+#REF!</f>
        <v>#REF!</v>
      </c>
      <c r="F446" s="239" t="e">
        <f>+#REF!</f>
        <v>#REF!</v>
      </c>
      <c r="G446" s="237" t="e">
        <f>+#REF!</f>
        <v>#REF!</v>
      </c>
      <c r="H446" s="279" t="e">
        <f t="shared" si="19"/>
        <v>#REF!</v>
      </c>
      <c r="I446" s="452"/>
      <c r="J446" s="140"/>
      <c r="K446" s="140"/>
      <c r="L446" s="140"/>
    </row>
    <row r="447" spans="1:12" s="139" customFormat="1" x14ac:dyDescent="0.3">
      <c r="A447" s="140"/>
      <c r="B447" s="140"/>
      <c r="C447" s="234" t="e">
        <f>+#REF!</f>
        <v>#REF!</v>
      </c>
      <c r="D447" s="297" t="e">
        <f>+#REF!</f>
        <v>#REF!</v>
      </c>
      <c r="E447" s="239" t="e">
        <f>+#REF!</f>
        <v>#REF!</v>
      </c>
      <c r="F447" s="239" t="e">
        <f>+#REF!</f>
        <v>#REF!</v>
      </c>
      <c r="G447" s="237" t="e">
        <f>+#REF!</f>
        <v>#REF!</v>
      </c>
      <c r="H447" s="279" t="e">
        <f t="shared" si="19"/>
        <v>#REF!</v>
      </c>
      <c r="I447" s="452"/>
      <c r="J447" s="140"/>
      <c r="K447" s="140"/>
      <c r="L447" s="140"/>
    </row>
    <row r="448" spans="1:12" s="139" customFormat="1" x14ac:dyDescent="0.3">
      <c r="A448" s="140"/>
      <c r="B448" s="140"/>
      <c r="C448" s="234" t="e">
        <f>+#REF!</f>
        <v>#REF!</v>
      </c>
      <c r="D448" s="301" t="e">
        <f>+#REF!</f>
        <v>#REF!</v>
      </c>
      <c r="E448" s="302" t="e">
        <f>+#REF!</f>
        <v>#REF!</v>
      </c>
      <c r="F448" s="236" t="e">
        <f>+#REF!</f>
        <v>#REF!</v>
      </c>
      <c r="G448" s="237" t="e">
        <f>+#REF!</f>
        <v>#REF!</v>
      </c>
      <c r="H448" s="238" t="e">
        <f t="shared" si="19"/>
        <v>#REF!</v>
      </c>
      <c r="I448" s="452"/>
      <c r="J448" s="140"/>
      <c r="K448" s="140"/>
      <c r="L448" s="140"/>
    </row>
    <row r="449" spans="1:12" s="139" customFormat="1" x14ac:dyDescent="0.3">
      <c r="A449" s="140"/>
      <c r="B449" s="140"/>
      <c r="C449" s="326" t="e">
        <f>+#REF!</f>
        <v>#REF!</v>
      </c>
      <c r="D449" s="298" t="e">
        <f>+#REF!</f>
        <v>#REF!</v>
      </c>
      <c r="E449" s="299" t="e">
        <f>+#REF!</f>
        <v>#REF!</v>
      </c>
      <c r="F449" s="299" t="e">
        <f>+#REF!</f>
        <v>#REF!</v>
      </c>
      <c r="G449" s="237" t="e">
        <f>+#REF!</f>
        <v>#REF!</v>
      </c>
      <c r="H449" s="238" t="e">
        <f t="shared" si="19"/>
        <v>#REF!</v>
      </c>
      <c r="I449" s="452"/>
      <c r="J449" s="140"/>
      <c r="K449" s="140"/>
      <c r="L449" s="140"/>
    </row>
    <row r="450" spans="1:12" s="139" customFormat="1" x14ac:dyDescent="0.3">
      <c r="A450" s="140"/>
      <c r="B450" s="140"/>
      <c r="C450" s="234" t="e">
        <f>+#REF!</f>
        <v>#REF!</v>
      </c>
      <c r="D450" s="297" t="e">
        <f>+#REF!</f>
        <v>#REF!</v>
      </c>
      <c r="E450" s="239" t="e">
        <f>+#REF!</f>
        <v>#REF!</v>
      </c>
      <c r="F450" s="239" t="e">
        <f>+#REF!</f>
        <v>#REF!</v>
      </c>
      <c r="G450" s="237" t="e">
        <f>+#REF!</f>
        <v>#REF!</v>
      </c>
      <c r="H450" s="327" t="e">
        <f t="shared" si="19"/>
        <v>#REF!</v>
      </c>
      <c r="I450" s="457"/>
      <c r="J450" s="140"/>
      <c r="K450" s="140"/>
      <c r="L450" s="140"/>
    </row>
    <row r="451" spans="1:12" s="139" customFormat="1" x14ac:dyDescent="0.3">
      <c r="A451" s="140"/>
      <c r="B451" s="140"/>
      <c r="C451" s="239" t="e">
        <f>+#REF!</f>
        <v>#REF!</v>
      </c>
      <c r="D451" s="297" t="e">
        <f>+#REF!</f>
        <v>#REF!</v>
      </c>
      <c r="E451" s="239" t="e">
        <f>+#REF!</f>
        <v>#REF!</v>
      </c>
      <c r="F451" s="239" t="e">
        <f>+#REF!</f>
        <v>#REF!</v>
      </c>
      <c r="G451" s="237" t="e">
        <f>+#REF!</f>
        <v>#REF!</v>
      </c>
      <c r="H451" s="279" t="e">
        <f t="shared" si="19"/>
        <v>#REF!</v>
      </c>
      <c r="I451" s="452"/>
      <c r="J451" s="140"/>
      <c r="K451" s="140"/>
      <c r="L451" s="140"/>
    </row>
    <row r="452" spans="1:12" s="139" customFormat="1" x14ac:dyDescent="0.3">
      <c r="A452" s="140"/>
      <c r="B452" s="140"/>
      <c r="C452" s="234" t="e">
        <f>+#REF!</f>
        <v>#REF!</v>
      </c>
      <c r="D452" s="300" t="e">
        <f>+#REF!</f>
        <v>#REF!</v>
      </c>
      <c r="E452" s="239" t="e">
        <f>+#REF!</f>
        <v>#REF!</v>
      </c>
      <c r="F452" s="239" t="e">
        <f>+#REF!</f>
        <v>#REF!</v>
      </c>
      <c r="G452" s="237" t="e">
        <f>+#REF!</f>
        <v>#REF!</v>
      </c>
      <c r="H452" s="238" t="e">
        <f t="shared" si="19"/>
        <v>#REF!</v>
      </c>
      <c r="I452" s="452"/>
      <c r="J452" s="140"/>
      <c r="K452" s="140"/>
      <c r="L452" s="140"/>
    </row>
    <row r="453" spans="1:12" s="139" customFormat="1" x14ac:dyDescent="0.3">
      <c r="A453" s="140"/>
      <c r="B453" s="140"/>
      <c r="C453" s="328" t="e">
        <f>+#REF!</f>
        <v>#REF!</v>
      </c>
      <c r="D453" s="297" t="e">
        <f>+#REF!</f>
        <v>#REF!</v>
      </c>
      <c r="E453" s="239" t="e">
        <f>+#REF!</f>
        <v>#REF!</v>
      </c>
      <c r="F453" s="239" t="e">
        <f>+#REF!</f>
        <v>#REF!</v>
      </c>
      <c r="G453" s="237" t="e">
        <f>+#REF!</f>
        <v>#REF!</v>
      </c>
      <c r="H453" s="238" t="e">
        <f t="shared" si="19"/>
        <v>#REF!</v>
      </c>
      <c r="I453" s="452"/>
      <c r="J453" s="140"/>
      <c r="K453" s="140"/>
      <c r="L453" s="140"/>
    </row>
    <row r="454" spans="1:12" s="139" customFormat="1" x14ac:dyDescent="0.3">
      <c r="A454" s="140"/>
      <c r="B454" s="140"/>
      <c r="C454" s="234" t="e">
        <f>+#REF!</f>
        <v>#REF!</v>
      </c>
      <c r="D454" s="300" t="e">
        <f>+#REF!</f>
        <v>#REF!</v>
      </c>
      <c r="E454" s="239" t="e">
        <f>+#REF!</f>
        <v>#REF!</v>
      </c>
      <c r="F454" s="239" t="e">
        <f>+#REF!</f>
        <v>#REF!</v>
      </c>
      <c r="G454" s="237" t="e">
        <f>+#REF!</f>
        <v>#REF!</v>
      </c>
      <c r="H454" s="238" t="e">
        <f t="shared" si="19"/>
        <v>#REF!</v>
      </c>
      <c r="I454" s="452"/>
      <c r="J454" s="140"/>
      <c r="K454" s="140"/>
      <c r="L454" s="140"/>
    </row>
    <row r="455" spans="1:12" s="139" customFormat="1" x14ac:dyDescent="0.3">
      <c r="A455" s="140"/>
      <c r="B455" s="140"/>
      <c r="C455" s="234" t="e">
        <f>+#REF!</f>
        <v>#REF!</v>
      </c>
      <c r="D455" s="297" t="e">
        <f>+#REF!</f>
        <v>#REF!</v>
      </c>
      <c r="E455" s="239" t="e">
        <f>+#REF!</f>
        <v>#REF!</v>
      </c>
      <c r="F455" s="299" t="e">
        <f>+#REF!</f>
        <v>#REF!</v>
      </c>
      <c r="G455" s="237" t="e">
        <f>+#REF!</f>
        <v>#REF!</v>
      </c>
      <c r="H455" s="238" t="e">
        <f t="shared" si="19"/>
        <v>#REF!</v>
      </c>
      <c r="I455" s="452"/>
      <c r="J455" s="140"/>
      <c r="K455" s="140"/>
      <c r="L455" s="140"/>
    </row>
    <row r="456" spans="1:12" s="139" customFormat="1" x14ac:dyDescent="0.3">
      <c r="A456" s="140"/>
      <c r="B456" s="140"/>
      <c r="C456" s="234" t="e">
        <f>+#REF!</f>
        <v>#REF!</v>
      </c>
      <c r="D456" s="300" t="e">
        <f>+#REF!</f>
        <v>#REF!</v>
      </c>
      <c r="E456" s="239" t="e">
        <f>+#REF!</f>
        <v>#REF!</v>
      </c>
      <c r="F456" s="239" t="e">
        <f>+#REF!</f>
        <v>#REF!</v>
      </c>
      <c r="G456" s="237" t="e">
        <f>+#REF!</f>
        <v>#REF!</v>
      </c>
      <c r="H456" s="238" t="e">
        <f t="shared" si="19"/>
        <v>#REF!</v>
      </c>
      <c r="I456" s="452"/>
      <c r="J456" s="140"/>
      <c r="K456" s="140"/>
      <c r="L456" s="140"/>
    </row>
    <row r="457" spans="1:12" s="139" customFormat="1" x14ac:dyDescent="0.3">
      <c r="A457" s="140"/>
      <c r="B457" s="140"/>
      <c r="C457" s="234" t="e">
        <f>+#REF!</f>
        <v>#REF!</v>
      </c>
      <c r="D457" s="300" t="e">
        <f>+#REF!</f>
        <v>#REF!</v>
      </c>
      <c r="E457" s="239" t="e">
        <f>+#REF!</f>
        <v>#REF!</v>
      </c>
      <c r="F457" s="239" t="e">
        <f>+#REF!</f>
        <v>#REF!</v>
      </c>
      <c r="G457" s="237" t="e">
        <f>+#REF!</f>
        <v>#REF!</v>
      </c>
      <c r="H457" s="238" t="e">
        <f t="shared" si="19"/>
        <v>#REF!</v>
      </c>
      <c r="I457" s="452"/>
      <c r="J457" s="140"/>
      <c r="K457" s="140"/>
      <c r="L457" s="140"/>
    </row>
    <row r="458" spans="1:12" s="139" customFormat="1" x14ac:dyDescent="0.3">
      <c r="A458" s="140"/>
      <c r="B458" s="140"/>
      <c r="C458" s="234" t="e">
        <f>+#REF!</f>
        <v>#REF!</v>
      </c>
      <c r="D458" s="300" t="e">
        <f>+#REF!</f>
        <v>#REF!</v>
      </c>
      <c r="E458" s="239" t="e">
        <f>+#REF!</f>
        <v>#REF!</v>
      </c>
      <c r="F458" s="239" t="e">
        <f>+#REF!</f>
        <v>#REF!</v>
      </c>
      <c r="G458" s="237" t="e">
        <f>+#REF!</f>
        <v>#REF!</v>
      </c>
      <c r="H458" s="238" t="e">
        <f t="shared" si="19"/>
        <v>#REF!</v>
      </c>
      <c r="I458" s="452"/>
      <c r="J458" s="140"/>
      <c r="K458" s="140"/>
      <c r="L458" s="140"/>
    </row>
    <row r="459" spans="1:12" s="139" customFormat="1" x14ac:dyDescent="0.3">
      <c r="A459" s="140"/>
      <c r="B459" s="140"/>
      <c r="C459" s="329" t="e">
        <f>+#REF!</f>
        <v>#REF!</v>
      </c>
      <c r="D459" s="297" t="e">
        <f>+#REF!</f>
        <v>#REF!</v>
      </c>
      <c r="E459" s="236" t="e">
        <f>+#REF!</f>
        <v>#REF!</v>
      </c>
      <c r="F459" s="236" t="e">
        <f>+#REF!</f>
        <v>#REF!</v>
      </c>
      <c r="G459" s="237" t="e">
        <f>+#REF!</f>
        <v>#REF!</v>
      </c>
      <c r="H459" s="238" t="e">
        <f t="shared" si="19"/>
        <v>#REF!</v>
      </c>
      <c r="I459" s="452"/>
      <c r="J459" s="140"/>
      <c r="K459" s="140"/>
      <c r="L459" s="140"/>
    </row>
    <row r="460" spans="1:12" s="139" customFormat="1" x14ac:dyDescent="0.3">
      <c r="A460" s="140"/>
      <c r="B460" s="140"/>
      <c r="C460" s="234" t="e">
        <f>+#REF!</f>
        <v>#REF!</v>
      </c>
      <c r="D460" s="297" t="e">
        <f>+#REF!</f>
        <v>#REF!</v>
      </c>
      <c r="E460" s="239" t="e">
        <f>+#REF!</f>
        <v>#REF!</v>
      </c>
      <c r="F460" s="299" t="e">
        <f>+#REF!</f>
        <v>#REF!</v>
      </c>
      <c r="G460" s="330" t="e">
        <f>+#REF!</f>
        <v>#REF!</v>
      </c>
      <c r="H460" s="238" t="e">
        <f t="shared" si="19"/>
        <v>#REF!</v>
      </c>
      <c r="I460" s="452"/>
      <c r="J460" s="140"/>
      <c r="K460" s="140"/>
      <c r="L460" s="140"/>
    </row>
    <row r="461" spans="1:12" s="139" customFormat="1" x14ac:dyDescent="0.3">
      <c r="A461" s="140"/>
      <c r="B461" s="140"/>
      <c r="C461" s="234" t="e">
        <f>+#REF!</f>
        <v>#REF!</v>
      </c>
      <c r="D461" s="331" t="e">
        <f>+#REF!</f>
        <v>#REF!</v>
      </c>
      <c r="E461" s="236" t="e">
        <f>+#REF!</f>
        <v>#REF!</v>
      </c>
      <c r="F461" s="239" t="e">
        <f>+#REF!</f>
        <v>#REF!</v>
      </c>
      <c r="G461" s="330" t="e">
        <f>+#REF!</f>
        <v>#REF!</v>
      </c>
      <c r="H461" s="279" t="e">
        <f t="shared" si="19"/>
        <v>#REF!</v>
      </c>
      <c r="I461" s="452"/>
      <c r="J461" s="140"/>
      <c r="K461" s="140"/>
      <c r="L461" s="140"/>
    </row>
    <row r="462" spans="1:12" s="139" customFormat="1" ht="15" thickBot="1" x14ac:dyDescent="0.35">
      <c r="A462" s="140"/>
      <c r="B462" s="140"/>
      <c r="C462" s="332"/>
      <c r="D462" s="333"/>
      <c r="E462" s="332"/>
      <c r="F462" s="1276" t="s">
        <v>20</v>
      </c>
      <c r="G462" s="1277"/>
      <c r="H462" s="243" t="e">
        <f>SUM(H440:H461)</f>
        <v>#REF!</v>
      </c>
      <c r="I462" s="453"/>
      <c r="J462" s="140"/>
      <c r="K462" s="140"/>
      <c r="L462" s="140"/>
    </row>
    <row r="463" spans="1:12" ht="15" thickBot="1" x14ac:dyDescent="0.35">
      <c r="A463" s="140"/>
      <c r="B463" s="224"/>
      <c r="C463" s="1246" t="s">
        <v>21</v>
      </c>
      <c r="D463" s="1247"/>
      <c r="E463" s="1247"/>
      <c r="F463" s="1247"/>
      <c r="G463" s="1247"/>
      <c r="H463" s="1248"/>
      <c r="I463" s="226"/>
      <c r="J463" s="140"/>
    </row>
    <row r="464" spans="1:12" ht="15" thickBot="1" x14ac:dyDescent="0.35">
      <c r="A464" s="140"/>
      <c r="B464" s="224"/>
      <c r="C464" s="203" t="s">
        <v>22</v>
      </c>
      <c r="D464" s="204" t="s">
        <v>23</v>
      </c>
      <c r="E464" s="205" t="s">
        <v>16</v>
      </c>
      <c r="F464" s="204" t="s">
        <v>17</v>
      </c>
      <c r="G464" s="205" t="s">
        <v>18</v>
      </c>
      <c r="H464" s="312" t="s">
        <v>25</v>
      </c>
      <c r="I464" s="456"/>
      <c r="J464" s="140"/>
    </row>
    <row r="465" spans="1:12" x14ac:dyDescent="0.3">
      <c r="A465" s="140"/>
      <c r="B465" s="224"/>
      <c r="C465" s="281" t="e">
        <f>+#REF!</f>
        <v>#REF!</v>
      </c>
      <c r="D465" s="313" t="e">
        <f>+#REF!</f>
        <v>#REF!</v>
      </c>
      <c r="E465" s="282" t="e">
        <f>+#REF!</f>
        <v>#REF!</v>
      </c>
      <c r="F465" s="283">
        <v>1</v>
      </c>
      <c r="G465" s="314" t="e">
        <f>+#REF!</f>
        <v>#REF!</v>
      </c>
      <c r="H465" s="315" t="e">
        <f>+G465*F465</f>
        <v>#REF!</v>
      </c>
      <c r="I465" s="311"/>
      <c r="J465" s="140"/>
    </row>
    <row r="466" spans="1:12" x14ac:dyDescent="0.3">
      <c r="A466" s="140"/>
      <c r="B466" s="224"/>
      <c r="C466" s="133" t="e">
        <f>+#REF!</f>
        <v>#REF!</v>
      </c>
      <c r="D466" s="321" t="e">
        <f>+#REF!</f>
        <v>#REF!</v>
      </c>
      <c r="E466" s="284" t="e">
        <f>+#REF!</f>
        <v>#REF!</v>
      </c>
      <c r="F466" s="144">
        <v>1</v>
      </c>
      <c r="G466" s="314" t="e">
        <f>+#REF!</f>
        <v>#REF!</v>
      </c>
      <c r="H466" s="316" t="e">
        <f t="shared" ref="H466:H469" si="20">+G466*F466</f>
        <v>#REF!</v>
      </c>
      <c r="I466" s="311"/>
      <c r="J466" s="140"/>
    </row>
    <row r="467" spans="1:12" x14ac:dyDescent="0.3">
      <c r="A467" s="140"/>
      <c r="B467" s="224"/>
      <c r="C467" s="133" t="e">
        <f>+#REF!</f>
        <v>#REF!</v>
      </c>
      <c r="D467" s="321" t="e">
        <f>+#REF!</f>
        <v>#REF!</v>
      </c>
      <c r="E467" s="284" t="e">
        <f>+#REF!</f>
        <v>#REF!</v>
      </c>
      <c r="F467" s="144">
        <v>1</v>
      </c>
      <c r="G467" s="314" t="e">
        <f>+#REF!</f>
        <v>#REF!</v>
      </c>
      <c r="H467" s="316" t="e">
        <f t="shared" si="20"/>
        <v>#REF!</v>
      </c>
      <c r="I467" s="311"/>
      <c r="J467" s="140"/>
    </row>
    <row r="468" spans="1:12" x14ac:dyDescent="0.3">
      <c r="A468" s="140"/>
      <c r="B468" s="224"/>
      <c r="C468" s="133" t="e">
        <f>+#REF!</f>
        <v>#REF!</v>
      </c>
      <c r="D468" s="321" t="e">
        <f>+#REF!</f>
        <v>#REF!</v>
      </c>
      <c r="E468" s="284" t="e">
        <f>+#REF!</f>
        <v>#REF!</v>
      </c>
      <c r="F468" s="144">
        <v>1</v>
      </c>
      <c r="G468" s="314" t="e">
        <f>+#REF!</f>
        <v>#REF!</v>
      </c>
      <c r="H468" s="316" t="e">
        <f t="shared" si="20"/>
        <v>#REF!</v>
      </c>
      <c r="I468" s="311"/>
      <c r="J468" s="140"/>
    </row>
    <row r="469" spans="1:12" ht="15" thickBot="1" x14ac:dyDescent="0.35">
      <c r="A469" s="140"/>
      <c r="B469" s="224"/>
      <c r="C469" s="285" t="e">
        <f>+#REF!</f>
        <v>#REF!</v>
      </c>
      <c r="D469" s="286" t="e">
        <f>+#REF!</f>
        <v>#REF!</v>
      </c>
      <c r="E469" s="287" t="e">
        <f>+#REF!</f>
        <v>#REF!</v>
      </c>
      <c r="F469" s="288">
        <v>1</v>
      </c>
      <c r="G469" s="314" t="e">
        <f>+#REF!</f>
        <v>#REF!</v>
      </c>
      <c r="H469" s="317" t="e">
        <f t="shared" si="20"/>
        <v>#REF!</v>
      </c>
      <c r="I469" s="311"/>
      <c r="J469" s="140"/>
    </row>
    <row r="470" spans="1:12" ht="15" thickBot="1" x14ac:dyDescent="0.35">
      <c r="A470" s="140"/>
      <c r="B470" s="224"/>
      <c r="C470" s="1249" t="s">
        <v>57</v>
      </c>
      <c r="D470" s="1250"/>
      <c r="E470" s="1250"/>
      <c r="F470" s="1250"/>
      <c r="G470" s="1250"/>
      <c r="H470" s="222" t="e">
        <f>SUM(H465:H469)</f>
        <v>#REF!</v>
      </c>
      <c r="I470" s="230"/>
      <c r="J470" s="168"/>
    </row>
    <row r="471" spans="1:12" ht="15" thickBot="1" x14ac:dyDescent="0.35">
      <c r="A471" s="140"/>
      <c r="B471" s="224"/>
      <c r="C471" s="1190" t="s">
        <v>59</v>
      </c>
      <c r="D471" s="1191"/>
      <c r="E471" s="1191"/>
      <c r="F471" s="1191"/>
      <c r="G471" s="1192"/>
      <c r="H471" s="318" t="e">
        <f>+H470+H462</f>
        <v>#REF!</v>
      </c>
      <c r="I471" s="164"/>
      <c r="J471" s="140"/>
    </row>
    <row r="472" spans="1:12" x14ac:dyDescent="0.3">
      <c r="A472" s="140"/>
      <c r="B472" s="224"/>
      <c r="C472" s="1197"/>
      <c r="D472" s="1197"/>
      <c r="E472" s="1197"/>
      <c r="F472" s="1197"/>
      <c r="G472" s="1197"/>
      <c r="H472" s="1197"/>
      <c r="I472" s="224"/>
      <c r="J472" s="140"/>
    </row>
    <row r="473" spans="1:12" s="139" customFormat="1" ht="15" thickBot="1" x14ac:dyDescent="0.35">
      <c r="A473" s="140"/>
      <c r="B473" s="1197"/>
      <c r="C473" s="1222"/>
      <c r="D473" s="1222"/>
      <c r="E473" s="1222"/>
      <c r="F473" s="1222"/>
      <c r="G473" s="1222"/>
      <c r="H473" s="1222"/>
      <c r="I473" s="1222"/>
      <c r="J473" s="140"/>
      <c r="K473" s="140"/>
      <c r="L473" s="140"/>
    </row>
    <row r="474" spans="1:12" s="139" customFormat="1" ht="15" thickBot="1" x14ac:dyDescent="0.35">
      <c r="A474" s="140"/>
      <c r="B474" s="449"/>
      <c r="C474" s="1252" t="s">
        <v>0</v>
      </c>
      <c r="D474" s="1253"/>
      <c r="E474" s="1253"/>
      <c r="F474" s="1253"/>
      <c r="G474" s="1253"/>
      <c r="H474" s="1254"/>
      <c r="I474" s="450"/>
      <c r="J474" s="140"/>
      <c r="K474" s="140"/>
      <c r="L474" s="140"/>
    </row>
    <row r="475" spans="1:12" s="139" customFormat="1" ht="15" thickBot="1" x14ac:dyDescent="0.35">
      <c r="A475" s="140"/>
      <c r="B475" s="140"/>
      <c r="C475" s="170"/>
      <c r="D475" s="170"/>
      <c r="E475" s="170"/>
      <c r="F475" s="170"/>
      <c r="G475" s="170"/>
      <c r="H475" s="170"/>
      <c r="I475" s="170"/>
      <c r="J475" s="140"/>
      <c r="K475" s="140"/>
      <c r="L475" s="140"/>
    </row>
    <row r="476" spans="1:12" s="139" customFormat="1" ht="15" thickBot="1" x14ac:dyDescent="0.35">
      <c r="A476" s="140"/>
      <c r="B476" s="140"/>
      <c r="C476" s="172" t="s">
        <v>1</v>
      </c>
      <c r="D476" s="173" t="s">
        <v>772</v>
      </c>
      <c r="E476" s="1255"/>
      <c r="F476" s="1257"/>
      <c r="G476" s="1258"/>
      <c r="H476" s="1259"/>
      <c r="I476" s="450"/>
      <c r="J476" s="140"/>
      <c r="K476" s="140"/>
      <c r="L476" s="140"/>
    </row>
    <row r="477" spans="1:12" s="139" customFormat="1" ht="15" thickBot="1" x14ac:dyDescent="0.35">
      <c r="A477" s="140"/>
      <c r="B477" s="140"/>
      <c r="C477" s="172" t="s">
        <v>3</v>
      </c>
      <c r="D477" s="174" t="s">
        <v>4</v>
      </c>
      <c r="E477" s="1256"/>
      <c r="F477" s="1260"/>
      <c r="G477" s="1245"/>
      <c r="H477" s="1261"/>
      <c r="I477" s="450"/>
      <c r="J477" s="140"/>
      <c r="K477" s="140"/>
      <c r="L477" s="140"/>
    </row>
    <row r="478" spans="1:12" s="139" customFormat="1" ht="15" thickBot="1" x14ac:dyDescent="0.35">
      <c r="A478" s="140"/>
      <c r="B478" s="140"/>
      <c r="C478" s="172" t="s">
        <v>5</v>
      </c>
      <c r="D478" s="174" t="s">
        <v>6</v>
      </c>
      <c r="E478" s="1256"/>
      <c r="F478" s="1260"/>
      <c r="G478" s="1245"/>
      <c r="H478" s="1261"/>
      <c r="I478" s="450"/>
      <c r="J478" s="140"/>
      <c r="K478" s="140"/>
      <c r="L478" s="140"/>
    </row>
    <row r="479" spans="1:12" s="139" customFormat="1" ht="15" thickBot="1" x14ac:dyDescent="0.35">
      <c r="A479" s="140"/>
      <c r="B479" s="140"/>
      <c r="C479" s="172" t="s">
        <v>7</v>
      </c>
      <c r="D479" s="174" t="s">
        <v>8</v>
      </c>
      <c r="E479" s="1256"/>
      <c r="F479" s="1260"/>
      <c r="G479" s="1245"/>
      <c r="H479" s="1261"/>
      <c r="I479" s="450"/>
      <c r="J479" s="140"/>
      <c r="K479" s="140"/>
      <c r="L479" s="140"/>
    </row>
    <row r="480" spans="1:12" s="139" customFormat="1" ht="15" thickBot="1" x14ac:dyDescent="0.35">
      <c r="A480" s="140"/>
      <c r="B480" s="140"/>
      <c r="C480" s="175" t="s">
        <v>9</v>
      </c>
      <c r="D480" s="174" t="s">
        <v>10</v>
      </c>
      <c r="E480" s="1256"/>
      <c r="F480" s="1260"/>
      <c r="G480" s="1245"/>
      <c r="H480" s="1261"/>
      <c r="I480" s="450"/>
      <c r="J480" s="140"/>
      <c r="K480" s="140"/>
      <c r="L480" s="140"/>
    </row>
    <row r="481" spans="1:12" s="139" customFormat="1" ht="15" thickBot="1" x14ac:dyDescent="0.35">
      <c r="A481" s="140"/>
      <c r="B481" s="140"/>
      <c r="C481" s="175" t="s">
        <v>11</v>
      </c>
      <c r="D481" s="174" t="s">
        <v>12</v>
      </c>
      <c r="E481" s="1256"/>
      <c r="F481" s="1262"/>
      <c r="G481" s="1263"/>
      <c r="H481" s="1264"/>
      <c r="I481" s="450"/>
      <c r="J481" s="140"/>
      <c r="K481" s="140"/>
      <c r="L481" s="140"/>
    </row>
    <row r="482" spans="1:12" s="139" customFormat="1" x14ac:dyDescent="0.3">
      <c r="A482" s="140"/>
      <c r="B482" s="140"/>
      <c r="C482" s="176"/>
      <c r="D482" s="177"/>
      <c r="E482" s="170"/>
      <c r="F482" s="177"/>
      <c r="G482" s="177"/>
      <c r="H482" s="177"/>
      <c r="I482" s="177"/>
      <c r="J482" s="140"/>
      <c r="K482" s="140"/>
      <c r="L482" s="140"/>
    </row>
    <row r="483" spans="1:12" s="139" customFormat="1" ht="15" thickBot="1" x14ac:dyDescent="0.35">
      <c r="A483" s="140"/>
      <c r="B483" s="140"/>
      <c r="C483" s="1265" t="s">
        <v>13</v>
      </c>
      <c r="D483" s="1222"/>
      <c r="E483" s="1222"/>
      <c r="F483" s="1222"/>
      <c r="G483" s="1222"/>
      <c r="H483" s="1266"/>
      <c r="I483" s="450"/>
      <c r="J483" s="140"/>
      <c r="K483" s="140"/>
      <c r="L483" s="140"/>
    </row>
    <row r="484" spans="1:12" s="139" customFormat="1" ht="15" thickBot="1" x14ac:dyDescent="0.35">
      <c r="A484" s="140"/>
      <c r="B484" s="140"/>
      <c r="C484" s="259" t="s">
        <v>14</v>
      </c>
      <c r="D484" s="260" t="s">
        <v>15</v>
      </c>
      <c r="E484" s="259" t="s">
        <v>16</v>
      </c>
      <c r="F484" s="260" t="s">
        <v>17</v>
      </c>
      <c r="G484" s="259" t="s">
        <v>18</v>
      </c>
      <c r="H484" s="262" t="s">
        <v>19</v>
      </c>
      <c r="I484" s="451"/>
      <c r="J484" s="140"/>
      <c r="K484" s="140"/>
      <c r="L484" s="140"/>
    </row>
    <row r="485" spans="1:12" s="139" customFormat="1" x14ac:dyDescent="0.3">
      <c r="A485" s="140"/>
      <c r="B485" s="140"/>
      <c r="C485" s="294" t="e">
        <f>+#REF!</f>
        <v>#REF!</v>
      </c>
      <c r="D485" s="295" t="e">
        <f>+#REF!</f>
        <v>#REF!</v>
      </c>
      <c r="E485" s="236" t="e">
        <f>+#REF!</f>
        <v>#REF!</v>
      </c>
      <c r="F485" s="236" t="e">
        <f>+#REF!</f>
        <v>#REF!</v>
      </c>
      <c r="G485" s="266" t="e">
        <f>+#REF!</f>
        <v>#REF!</v>
      </c>
      <c r="H485" s="267" t="e">
        <f t="shared" ref="H485:H505" si="21">G485*F485</f>
        <v>#REF!</v>
      </c>
      <c r="I485" s="452"/>
      <c r="J485" s="140"/>
      <c r="K485" s="140"/>
      <c r="L485" s="140"/>
    </row>
    <row r="486" spans="1:12" s="139" customFormat="1" x14ac:dyDescent="0.3">
      <c r="A486" s="140"/>
      <c r="B486" s="140"/>
      <c r="C486" s="296" t="e">
        <f>+#REF!</f>
        <v>#REF!</v>
      </c>
      <c r="D486" s="297" t="e">
        <f>+#REF!</f>
        <v>#REF!</v>
      </c>
      <c r="E486" s="239" t="e">
        <f>+#REF!</f>
        <v>#REF!</v>
      </c>
      <c r="F486" s="239" t="e">
        <f>+#REF!</f>
        <v>#REF!</v>
      </c>
      <c r="G486" s="237" t="e">
        <f>+#REF!</f>
        <v>#REF!</v>
      </c>
      <c r="H486" s="267" t="e">
        <f t="shared" si="21"/>
        <v>#REF!</v>
      </c>
      <c r="I486" s="452"/>
      <c r="J486" s="140"/>
      <c r="K486" s="140"/>
      <c r="L486" s="140"/>
    </row>
    <row r="487" spans="1:12" s="139" customFormat="1" x14ac:dyDescent="0.3">
      <c r="A487" s="140"/>
      <c r="B487" s="140"/>
      <c r="C487" s="296" t="e">
        <f>+#REF!</f>
        <v>#REF!</v>
      </c>
      <c r="D487" s="298" t="e">
        <f>+#REF!</f>
        <v>#REF!</v>
      </c>
      <c r="E487" s="299" t="e">
        <f>+#REF!</f>
        <v>#REF!</v>
      </c>
      <c r="F487" s="299" t="e">
        <f>+#REF!</f>
        <v>#REF!</v>
      </c>
      <c r="G487" s="237" t="e">
        <f>+#REF!</f>
        <v>#REF!</v>
      </c>
      <c r="H487" s="267" t="e">
        <f t="shared" si="21"/>
        <v>#REF!</v>
      </c>
      <c r="I487" s="452"/>
      <c r="J487" s="140"/>
      <c r="K487" s="140"/>
      <c r="L487" s="140"/>
    </row>
    <row r="488" spans="1:12" s="139" customFormat="1" x14ac:dyDescent="0.3">
      <c r="A488" s="140"/>
      <c r="B488" s="140"/>
      <c r="C488" s="296" t="e">
        <f>+#REF!</f>
        <v>#REF!</v>
      </c>
      <c r="D488" s="300" t="e">
        <f>+#REF!</f>
        <v>#REF!</v>
      </c>
      <c r="E488" s="239" t="e">
        <f>+#REF!</f>
        <v>#REF!</v>
      </c>
      <c r="F488" s="239" t="e">
        <f>+#REF!</f>
        <v>#REF!</v>
      </c>
      <c r="G488" s="237" t="e">
        <f>+#REF!</f>
        <v>#REF!</v>
      </c>
      <c r="H488" s="267" t="e">
        <f t="shared" si="21"/>
        <v>#REF!</v>
      </c>
      <c r="I488" s="452"/>
      <c r="J488" s="140"/>
      <c r="K488" s="140"/>
      <c r="L488" s="140"/>
    </row>
    <row r="489" spans="1:12" s="139" customFormat="1" x14ac:dyDescent="0.3">
      <c r="A489" s="140"/>
      <c r="B489" s="140"/>
      <c r="C489" s="296" t="e">
        <f>+#REF!</f>
        <v>#REF!</v>
      </c>
      <c r="D489" s="297" t="e">
        <f>+#REF!</f>
        <v>#REF!</v>
      </c>
      <c r="E489" s="239" t="e">
        <f>+#REF!</f>
        <v>#REF!</v>
      </c>
      <c r="F489" s="239" t="e">
        <f>+#REF!</f>
        <v>#REF!</v>
      </c>
      <c r="G489" s="237" t="e">
        <f>+#REF!</f>
        <v>#REF!</v>
      </c>
      <c r="H489" s="267" t="e">
        <f t="shared" si="21"/>
        <v>#REF!</v>
      </c>
      <c r="I489" s="452"/>
      <c r="J489" s="140"/>
      <c r="K489" s="140"/>
      <c r="L489" s="140"/>
    </row>
    <row r="490" spans="1:12" s="139" customFormat="1" x14ac:dyDescent="0.3">
      <c r="A490" s="140"/>
      <c r="B490" s="140"/>
      <c r="C490" s="296" t="e">
        <f>+#REF!</f>
        <v>#REF!</v>
      </c>
      <c r="D490" s="297" t="e">
        <f>+#REF!</f>
        <v>#REF!</v>
      </c>
      <c r="E490" s="239" t="e">
        <f>+#REF!</f>
        <v>#REF!</v>
      </c>
      <c r="F490" s="239" t="e">
        <f>+#REF!</f>
        <v>#REF!</v>
      </c>
      <c r="G490" s="237" t="e">
        <f>+#REF!</f>
        <v>#REF!</v>
      </c>
      <c r="H490" s="267" t="e">
        <f t="shared" si="21"/>
        <v>#REF!</v>
      </c>
      <c r="I490" s="452"/>
      <c r="J490" s="140"/>
      <c r="K490" s="140"/>
      <c r="L490" s="140"/>
    </row>
    <row r="491" spans="1:12" s="139" customFormat="1" x14ac:dyDescent="0.3">
      <c r="A491" s="140"/>
      <c r="B491" s="140"/>
      <c r="C491" s="296" t="e">
        <f>+#REF!</f>
        <v>#REF!</v>
      </c>
      <c r="D491" s="300" t="e">
        <f>+#REF!</f>
        <v>#REF!</v>
      </c>
      <c r="E491" s="239" t="e">
        <f>+#REF!</f>
        <v>#REF!</v>
      </c>
      <c r="F491" s="239" t="e">
        <f>+#REF!</f>
        <v>#REF!</v>
      </c>
      <c r="G491" s="237" t="e">
        <f>+#REF!</f>
        <v>#REF!</v>
      </c>
      <c r="H491" s="271" t="e">
        <f t="shared" si="21"/>
        <v>#REF!</v>
      </c>
      <c r="I491" s="452"/>
      <c r="J491" s="140"/>
      <c r="K491" s="140"/>
      <c r="L491" s="140"/>
    </row>
    <row r="492" spans="1:12" s="139" customFormat="1" x14ac:dyDescent="0.3">
      <c r="A492" s="140"/>
      <c r="B492" s="140"/>
      <c r="C492" s="296" t="e">
        <f>+#REF!</f>
        <v>#REF!</v>
      </c>
      <c r="D492" s="297" t="e">
        <f>+#REF!</f>
        <v>#REF!</v>
      </c>
      <c r="E492" s="239" t="e">
        <f>+#REF!</f>
        <v>#REF!</v>
      </c>
      <c r="F492" s="239" t="e">
        <f>+#REF!</f>
        <v>#REF!</v>
      </c>
      <c r="G492" s="237" t="e">
        <f>+#REF!</f>
        <v>#REF!</v>
      </c>
      <c r="H492" s="271" t="e">
        <f t="shared" si="21"/>
        <v>#REF!</v>
      </c>
      <c r="I492" s="452"/>
      <c r="J492" s="140"/>
      <c r="K492" s="140"/>
      <c r="L492" s="140"/>
    </row>
    <row r="493" spans="1:12" s="139" customFormat="1" x14ac:dyDescent="0.3">
      <c r="A493" s="140"/>
      <c r="B493" s="140"/>
      <c r="C493" s="296" t="e">
        <f>+#REF!</f>
        <v>#REF!</v>
      </c>
      <c r="D493" s="301" t="e">
        <f>+#REF!</f>
        <v>#REF!</v>
      </c>
      <c r="E493" s="302" t="e">
        <f>+#REF!</f>
        <v>#REF!</v>
      </c>
      <c r="F493" s="236" t="e">
        <f>+#REF!</f>
        <v>#REF!</v>
      </c>
      <c r="G493" s="237" t="e">
        <f>+#REF!</f>
        <v>#REF!</v>
      </c>
      <c r="H493" s="267" t="e">
        <f t="shared" si="21"/>
        <v>#REF!</v>
      </c>
      <c r="I493" s="452"/>
      <c r="J493" s="140"/>
      <c r="K493" s="140"/>
      <c r="L493" s="140"/>
    </row>
    <row r="494" spans="1:12" s="139" customFormat="1" x14ac:dyDescent="0.3">
      <c r="A494" s="140"/>
      <c r="B494" s="140"/>
      <c r="C494" s="303" t="e">
        <f>+#REF!</f>
        <v>#REF!</v>
      </c>
      <c r="D494" s="298" t="e">
        <f>+#REF!</f>
        <v>#REF!</v>
      </c>
      <c r="E494" s="299" t="e">
        <f>+#REF!</f>
        <v>#REF!</v>
      </c>
      <c r="F494" s="299" t="e">
        <f>+#REF!</f>
        <v>#REF!</v>
      </c>
      <c r="G494" s="237" t="e">
        <f>+#REF!</f>
        <v>#REF!</v>
      </c>
      <c r="H494" s="267" t="e">
        <f t="shared" si="21"/>
        <v>#REF!</v>
      </c>
      <c r="I494" s="452"/>
      <c r="J494" s="140"/>
      <c r="K494" s="140"/>
      <c r="L494" s="140"/>
    </row>
    <row r="495" spans="1:12" s="139" customFormat="1" x14ac:dyDescent="0.3">
      <c r="A495" s="140"/>
      <c r="B495" s="140"/>
      <c r="C495" s="296" t="e">
        <f>+#REF!</f>
        <v>#REF!</v>
      </c>
      <c r="D495" s="297" t="e">
        <f>+#REF!</f>
        <v>#REF!</v>
      </c>
      <c r="E495" s="239" t="e">
        <f>+#REF!</f>
        <v>#REF!</v>
      </c>
      <c r="F495" s="239" t="e">
        <f>+#REF!</f>
        <v>#REF!</v>
      </c>
      <c r="G495" s="237" t="e">
        <f>+#REF!</f>
        <v>#REF!</v>
      </c>
      <c r="H495" s="334" t="e">
        <f t="shared" si="21"/>
        <v>#REF!</v>
      </c>
      <c r="I495" s="457"/>
      <c r="J495" s="140"/>
      <c r="K495" s="140"/>
      <c r="L495" s="140"/>
    </row>
    <row r="496" spans="1:12" s="139" customFormat="1" x14ac:dyDescent="0.3">
      <c r="A496" s="140"/>
      <c r="B496" s="140"/>
      <c r="C496" s="296" t="e">
        <f>+#REF!</f>
        <v>#REF!</v>
      </c>
      <c r="D496" s="297" t="e">
        <f>+#REF!</f>
        <v>#REF!</v>
      </c>
      <c r="E496" s="239" t="e">
        <f>+#REF!</f>
        <v>#REF!</v>
      </c>
      <c r="F496" s="239" t="e">
        <f>+#REF!</f>
        <v>#REF!</v>
      </c>
      <c r="G496" s="237" t="e">
        <f>+#REF!</f>
        <v>#REF!</v>
      </c>
      <c r="H496" s="271" t="e">
        <f t="shared" si="21"/>
        <v>#REF!</v>
      </c>
      <c r="I496" s="452"/>
      <c r="J496" s="140"/>
      <c r="K496" s="140"/>
      <c r="L496" s="140"/>
    </row>
    <row r="497" spans="1:12" s="139" customFormat="1" x14ac:dyDescent="0.3">
      <c r="A497" s="140"/>
      <c r="B497" s="140"/>
      <c r="C497" s="296" t="e">
        <f>+#REF!</f>
        <v>#REF!</v>
      </c>
      <c r="D497" s="300" t="e">
        <f>+#REF!</f>
        <v>#REF!</v>
      </c>
      <c r="E497" s="239" t="e">
        <f>+#REF!</f>
        <v>#REF!</v>
      </c>
      <c r="F497" s="239" t="e">
        <f>+#REF!</f>
        <v>#REF!</v>
      </c>
      <c r="G497" s="237" t="e">
        <f>+#REF!</f>
        <v>#REF!</v>
      </c>
      <c r="H497" s="267" t="e">
        <f t="shared" si="21"/>
        <v>#REF!</v>
      </c>
      <c r="I497" s="452"/>
      <c r="J497" s="140"/>
      <c r="K497" s="140"/>
      <c r="L497" s="140"/>
    </row>
    <row r="498" spans="1:12" s="139" customFormat="1" x14ac:dyDescent="0.3">
      <c r="A498" s="140"/>
      <c r="B498" s="140"/>
      <c r="C498" s="304" t="e">
        <f>+#REF!</f>
        <v>#REF!</v>
      </c>
      <c r="D498" s="297" t="e">
        <f>+#REF!</f>
        <v>#REF!</v>
      </c>
      <c r="E498" s="239" t="e">
        <f>+#REF!</f>
        <v>#REF!</v>
      </c>
      <c r="F498" s="239" t="e">
        <f>+#REF!</f>
        <v>#REF!</v>
      </c>
      <c r="G498" s="237" t="e">
        <f>+#REF!</f>
        <v>#REF!</v>
      </c>
      <c r="H498" s="267" t="e">
        <f t="shared" si="21"/>
        <v>#REF!</v>
      </c>
      <c r="I498" s="452"/>
      <c r="J498" s="140"/>
      <c r="K498" s="140"/>
      <c r="L498" s="140"/>
    </row>
    <row r="499" spans="1:12" s="139" customFormat="1" x14ac:dyDescent="0.3">
      <c r="A499" s="140"/>
      <c r="B499" s="140"/>
      <c r="C499" s="296" t="e">
        <f>+#REF!</f>
        <v>#REF!</v>
      </c>
      <c r="D499" s="300" t="e">
        <f>+#REF!</f>
        <v>#REF!</v>
      </c>
      <c r="E499" s="239" t="e">
        <f>+#REF!</f>
        <v>#REF!</v>
      </c>
      <c r="F499" s="239" t="e">
        <f>+#REF!</f>
        <v>#REF!</v>
      </c>
      <c r="G499" s="237" t="e">
        <f>+#REF!</f>
        <v>#REF!</v>
      </c>
      <c r="H499" s="267" t="e">
        <f t="shared" si="21"/>
        <v>#REF!</v>
      </c>
      <c r="I499" s="452"/>
      <c r="J499" s="140"/>
      <c r="K499" s="140"/>
      <c r="L499" s="140"/>
    </row>
    <row r="500" spans="1:12" s="139" customFormat="1" x14ac:dyDescent="0.3">
      <c r="A500" s="140"/>
      <c r="B500" s="140"/>
      <c r="C500" s="296" t="e">
        <f>+#REF!</f>
        <v>#REF!</v>
      </c>
      <c r="D500" s="297" t="e">
        <f>+#REF!</f>
        <v>#REF!</v>
      </c>
      <c r="E500" s="239" t="e">
        <f>+#REF!</f>
        <v>#REF!</v>
      </c>
      <c r="F500" s="299" t="e">
        <f>+#REF!</f>
        <v>#REF!</v>
      </c>
      <c r="G500" s="237" t="e">
        <f>+#REF!</f>
        <v>#REF!</v>
      </c>
      <c r="H500" s="267" t="e">
        <f t="shared" si="21"/>
        <v>#REF!</v>
      </c>
      <c r="I500" s="452"/>
      <c r="J500" s="140"/>
      <c r="K500" s="140"/>
      <c r="L500" s="140"/>
    </row>
    <row r="501" spans="1:12" s="139" customFormat="1" x14ac:dyDescent="0.3">
      <c r="A501" s="140"/>
      <c r="B501" s="140"/>
      <c r="C501" s="296" t="e">
        <f>+#REF!</f>
        <v>#REF!</v>
      </c>
      <c r="D501" s="300" t="e">
        <f>+#REF!</f>
        <v>#REF!</v>
      </c>
      <c r="E501" s="239" t="e">
        <f>+#REF!</f>
        <v>#REF!</v>
      </c>
      <c r="F501" s="239" t="e">
        <f>+#REF!</f>
        <v>#REF!</v>
      </c>
      <c r="G501" s="237" t="e">
        <f>+#REF!</f>
        <v>#REF!</v>
      </c>
      <c r="H501" s="267" t="e">
        <f t="shared" si="21"/>
        <v>#REF!</v>
      </c>
      <c r="I501" s="452"/>
      <c r="J501" s="140"/>
      <c r="K501" s="140"/>
      <c r="L501" s="140"/>
    </row>
    <row r="502" spans="1:12" s="139" customFormat="1" x14ac:dyDescent="0.3">
      <c r="A502" s="140"/>
      <c r="B502" s="140"/>
      <c r="C502" s="296" t="e">
        <f>+#REF!</f>
        <v>#REF!</v>
      </c>
      <c r="D502" s="300" t="e">
        <f>+#REF!</f>
        <v>#REF!</v>
      </c>
      <c r="E502" s="239" t="e">
        <f>+#REF!</f>
        <v>#REF!</v>
      </c>
      <c r="F502" s="239" t="e">
        <f>+#REF!</f>
        <v>#REF!</v>
      </c>
      <c r="G502" s="237" t="e">
        <f>+#REF!</f>
        <v>#REF!</v>
      </c>
      <c r="H502" s="267" t="e">
        <f t="shared" si="21"/>
        <v>#REF!</v>
      </c>
      <c r="I502" s="452"/>
      <c r="J502" s="140"/>
      <c r="K502" s="140"/>
      <c r="L502" s="140"/>
    </row>
    <row r="503" spans="1:12" s="139" customFormat="1" x14ac:dyDescent="0.3">
      <c r="A503" s="140"/>
      <c r="B503" s="140"/>
      <c r="C503" s="296" t="e">
        <f>+#REF!</f>
        <v>#REF!</v>
      </c>
      <c r="D503" s="300" t="e">
        <f>+#REF!</f>
        <v>#REF!</v>
      </c>
      <c r="E503" s="239" t="e">
        <f>+#REF!</f>
        <v>#REF!</v>
      </c>
      <c r="F503" s="239" t="e">
        <f>+#REF!</f>
        <v>#REF!</v>
      </c>
      <c r="G503" s="237" t="e">
        <f>+#REF!</f>
        <v>#REF!</v>
      </c>
      <c r="H503" s="267" t="e">
        <f t="shared" si="21"/>
        <v>#REF!</v>
      </c>
      <c r="I503" s="452"/>
      <c r="J503" s="140"/>
      <c r="K503" s="140"/>
      <c r="L503" s="140"/>
    </row>
    <row r="504" spans="1:12" s="139" customFormat="1" x14ac:dyDescent="0.3">
      <c r="A504" s="140"/>
      <c r="B504" s="140"/>
      <c r="C504" s="305" t="e">
        <f>+#REF!</f>
        <v>#REF!</v>
      </c>
      <c r="D504" s="297" t="e">
        <f>+#REF!</f>
        <v>#REF!</v>
      </c>
      <c r="E504" s="236" t="e">
        <f>+#REF!</f>
        <v>#REF!</v>
      </c>
      <c r="F504" s="236" t="e">
        <f>+#REF!</f>
        <v>#REF!</v>
      </c>
      <c r="G504" s="237" t="e">
        <f>+#REF!</f>
        <v>#REF!</v>
      </c>
      <c r="H504" s="267" t="e">
        <f t="shared" si="21"/>
        <v>#REF!</v>
      </c>
      <c r="I504" s="452"/>
      <c r="J504" s="140"/>
      <c r="K504" s="140"/>
      <c r="L504" s="140"/>
    </row>
    <row r="505" spans="1:12" s="139" customFormat="1" x14ac:dyDescent="0.3">
      <c r="A505" s="140"/>
      <c r="B505" s="140"/>
      <c r="C505" s="296" t="e">
        <f>+#REF!</f>
        <v>#REF!</v>
      </c>
      <c r="D505" s="297" t="e">
        <f>+#REF!</f>
        <v>#REF!</v>
      </c>
      <c r="E505" s="239" t="e">
        <f>+#REF!</f>
        <v>#REF!</v>
      </c>
      <c r="F505" s="299" t="e">
        <f>+#REF!</f>
        <v>#REF!</v>
      </c>
      <c r="G505" s="330" t="e">
        <f>+#REF!</f>
        <v>#REF!</v>
      </c>
      <c r="H505" s="267" t="e">
        <f t="shared" si="21"/>
        <v>#REF!</v>
      </c>
      <c r="I505" s="452"/>
      <c r="J505" s="140"/>
      <c r="K505" s="140"/>
      <c r="L505" s="140"/>
    </row>
    <row r="506" spans="1:12" s="139" customFormat="1" ht="15" thickBot="1" x14ac:dyDescent="0.35">
      <c r="A506" s="140"/>
      <c r="B506" s="140"/>
      <c r="C506" s="306" t="e">
        <f>+#REF!</f>
        <v>#REF!</v>
      </c>
      <c r="D506" s="307" t="e">
        <f>+#REF!</f>
        <v>#REF!</v>
      </c>
      <c r="E506" s="308" t="e">
        <f>+#REF!</f>
        <v>#REF!</v>
      </c>
      <c r="F506" s="309" t="e">
        <f>+#REF!</f>
        <v>#REF!</v>
      </c>
      <c r="G506" s="335" t="e">
        <f>+#REF!</f>
        <v>#REF!</v>
      </c>
      <c r="H506" s="276" t="e">
        <f>G506*F506</f>
        <v>#REF!</v>
      </c>
      <c r="I506" s="452"/>
      <c r="J506" s="140"/>
      <c r="K506" s="140"/>
      <c r="L506" s="140"/>
    </row>
    <row r="507" spans="1:12" s="139" customFormat="1" ht="15" thickBot="1" x14ac:dyDescent="0.35">
      <c r="A507" s="140"/>
      <c r="B507" s="140"/>
      <c r="C507" s="241"/>
      <c r="D507" s="242"/>
      <c r="E507" s="241"/>
      <c r="F507" s="1244" t="s">
        <v>20</v>
      </c>
      <c r="G507" s="1245"/>
      <c r="H507" s="310" t="e">
        <f>SUM(H485:H506)</f>
        <v>#REF!</v>
      </c>
      <c r="I507" s="453"/>
      <c r="J507" s="140"/>
      <c r="K507" s="140"/>
      <c r="L507" s="140"/>
    </row>
    <row r="508" spans="1:12" ht="15" thickBot="1" x14ac:dyDescent="0.35">
      <c r="A508" s="140"/>
      <c r="B508" s="224"/>
      <c r="C508" s="1246" t="s">
        <v>21</v>
      </c>
      <c r="D508" s="1247"/>
      <c r="E508" s="1247"/>
      <c r="F508" s="1247"/>
      <c r="G508" s="1247"/>
      <c r="H508" s="1248"/>
      <c r="I508" s="226"/>
      <c r="J508" s="140"/>
    </row>
    <row r="509" spans="1:12" ht="15" thickBot="1" x14ac:dyDescent="0.35">
      <c r="A509" s="140"/>
      <c r="B509" s="224"/>
      <c r="C509" s="203" t="s">
        <v>22</v>
      </c>
      <c r="D509" s="204" t="s">
        <v>23</v>
      </c>
      <c r="E509" s="205" t="s">
        <v>16</v>
      </c>
      <c r="F509" s="204" t="s">
        <v>17</v>
      </c>
      <c r="G509" s="205" t="s">
        <v>18</v>
      </c>
      <c r="H509" s="312" t="s">
        <v>25</v>
      </c>
      <c r="I509" s="456"/>
      <c r="J509" s="140"/>
    </row>
    <row r="510" spans="1:12" x14ac:dyDescent="0.3">
      <c r="A510" s="140"/>
      <c r="B510" s="224"/>
      <c r="C510" s="281" t="e">
        <f>+#REF!</f>
        <v>#REF!</v>
      </c>
      <c r="D510" s="313" t="e">
        <f>+#REF!</f>
        <v>#REF!</v>
      </c>
      <c r="E510" s="282" t="e">
        <f>+#REF!</f>
        <v>#REF!</v>
      </c>
      <c r="F510" s="283">
        <v>1</v>
      </c>
      <c r="G510" s="314" t="e">
        <f>+#REF!</f>
        <v>#REF!</v>
      </c>
      <c r="H510" s="315" t="e">
        <f>+F510*G510</f>
        <v>#REF!</v>
      </c>
      <c r="I510" s="311"/>
      <c r="J510" s="140"/>
    </row>
    <row r="511" spans="1:12" x14ac:dyDescent="0.3">
      <c r="A511" s="140"/>
      <c r="B511" s="224"/>
      <c r="C511" s="133" t="e">
        <f>+#REF!</f>
        <v>#REF!</v>
      </c>
      <c r="D511" s="321" t="e">
        <f>+#REF!</f>
        <v>#REF!</v>
      </c>
      <c r="E511" s="284" t="e">
        <f>+#REF!</f>
        <v>#REF!</v>
      </c>
      <c r="F511" s="144">
        <v>1</v>
      </c>
      <c r="G511" s="314" t="e">
        <f>+#REF!</f>
        <v>#REF!</v>
      </c>
      <c r="H511" s="316" t="e">
        <f t="shared" ref="H511:H514" si="22">+F511*G511</f>
        <v>#REF!</v>
      </c>
      <c r="I511" s="311"/>
      <c r="J511" s="140"/>
    </row>
    <row r="512" spans="1:12" x14ac:dyDescent="0.3">
      <c r="A512" s="140"/>
      <c r="B512" s="224"/>
      <c r="C512" s="133" t="e">
        <f>+#REF!</f>
        <v>#REF!</v>
      </c>
      <c r="D512" s="321" t="e">
        <f>+#REF!</f>
        <v>#REF!</v>
      </c>
      <c r="E512" s="284" t="e">
        <f>+#REF!</f>
        <v>#REF!</v>
      </c>
      <c r="F512" s="144">
        <v>1</v>
      </c>
      <c r="G512" s="314" t="e">
        <f>+#REF!</f>
        <v>#REF!</v>
      </c>
      <c r="H512" s="316" t="e">
        <f t="shared" si="22"/>
        <v>#REF!</v>
      </c>
      <c r="I512" s="311"/>
      <c r="J512" s="140"/>
    </row>
    <row r="513" spans="1:12" x14ac:dyDescent="0.3">
      <c r="A513" s="140"/>
      <c r="B513" s="224"/>
      <c r="C513" s="133" t="e">
        <f>+#REF!</f>
        <v>#REF!</v>
      </c>
      <c r="D513" s="321" t="e">
        <f>+#REF!</f>
        <v>#REF!</v>
      </c>
      <c r="E513" s="284" t="e">
        <f>+#REF!</f>
        <v>#REF!</v>
      </c>
      <c r="F513" s="144">
        <v>1</v>
      </c>
      <c r="G513" s="314" t="e">
        <f>+#REF!</f>
        <v>#REF!</v>
      </c>
      <c r="H513" s="316" t="e">
        <f t="shared" si="22"/>
        <v>#REF!</v>
      </c>
      <c r="I513" s="311"/>
      <c r="J513" s="140"/>
    </row>
    <row r="514" spans="1:12" ht="15" thickBot="1" x14ac:dyDescent="0.35">
      <c r="A514" s="140"/>
      <c r="B514" s="224"/>
      <c r="C514" s="285" t="e">
        <f>+#REF!</f>
        <v>#REF!</v>
      </c>
      <c r="D514" s="286" t="e">
        <f>+#REF!</f>
        <v>#REF!</v>
      </c>
      <c r="E514" s="287" t="e">
        <f>+#REF!</f>
        <v>#REF!</v>
      </c>
      <c r="F514" s="288">
        <v>1</v>
      </c>
      <c r="G514" s="314" t="e">
        <f>+#REF!</f>
        <v>#REF!</v>
      </c>
      <c r="H514" s="317" t="e">
        <f t="shared" si="22"/>
        <v>#REF!</v>
      </c>
      <c r="I514" s="311"/>
      <c r="J514" s="140"/>
    </row>
    <row r="515" spans="1:12" ht="15" thickBot="1" x14ac:dyDescent="0.35">
      <c r="A515" s="140"/>
      <c r="B515" s="224"/>
      <c r="C515" s="1249" t="s">
        <v>57</v>
      </c>
      <c r="D515" s="1250"/>
      <c r="E515" s="1250"/>
      <c r="F515" s="1250"/>
      <c r="G515" s="1250"/>
      <c r="H515" s="222" t="e">
        <f>SUM(H510:H514)</f>
        <v>#REF!</v>
      </c>
      <c r="I515" s="230"/>
      <c r="J515" s="168"/>
    </row>
    <row r="516" spans="1:12" ht="15" thickBot="1" x14ac:dyDescent="0.35">
      <c r="A516" s="140"/>
      <c r="B516" s="224"/>
      <c r="C516" s="1190" t="s">
        <v>59</v>
      </c>
      <c r="D516" s="1191"/>
      <c r="E516" s="1191"/>
      <c r="F516" s="1191"/>
      <c r="G516" s="1192"/>
      <c r="H516" s="318" t="e">
        <f>+H515+H507</f>
        <v>#REF!</v>
      </c>
      <c r="I516" s="164"/>
      <c r="J516" s="140"/>
    </row>
    <row r="517" spans="1:12" x14ac:dyDescent="0.3">
      <c r="B517" s="141"/>
      <c r="C517" s="141"/>
      <c r="D517" s="257"/>
      <c r="E517" s="258"/>
      <c r="F517" s="141"/>
      <c r="G517" s="141"/>
      <c r="H517" s="141"/>
      <c r="I517" s="141"/>
    </row>
    <row r="518" spans="1:12" s="139" customFormat="1" ht="15" thickBot="1" x14ac:dyDescent="0.35">
      <c r="A518" s="140"/>
      <c r="B518" s="1197"/>
      <c r="C518" s="1222"/>
      <c r="D518" s="1222"/>
      <c r="E518" s="1222"/>
      <c r="F518" s="1222"/>
      <c r="G518" s="1222"/>
      <c r="H518" s="1222"/>
      <c r="I518" s="1222"/>
      <c r="J518" s="140"/>
      <c r="K518" s="140"/>
      <c r="L518" s="140"/>
    </row>
    <row r="519" spans="1:12" s="139" customFormat="1" ht="15" thickBot="1" x14ac:dyDescent="0.35">
      <c r="A519" s="140"/>
      <c r="B519" s="449"/>
      <c r="C519" s="1252" t="s">
        <v>0</v>
      </c>
      <c r="D519" s="1253"/>
      <c r="E519" s="1253"/>
      <c r="F519" s="1253"/>
      <c r="G519" s="1253"/>
      <c r="H519" s="1254"/>
      <c r="I519" s="450"/>
      <c r="J519" s="140"/>
      <c r="K519" s="140"/>
      <c r="L519" s="140"/>
    </row>
    <row r="520" spans="1:12" s="139" customFormat="1" ht="15" thickBot="1" x14ac:dyDescent="0.35">
      <c r="A520" s="140"/>
      <c r="B520" s="140"/>
      <c r="C520" s="170"/>
      <c r="D520" s="170"/>
      <c r="E520" s="170"/>
      <c r="F520" s="170"/>
      <c r="G520" s="170"/>
      <c r="H520" s="170"/>
      <c r="I520" s="170"/>
      <c r="J520" s="140"/>
      <c r="K520" s="140"/>
      <c r="L520" s="140"/>
    </row>
    <row r="521" spans="1:12" s="139" customFormat="1" ht="15" thickBot="1" x14ac:dyDescent="0.35">
      <c r="A521" s="140"/>
      <c r="B521" s="140"/>
      <c r="C521" s="172" t="s">
        <v>1</v>
      </c>
      <c r="D521" s="173" t="s">
        <v>773</v>
      </c>
      <c r="E521" s="1255"/>
      <c r="F521" s="1257"/>
      <c r="G521" s="1258"/>
      <c r="H521" s="1259"/>
      <c r="I521" s="450"/>
      <c r="J521" s="140"/>
      <c r="K521" s="140"/>
      <c r="L521" s="140"/>
    </row>
    <row r="522" spans="1:12" s="139" customFormat="1" ht="15" thickBot="1" x14ac:dyDescent="0.35">
      <c r="A522" s="140"/>
      <c r="B522" s="140"/>
      <c r="C522" s="172" t="s">
        <v>3</v>
      </c>
      <c r="D522" s="174" t="s">
        <v>4</v>
      </c>
      <c r="E522" s="1256"/>
      <c r="F522" s="1260"/>
      <c r="G522" s="1245"/>
      <c r="H522" s="1261"/>
      <c r="I522" s="450"/>
      <c r="J522" s="140"/>
      <c r="K522" s="140"/>
      <c r="L522" s="140"/>
    </row>
    <row r="523" spans="1:12" s="139" customFormat="1" ht="15" thickBot="1" x14ac:dyDescent="0.35">
      <c r="A523" s="140"/>
      <c r="B523" s="140"/>
      <c r="C523" s="172" t="s">
        <v>5</v>
      </c>
      <c r="D523" s="174" t="s">
        <v>6</v>
      </c>
      <c r="E523" s="1256"/>
      <c r="F523" s="1260"/>
      <c r="G523" s="1245"/>
      <c r="H523" s="1261"/>
      <c r="I523" s="450"/>
      <c r="J523" s="140"/>
      <c r="K523" s="140"/>
      <c r="L523" s="140"/>
    </row>
    <row r="524" spans="1:12" s="139" customFormat="1" ht="15" thickBot="1" x14ac:dyDescent="0.35">
      <c r="A524" s="140"/>
      <c r="B524" s="140"/>
      <c r="C524" s="172" t="s">
        <v>7</v>
      </c>
      <c r="D524" s="174" t="s">
        <v>8</v>
      </c>
      <c r="E524" s="1256"/>
      <c r="F524" s="1260"/>
      <c r="G524" s="1245"/>
      <c r="H524" s="1261"/>
      <c r="I524" s="450"/>
      <c r="J524" s="140"/>
      <c r="K524" s="140"/>
      <c r="L524" s="140"/>
    </row>
    <row r="525" spans="1:12" s="139" customFormat="1" ht="15" thickBot="1" x14ac:dyDescent="0.35">
      <c r="A525" s="140"/>
      <c r="B525" s="140"/>
      <c r="C525" s="175" t="s">
        <v>9</v>
      </c>
      <c r="D525" s="174" t="s">
        <v>10</v>
      </c>
      <c r="E525" s="1256"/>
      <c r="F525" s="1260"/>
      <c r="G525" s="1245"/>
      <c r="H525" s="1261"/>
      <c r="I525" s="450"/>
      <c r="J525" s="140"/>
      <c r="K525" s="140"/>
      <c r="L525" s="140"/>
    </row>
    <row r="526" spans="1:12" s="139" customFormat="1" ht="15" thickBot="1" x14ac:dyDescent="0.35">
      <c r="A526" s="140"/>
      <c r="B526" s="140"/>
      <c r="C526" s="175" t="s">
        <v>11</v>
      </c>
      <c r="D526" s="174" t="s">
        <v>12</v>
      </c>
      <c r="E526" s="1256"/>
      <c r="F526" s="1262"/>
      <c r="G526" s="1263"/>
      <c r="H526" s="1264"/>
      <c r="I526" s="450"/>
      <c r="J526" s="140"/>
      <c r="K526" s="140"/>
      <c r="L526" s="140"/>
    </row>
    <row r="527" spans="1:12" s="139" customFormat="1" x14ac:dyDescent="0.3">
      <c r="A527" s="140"/>
      <c r="B527" s="140"/>
      <c r="C527" s="176"/>
      <c r="D527" s="177"/>
      <c r="E527" s="170"/>
      <c r="F527" s="177"/>
      <c r="G527" s="177"/>
      <c r="H527" s="177"/>
      <c r="I527" s="177"/>
      <c r="J527" s="140"/>
      <c r="K527" s="140"/>
      <c r="L527" s="140"/>
    </row>
    <row r="528" spans="1:12" s="139" customFormat="1" ht="15" thickBot="1" x14ac:dyDescent="0.35">
      <c r="A528" s="140"/>
      <c r="B528" s="140"/>
      <c r="C528" s="1265" t="s">
        <v>13</v>
      </c>
      <c r="D528" s="1222"/>
      <c r="E528" s="1222"/>
      <c r="F528" s="1222"/>
      <c r="G528" s="1222"/>
      <c r="H528" s="1266"/>
      <c r="I528" s="450"/>
      <c r="J528" s="140"/>
      <c r="K528" s="140"/>
      <c r="L528" s="140"/>
    </row>
    <row r="529" spans="1:12" s="139" customFormat="1" ht="15" thickBot="1" x14ac:dyDescent="0.35">
      <c r="A529" s="140"/>
      <c r="B529" s="140"/>
      <c r="C529" s="336" t="s">
        <v>14</v>
      </c>
      <c r="D529" s="337" t="s">
        <v>15</v>
      </c>
      <c r="E529" s="338" t="s">
        <v>16</v>
      </c>
      <c r="F529" s="337" t="s">
        <v>17</v>
      </c>
      <c r="G529" s="339" t="s">
        <v>18</v>
      </c>
      <c r="H529" s="293" t="s">
        <v>19</v>
      </c>
      <c r="I529" s="451"/>
      <c r="J529" s="140"/>
      <c r="K529" s="140"/>
      <c r="L529" s="140"/>
    </row>
    <row r="530" spans="1:12" s="139" customFormat="1" x14ac:dyDescent="0.3">
      <c r="A530" s="140"/>
      <c r="B530" s="140"/>
      <c r="C530" s="340" t="e">
        <f>+#REF!</f>
        <v>#REF!</v>
      </c>
      <c r="D530" s="341" t="e">
        <f>+#REF!</f>
        <v>#REF!</v>
      </c>
      <c r="E530" s="342" t="e">
        <f>+#REF!</f>
        <v>#REF!</v>
      </c>
      <c r="F530" s="343" t="e">
        <f>+#REF!</f>
        <v>#REF!</v>
      </c>
      <c r="G530" s="344" t="e">
        <f>+#REF!</f>
        <v>#REF!</v>
      </c>
      <c r="H530" s="345" t="e">
        <f t="shared" ref="H530:H552" si="23">G530*F530</f>
        <v>#REF!</v>
      </c>
      <c r="I530" s="452"/>
      <c r="J530" s="140"/>
      <c r="K530" s="140"/>
      <c r="L530" s="140"/>
    </row>
    <row r="531" spans="1:12" s="139" customFormat="1" x14ac:dyDescent="0.3">
      <c r="A531" s="140"/>
      <c r="B531" s="140"/>
      <c r="C531" s="268" t="e">
        <f>+#REF!</f>
        <v>#REF!</v>
      </c>
      <c r="D531" s="269" t="e">
        <f>+#REF!</f>
        <v>#REF!</v>
      </c>
      <c r="E531" s="270" t="e">
        <f>+#REF!</f>
        <v>#REF!</v>
      </c>
      <c r="F531" s="237" t="e">
        <f>+#REF!</f>
        <v>#REF!</v>
      </c>
      <c r="G531" s="271" t="e">
        <f>+#REF!</f>
        <v>#REF!</v>
      </c>
      <c r="H531" s="345" t="e">
        <f t="shared" si="23"/>
        <v>#REF!</v>
      </c>
      <c r="I531" s="452"/>
      <c r="J531" s="140"/>
      <c r="K531" s="140"/>
      <c r="L531" s="140"/>
    </row>
    <row r="532" spans="1:12" s="139" customFormat="1" x14ac:dyDescent="0.3">
      <c r="A532" s="140"/>
      <c r="B532" s="140"/>
      <c r="C532" s="268" t="e">
        <f>+#REF!</f>
        <v>#REF!</v>
      </c>
      <c r="D532" s="269" t="e">
        <f>+#REF!</f>
        <v>#REF!</v>
      </c>
      <c r="E532" s="270" t="e">
        <f>+#REF!</f>
        <v>#REF!</v>
      </c>
      <c r="F532" s="237" t="e">
        <f>+#REF!</f>
        <v>#REF!</v>
      </c>
      <c r="G532" s="271" t="e">
        <f>+#REF!</f>
        <v>#REF!</v>
      </c>
      <c r="H532" s="345" t="e">
        <f t="shared" si="23"/>
        <v>#REF!</v>
      </c>
      <c r="I532" s="452"/>
      <c r="J532" s="140"/>
      <c r="K532" s="140"/>
      <c r="L532" s="140"/>
    </row>
    <row r="533" spans="1:12" s="139" customFormat="1" x14ac:dyDescent="0.3">
      <c r="A533" s="140"/>
      <c r="B533" s="140"/>
      <c r="C533" s="268" t="e">
        <f>+#REF!</f>
        <v>#REF!</v>
      </c>
      <c r="D533" s="269" t="e">
        <f>+#REF!</f>
        <v>#REF!</v>
      </c>
      <c r="E533" s="270" t="e">
        <f>+#REF!</f>
        <v>#REF!</v>
      </c>
      <c r="F533" s="237" t="e">
        <f>+#REF!</f>
        <v>#REF!</v>
      </c>
      <c r="G533" s="271" t="e">
        <f>+#REF!</f>
        <v>#REF!</v>
      </c>
      <c r="H533" s="345" t="e">
        <f t="shared" si="23"/>
        <v>#REF!</v>
      </c>
      <c r="I533" s="452"/>
      <c r="J533" s="140"/>
      <c r="K533" s="140"/>
      <c r="L533" s="140"/>
    </row>
    <row r="534" spans="1:12" s="139" customFormat="1" x14ac:dyDescent="0.3">
      <c r="A534" s="140"/>
      <c r="B534" s="140"/>
      <c r="C534" s="268" t="e">
        <f>+#REF!</f>
        <v>#REF!</v>
      </c>
      <c r="D534" s="269" t="e">
        <f>+#REF!</f>
        <v>#REF!</v>
      </c>
      <c r="E534" s="270" t="e">
        <f>+#REF!</f>
        <v>#REF!</v>
      </c>
      <c r="F534" s="237" t="e">
        <f>+#REF!</f>
        <v>#REF!</v>
      </c>
      <c r="G534" s="271" t="e">
        <f>+#REF!</f>
        <v>#REF!</v>
      </c>
      <c r="H534" s="345" t="e">
        <f t="shared" si="23"/>
        <v>#REF!</v>
      </c>
      <c r="I534" s="452"/>
      <c r="J534" s="140"/>
      <c r="K534" s="140"/>
      <c r="L534" s="140"/>
    </row>
    <row r="535" spans="1:12" s="139" customFormat="1" x14ac:dyDescent="0.3">
      <c r="A535" s="140"/>
      <c r="B535" s="140"/>
      <c r="C535" s="268" t="e">
        <f>+#REF!</f>
        <v>#REF!</v>
      </c>
      <c r="D535" s="269" t="e">
        <f>+#REF!</f>
        <v>#REF!</v>
      </c>
      <c r="E535" s="270" t="e">
        <f>+#REF!</f>
        <v>#REF!</v>
      </c>
      <c r="F535" s="237" t="e">
        <f>+#REF!</f>
        <v>#REF!</v>
      </c>
      <c r="G535" s="271" t="e">
        <f>+#REF!</f>
        <v>#REF!</v>
      </c>
      <c r="H535" s="345" t="e">
        <f t="shared" si="23"/>
        <v>#REF!</v>
      </c>
      <c r="I535" s="452"/>
      <c r="J535" s="140"/>
      <c r="K535" s="140"/>
      <c r="L535" s="140"/>
    </row>
    <row r="536" spans="1:12" s="139" customFormat="1" x14ac:dyDescent="0.3">
      <c r="A536" s="140"/>
      <c r="B536" s="140"/>
      <c r="C536" s="268" t="e">
        <f>+#REF!</f>
        <v>#REF!</v>
      </c>
      <c r="D536" s="269" t="e">
        <f>+#REF!</f>
        <v>#REF!</v>
      </c>
      <c r="E536" s="270" t="e">
        <f>+#REF!</f>
        <v>#REF!</v>
      </c>
      <c r="F536" s="237" t="e">
        <f>+#REF!</f>
        <v>#REF!</v>
      </c>
      <c r="G536" s="271" t="e">
        <f>+#REF!</f>
        <v>#REF!</v>
      </c>
      <c r="H536" s="346" t="e">
        <f t="shared" si="23"/>
        <v>#REF!</v>
      </c>
      <c r="I536" s="452"/>
      <c r="J536" s="140"/>
      <c r="K536" s="140"/>
      <c r="L536" s="140"/>
    </row>
    <row r="537" spans="1:12" s="139" customFormat="1" x14ac:dyDescent="0.3">
      <c r="A537" s="140"/>
      <c r="B537" s="140"/>
      <c r="C537" s="268" t="e">
        <f>+#REF!</f>
        <v>#REF!</v>
      </c>
      <c r="D537" s="269" t="e">
        <f>+#REF!</f>
        <v>#REF!</v>
      </c>
      <c r="E537" s="270" t="e">
        <f>+#REF!</f>
        <v>#REF!</v>
      </c>
      <c r="F537" s="237" t="e">
        <f>+#REF!</f>
        <v>#REF!</v>
      </c>
      <c r="G537" s="271" t="e">
        <f>+#REF!</f>
        <v>#REF!</v>
      </c>
      <c r="H537" s="346" t="e">
        <f t="shared" si="23"/>
        <v>#REF!</v>
      </c>
      <c r="I537" s="452"/>
      <c r="J537" s="140"/>
      <c r="K537" s="140"/>
      <c r="L537" s="140"/>
    </row>
    <row r="538" spans="1:12" s="139" customFormat="1" x14ac:dyDescent="0.3">
      <c r="A538" s="140"/>
      <c r="B538" s="140"/>
      <c r="C538" s="268" t="e">
        <f>+#REF!</f>
        <v>#REF!</v>
      </c>
      <c r="D538" s="269" t="e">
        <f>+#REF!</f>
        <v>#REF!</v>
      </c>
      <c r="E538" s="270" t="e">
        <f>+#REF!</f>
        <v>#REF!</v>
      </c>
      <c r="F538" s="237" t="e">
        <f>+#REF!</f>
        <v>#REF!</v>
      </c>
      <c r="G538" s="271" t="e">
        <f>+#REF!</f>
        <v>#REF!</v>
      </c>
      <c r="H538" s="345" t="e">
        <f t="shared" si="23"/>
        <v>#REF!</v>
      </c>
      <c r="I538" s="452"/>
      <c r="J538" s="140"/>
      <c r="K538" s="140"/>
      <c r="L538" s="140"/>
    </row>
    <row r="539" spans="1:12" s="139" customFormat="1" x14ac:dyDescent="0.3">
      <c r="A539" s="140"/>
      <c r="B539" s="140"/>
      <c r="C539" s="268" t="e">
        <f>+#REF!</f>
        <v>#REF!</v>
      </c>
      <c r="D539" s="269" t="e">
        <f>+#REF!</f>
        <v>#REF!</v>
      </c>
      <c r="E539" s="270" t="e">
        <f>+#REF!</f>
        <v>#REF!</v>
      </c>
      <c r="F539" s="237" t="e">
        <f>+#REF!</f>
        <v>#REF!</v>
      </c>
      <c r="G539" s="271" t="e">
        <f>+#REF!</f>
        <v>#REF!</v>
      </c>
      <c r="H539" s="345" t="e">
        <f t="shared" si="23"/>
        <v>#REF!</v>
      </c>
      <c r="I539" s="452"/>
      <c r="J539" s="140"/>
      <c r="K539" s="140"/>
      <c r="L539" s="140"/>
    </row>
    <row r="540" spans="1:12" s="139" customFormat="1" x14ac:dyDescent="0.3">
      <c r="A540" s="140"/>
      <c r="B540" s="140"/>
      <c r="C540" s="268" t="e">
        <f>+#REF!</f>
        <v>#REF!</v>
      </c>
      <c r="D540" s="269" t="e">
        <f>+#REF!</f>
        <v>#REF!</v>
      </c>
      <c r="E540" s="270" t="e">
        <f>+#REF!</f>
        <v>#REF!</v>
      </c>
      <c r="F540" s="237" t="e">
        <f>+#REF!</f>
        <v>#REF!</v>
      </c>
      <c r="G540" s="271" t="e">
        <f>+#REF!</f>
        <v>#REF!</v>
      </c>
      <c r="H540" s="345" t="e">
        <f t="shared" si="23"/>
        <v>#REF!</v>
      </c>
      <c r="I540" s="452"/>
      <c r="J540" s="140"/>
      <c r="K540" s="140"/>
      <c r="L540" s="140"/>
    </row>
    <row r="541" spans="1:12" s="139" customFormat="1" x14ac:dyDescent="0.3">
      <c r="A541" s="140"/>
      <c r="B541" s="140"/>
      <c r="C541" s="268" t="e">
        <f>+#REF!</f>
        <v>#REF!</v>
      </c>
      <c r="D541" s="269" t="e">
        <f>+#REF!</f>
        <v>#REF!</v>
      </c>
      <c r="E541" s="270" t="e">
        <f>+#REF!</f>
        <v>#REF!</v>
      </c>
      <c r="F541" s="237" t="e">
        <f>+#REF!</f>
        <v>#REF!</v>
      </c>
      <c r="G541" s="271" t="e">
        <f>+#REF!</f>
        <v>#REF!</v>
      </c>
      <c r="H541" s="347" t="e">
        <f t="shared" si="23"/>
        <v>#REF!</v>
      </c>
      <c r="I541" s="457"/>
      <c r="J541" s="140"/>
      <c r="K541" s="140"/>
      <c r="L541" s="140"/>
    </row>
    <row r="542" spans="1:12" s="139" customFormat="1" x14ac:dyDescent="0.3">
      <c r="A542" s="140"/>
      <c r="B542" s="140"/>
      <c r="C542" s="268" t="e">
        <f>+#REF!</f>
        <v>#REF!</v>
      </c>
      <c r="D542" s="269" t="e">
        <f>+#REF!</f>
        <v>#REF!</v>
      </c>
      <c r="E542" s="270" t="e">
        <f>+#REF!</f>
        <v>#REF!</v>
      </c>
      <c r="F542" s="237" t="e">
        <f>+#REF!</f>
        <v>#REF!</v>
      </c>
      <c r="G542" s="271" t="e">
        <f>+#REF!</f>
        <v>#REF!</v>
      </c>
      <c r="H542" s="346" t="e">
        <f t="shared" si="23"/>
        <v>#REF!</v>
      </c>
      <c r="I542" s="452"/>
      <c r="J542" s="140"/>
      <c r="K542" s="140"/>
      <c r="L542" s="140"/>
    </row>
    <row r="543" spans="1:12" s="139" customFormat="1" x14ac:dyDescent="0.3">
      <c r="A543" s="140"/>
      <c r="B543" s="140"/>
      <c r="C543" s="268" t="e">
        <f>+#REF!</f>
        <v>#REF!</v>
      </c>
      <c r="D543" s="269" t="e">
        <f>+#REF!</f>
        <v>#REF!</v>
      </c>
      <c r="E543" s="270" t="e">
        <f>+#REF!</f>
        <v>#REF!</v>
      </c>
      <c r="F543" s="237" t="e">
        <f>+#REF!</f>
        <v>#REF!</v>
      </c>
      <c r="G543" s="271" t="e">
        <f>+#REF!</f>
        <v>#REF!</v>
      </c>
      <c r="H543" s="345" t="e">
        <f t="shared" si="23"/>
        <v>#REF!</v>
      </c>
      <c r="I543" s="452"/>
      <c r="J543" s="140"/>
      <c r="K543" s="140"/>
      <c r="L543" s="140"/>
    </row>
    <row r="544" spans="1:12" s="139" customFormat="1" x14ac:dyDescent="0.3">
      <c r="A544" s="140"/>
      <c r="B544" s="140"/>
      <c r="C544" s="268" t="e">
        <f>+#REF!</f>
        <v>#REF!</v>
      </c>
      <c r="D544" s="269" t="e">
        <f>+#REF!</f>
        <v>#REF!</v>
      </c>
      <c r="E544" s="270" t="e">
        <f>+#REF!</f>
        <v>#REF!</v>
      </c>
      <c r="F544" s="237" t="e">
        <f>+#REF!</f>
        <v>#REF!</v>
      </c>
      <c r="G544" s="271" t="e">
        <f>+#REF!</f>
        <v>#REF!</v>
      </c>
      <c r="H544" s="345" t="e">
        <f t="shared" si="23"/>
        <v>#REF!</v>
      </c>
      <c r="I544" s="452"/>
      <c r="J544" s="140"/>
      <c r="K544" s="140"/>
      <c r="L544" s="140"/>
    </row>
    <row r="545" spans="1:12" s="139" customFormat="1" x14ac:dyDescent="0.3">
      <c r="A545" s="140"/>
      <c r="B545" s="140"/>
      <c r="C545" s="268" t="e">
        <f>+#REF!</f>
        <v>#REF!</v>
      </c>
      <c r="D545" s="269" t="e">
        <f>+#REF!</f>
        <v>#REF!</v>
      </c>
      <c r="E545" s="270" t="e">
        <f>+#REF!</f>
        <v>#REF!</v>
      </c>
      <c r="F545" s="237" t="e">
        <f>+#REF!</f>
        <v>#REF!</v>
      </c>
      <c r="G545" s="271" t="e">
        <f>+#REF!</f>
        <v>#REF!</v>
      </c>
      <c r="H545" s="345" t="e">
        <f t="shared" si="23"/>
        <v>#REF!</v>
      </c>
      <c r="I545" s="452"/>
      <c r="J545" s="140"/>
      <c r="K545" s="140"/>
      <c r="L545" s="140"/>
    </row>
    <row r="546" spans="1:12" s="139" customFormat="1" x14ac:dyDescent="0.3">
      <c r="A546" s="140"/>
      <c r="B546" s="140"/>
      <c r="C546" s="268" t="e">
        <f>+#REF!</f>
        <v>#REF!</v>
      </c>
      <c r="D546" s="269" t="e">
        <f>+#REF!</f>
        <v>#REF!</v>
      </c>
      <c r="E546" s="270" t="e">
        <f>+#REF!</f>
        <v>#REF!</v>
      </c>
      <c r="F546" s="237" t="e">
        <f>+#REF!</f>
        <v>#REF!</v>
      </c>
      <c r="G546" s="271" t="e">
        <f>+#REF!</f>
        <v>#REF!</v>
      </c>
      <c r="H546" s="345" t="e">
        <f t="shared" si="23"/>
        <v>#REF!</v>
      </c>
      <c r="I546" s="452"/>
      <c r="J546" s="140"/>
      <c r="K546" s="140"/>
      <c r="L546" s="140"/>
    </row>
    <row r="547" spans="1:12" s="139" customFormat="1" x14ac:dyDescent="0.3">
      <c r="A547" s="140"/>
      <c r="B547" s="140"/>
      <c r="C547" s="268" t="e">
        <f>+#REF!</f>
        <v>#REF!</v>
      </c>
      <c r="D547" s="269" t="e">
        <f>+#REF!</f>
        <v>#REF!</v>
      </c>
      <c r="E547" s="270" t="e">
        <f>+#REF!</f>
        <v>#REF!</v>
      </c>
      <c r="F547" s="237" t="e">
        <f>+#REF!</f>
        <v>#REF!</v>
      </c>
      <c r="G547" s="271" t="e">
        <f>+#REF!</f>
        <v>#REF!</v>
      </c>
      <c r="H547" s="345" t="e">
        <f t="shared" si="23"/>
        <v>#REF!</v>
      </c>
      <c r="I547" s="452"/>
      <c r="J547" s="140"/>
      <c r="K547" s="140"/>
      <c r="L547" s="140"/>
    </row>
    <row r="548" spans="1:12" s="139" customFormat="1" x14ac:dyDescent="0.3">
      <c r="A548" s="140"/>
      <c r="B548" s="140"/>
      <c r="C548" s="268" t="e">
        <f>+#REF!</f>
        <v>#REF!</v>
      </c>
      <c r="D548" s="269" t="e">
        <f>+#REF!</f>
        <v>#REF!</v>
      </c>
      <c r="E548" s="270" t="e">
        <f>+#REF!</f>
        <v>#REF!</v>
      </c>
      <c r="F548" s="237" t="e">
        <f>+#REF!</f>
        <v>#REF!</v>
      </c>
      <c r="G548" s="271" t="e">
        <f>+#REF!</f>
        <v>#REF!</v>
      </c>
      <c r="H548" s="345" t="e">
        <f t="shared" si="23"/>
        <v>#REF!</v>
      </c>
      <c r="I548" s="452"/>
      <c r="J548" s="140"/>
      <c r="K548" s="140"/>
      <c r="L548" s="140"/>
    </row>
    <row r="549" spans="1:12" s="139" customFormat="1" x14ac:dyDescent="0.3">
      <c r="A549" s="140"/>
      <c r="B549" s="140"/>
      <c r="C549" s="268" t="e">
        <f>+#REF!</f>
        <v>#REF!</v>
      </c>
      <c r="D549" s="269" t="e">
        <f>+#REF!</f>
        <v>#REF!</v>
      </c>
      <c r="E549" s="270" t="e">
        <f>+#REF!</f>
        <v>#REF!</v>
      </c>
      <c r="F549" s="237" t="e">
        <f>+#REF!</f>
        <v>#REF!</v>
      </c>
      <c r="G549" s="271" t="e">
        <f>+#REF!</f>
        <v>#REF!</v>
      </c>
      <c r="H549" s="345" t="e">
        <f t="shared" si="23"/>
        <v>#REF!</v>
      </c>
      <c r="I549" s="452"/>
      <c r="J549" s="140"/>
      <c r="K549" s="140"/>
      <c r="L549" s="140"/>
    </row>
    <row r="550" spans="1:12" s="139" customFormat="1" x14ac:dyDescent="0.3">
      <c r="A550" s="140"/>
      <c r="B550" s="140"/>
      <c r="C550" s="268" t="e">
        <f>+#REF!</f>
        <v>#REF!</v>
      </c>
      <c r="D550" s="269" t="e">
        <f>+#REF!</f>
        <v>#REF!</v>
      </c>
      <c r="E550" s="270" t="e">
        <f>+#REF!</f>
        <v>#REF!</v>
      </c>
      <c r="F550" s="237" t="e">
        <f>+#REF!</f>
        <v>#REF!</v>
      </c>
      <c r="G550" s="271" t="e">
        <f>+#REF!</f>
        <v>#REF!</v>
      </c>
      <c r="H550" s="345" t="e">
        <f t="shared" si="23"/>
        <v>#REF!</v>
      </c>
      <c r="I550" s="452"/>
      <c r="J550" s="140"/>
      <c r="K550" s="140"/>
      <c r="L550" s="140"/>
    </row>
    <row r="551" spans="1:12" s="139" customFormat="1" x14ac:dyDescent="0.3">
      <c r="A551" s="140"/>
      <c r="B551" s="140"/>
      <c r="C551" s="348" t="e">
        <f>+#REF!</f>
        <v>#REF!</v>
      </c>
      <c r="D551" s="349" t="e">
        <f>+#REF!</f>
        <v>#REF!</v>
      </c>
      <c r="E551" s="350" t="e">
        <f>+#REF!</f>
        <v>#REF!</v>
      </c>
      <c r="F551" s="330" t="e">
        <f>+#REF!</f>
        <v>#REF!</v>
      </c>
      <c r="G551" s="271" t="e">
        <f>+#REF!</f>
        <v>#REF!</v>
      </c>
      <c r="H551" s="345" t="e">
        <f t="shared" si="23"/>
        <v>#REF!</v>
      </c>
      <c r="I551" s="452"/>
      <c r="J551" s="140"/>
      <c r="K551" s="140"/>
      <c r="L551" s="140"/>
    </row>
    <row r="552" spans="1:12" s="139" customFormat="1" ht="15" thickBot="1" x14ac:dyDescent="0.35">
      <c r="A552" s="140"/>
      <c r="B552" s="140"/>
      <c r="C552" s="351" t="e">
        <f>+#REF!</f>
        <v>#REF!</v>
      </c>
      <c r="D552" s="352" t="e">
        <f>+#REF!</f>
        <v>#REF!</v>
      </c>
      <c r="E552" s="353" t="e">
        <f>+#REF!</f>
        <v>#REF!</v>
      </c>
      <c r="F552" s="335" t="e">
        <f>+#REF!</f>
        <v>#REF!</v>
      </c>
      <c r="G552" s="276" t="e">
        <f>+#REF!</f>
        <v>#REF!</v>
      </c>
      <c r="H552" s="354" t="e">
        <f t="shared" si="23"/>
        <v>#REF!</v>
      </c>
      <c r="I552" s="452"/>
      <c r="J552" s="140"/>
      <c r="K552" s="140"/>
      <c r="L552" s="140"/>
    </row>
    <row r="553" spans="1:12" s="139" customFormat="1" ht="15" thickBot="1" x14ac:dyDescent="0.35">
      <c r="A553" s="140"/>
      <c r="B553" s="140"/>
      <c r="C553" s="241"/>
      <c r="D553" s="242"/>
      <c r="E553" s="241"/>
      <c r="F553" s="1244" t="s">
        <v>20</v>
      </c>
      <c r="G553" s="1245"/>
      <c r="H553" s="310" t="e">
        <f>SUM(H530:H552)</f>
        <v>#REF!</v>
      </c>
      <c r="I553" s="453"/>
      <c r="J553" s="140"/>
      <c r="K553" s="140"/>
      <c r="L553" s="140"/>
    </row>
    <row r="554" spans="1:12" ht="15" thickBot="1" x14ac:dyDescent="0.35">
      <c r="A554" s="140"/>
      <c r="B554" s="224"/>
      <c r="C554" s="1246" t="s">
        <v>21</v>
      </c>
      <c r="D554" s="1247"/>
      <c r="E554" s="1247"/>
      <c r="F554" s="1247"/>
      <c r="G554" s="1247"/>
      <c r="H554" s="1248"/>
      <c r="I554" s="226"/>
      <c r="J554" s="140"/>
    </row>
    <row r="555" spans="1:12" ht="15" thickBot="1" x14ac:dyDescent="0.35">
      <c r="A555" s="140"/>
      <c r="B555" s="224"/>
      <c r="C555" s="203" t="s">
        <v>22</v>
      </c>
      <c r="D555" s="204" t="s">
        <v>23</v>
      </c>
      <c r="E555" s="205" t="s">
        <v>16</v>
      </c>
      <c r="F555" s="204" t="s">
        <v>17</v>
      </c>
      <c r="G555" s="205" t="s">
        <v>18</v>
      </c>
      <c r="H555" s="312" t="s">
        <v>25</v>
      </c>
      <c r="I555" s="456"/>
      <c r="J555" s="140"/>
    </row>
    <row r="556" spans="1:12" x14ac:dyDescent="0.3">
      <c r="A556" s="140"/>
      <c r="B556" s="224"/>
      <c r="C556" s="281" t="e">
        <f>+#REF!</f>
        <v>#REF!</v>
      </c>
      <c r="D556" s="313" t="e">
        <f>+#REF!</f>
        <v>#REF!</v>
      </c>
      <c r="E556" s="282" t="e">
        <f>+#REF!</f>
        <v>#REF!</v>
      </c>
      <c r="F556" s="283">
        <v>1</v>
      </c>
      <c r="G556" s="314" t="e">
        <f>+#REF!</f>
        <v>#REF!</v>
      </c>
      <c r="H556" s="315" t="e">
        <f>+G556*F556</f>
        <v>#REF!</v>
      </c>
      <c r="I556" s="311"/>
      <c r="J556" s="140"/>
    </row>
    <row r="557" spans="1:12" x14ac:dyDescent="0.3">
      <c r="A557" s="140"/>
      <c r="B557" s="224"/>
      <c r="C557" s="133" t="e">
        <f>+#REF!</f>
        <v>#REF!</v>
      </c>
      <c r="D557" s="321" t="e">
        <f>+#REF!</f>
        <v>#REF!</v>
      </c>
      <c r="E557" s="284" t="e">
        <f>+#REF!</f>
        <v>#REF!</v>
      </c>
      <c r="F557" s="144">
        <v>1</v>
      </c>
      <c r="G557" s="314" t="e">
        <f>+#REF!</f>
        <v>#REF!</v>
      </c>
      <c r="H557" s="316" t="e">
        <f t="shared" ref="H557:H560" si="24">+G557*F557</f>
        <v>#REF!</v>
      </c>
      <c r="I557" s="311"/>
      <c r="J557" s="140"/>
    </row>
    <row r="558" spans="1:12" x14ac:dyDescent="0.3">
      <c r="A558" s="140"/>
      <c r="B558" s="224"/>
      <c r="C558" s="133" t="e">
        <f>+#REF!</f>
        <v>#REF!</v>
      </c>
      <c r="D558" s="321" t="e">
        <f>+#REF!</f>
        <v>#REF!</v>
      </c>
      <c r="E558" s="284" t="e">
        <f>+#REF!</f>
        <v>#REF!</v>
      </c>
      <c r="F558" s="144">
        <v>1</v>
      </c>
      <c r="G558" s="314" t="e">
        <f>+#REF!</f>
        <v>#REF!</v>
      </c>
      <c r="H558" s="316" t="e">
        <f t="shared" si="24"/>
        <v>#REF!</v>
      </c>
      <c r="I558" s="311"/>
      <c r="J558" s="140"/>
    </row>
    <row r="559" spans="1:12" x14ac:dyDescent="0.3">
      <c r="A559" s="140"/>
      <c r="B559" s="224"/>
      <c r="C559" s="133" t="e">
        <f>+#REF!</f>
        <v>#REF!</v>
      </c>
      <c r="D559" s="321" t="e">
        <f>+#REF!</f>
        <v>#REF!</v>
      </c>
      <c r="E559" s="284" t="e">
        <f>+#REF!</f>
        <v>#REF!</v>
      </c>
      <c r="F559" s="144">
        <v>1</v>
      </c>
      <c r="G559" s="314" t="e">
        <f>+#REF!</f>
        <v>#REF!</v>
      </c>
      <c r="H559" s="316" t="e">
        <f t="shared" si="24"/>
        <v>#REF!</v>
      </c>
      <c r="I559" s="311"/>
      <c r="J559" s="140"/>
    </row>
    <row r="560" spans="1:12" ht="15" thickBot="1" x14ac:dyDescent="0.35">
      <c r="A560" s="140"/>
      <c r="B560" s="224"/>
      <c r="C560" s="285" t="e">
        <f>+#REF!</f>
        <v>#REF!</v>
      </c>
      <c r="D560" s="286" t="e">
        <f>+#REF!</f>
        <v>#REF!</v>
      </c>
      <c r="E560" s="287" t="e">
        <f>+#REF!</f>
        <v>#REF!</v>
      </c>
      <c r="F560" s="288">
        <v>1</v>
      </c>
      <c r="G560" s="314" t="e">
        <f>+#REF!</f>
        <v>#REF!</v>
      </c>
      <c r="H560" s="317" t="e">
        <f t="shared" si="24"/>
        <v>#REF!</v>
      </c>
      <c r="I560" s="311"/>
      <c r="J560" s="140"/>
    </row>
    <row r="561" spans="1:12" ht="15" thickBot="1" x14ac:dyDescent="0.35">
      <c r="A561" s="140"/>
      <c r="B561" s="224"/>
      <c r="C561" s="1249" t="s">
        <v>57</v>
      </c>
      <c r="D561" s="1250"/>
      <c r="E561" s="1250"/>
      <c r="F561" s="1250"/>
      <c r="G561" s="1250"/>
      <c r="H561" s="222" t="e">
        <f>SUM(H556:H560)</f>
        <v>#REF!</v>
      </c>
      <c r="I561" s="230"/>
      <c r="J561" s="168"/>
    </row>
    <row r="562" spans="1:12" ht="15" thickBot="1" x14ac:dyDescent="0.35">
      <c r="A562" s="140"/>
      <c r="B562" s="224"/>
      <c r="C562" s="1190" t="s">
        <v>59</v>
      </c>
      <c r="D562" s="1191"/>
      <c r="E562" s="1191"/>
      <c r="F562" s="1191"/>
      <c r="G562" s="1192"/>
      <c r="H562" s="318" t="e">
        <f>+H561+H553</f>
        <v>#REF!</v>
      </c>
      <c r="I562" s="164"/>
      <c r="J562" s="140"/>
    </row>
    <row r="563" spans="1:12" x14ac:dyDescent="0.3">
      <c r="B563" s="141"/>
      <c r="C563" s="141"/>
      <c r="D563" s="257"/>
      <c r="E563" s="258"/>
      <c r="F563" s="141"/>
      <c r="G563" s="141"/>
      <c r="H563" s="141"/>
      <c r="I563" s="141"/>
    </row>
    <row r="564" spans="1:12" s="139" customFormat="1" ht="15" thickBot="1" x14ac:dyDescent="0.35">
      <c r="A564" s="140"/>
      <c r="B564" s="1197"/>
      <c r="C564" s="1222"/>
      <c r="D564" s="1222"/>
      <c r="E564" s="1222"/>
      <c r="F564" s="1222"/>
      <c r="G564" s="1222"/>
      <c r="H564" s="1222"/>
      <c r="I564" s="1222"/>
      <c r="J564" s="140"/>
      <c r="K564" s="140"/>
      <c r="L564" s="140"/>
    </row>
    <row r="565" spans="1:12" s="139" customFormat="1" ht="15" thickBot="1" x14ac:dyDescent="0.35">
      <c r="A565" s="140"/>
      <c r="B565" s="449"/>
      <c r="C565" s="1252" t="s">
        <v>0</v>
      </c>
      <c r="D565" s="1253"/>
      <c r="E565" s="1253"/>
      <c r="F565" s="1253"/>
      <c r="G565" s="1253"/>
      <c r="H565" s="1254"/>
      <c r="I565" s="450"/>
      <c r="J565" s="140"/>
      <c r="K565" s="140"/>
      <c r="L565" s="140"/>
    </row>
    <row r="566" spans="1:12" s="139" customFormat="1" ht="15" thickBot="1" x14ac:dyDescent="0.35">
      <c r="A566" s="140"/>
      <c r="B566" s="140"/>
      <c r="C566" s="170"/>
      <c r="D566" s="170"/>
      <c r="E566" s="170"/>
      <c r="F566" s="170"/>
      <c r="G566" s="170"/>
      <c r="H566" s="170"/>
      <c r="I566" s="170"/>
      <c r="J566" s="140"/>
      <c r="K566" s="140"/>
      <c r="L566" s="140"/>
    </row>
    <row r="567" spans="1:12" s="139" customFormat="1" ht="15" thickBot="1" x14ac:dyDescent="0.35">
      <c r="A567" s="140"/>
      <c r="B567" s="140"/>
      <c r="C567" s="172" t="s">
        <v>1</v>
      </c>
      <c r="D567" s="173" t="s">
        <v>774</v>
      </c>
      <c r="E567" s="1255"/>
      <c r="F567" s="1257"/>
      <c r="G567" s="1258"/>
      <c r="H567" s="1259"/>
      <c r="I567" s="450"/>
      <c r="J567" s="140"/>
      <c r="K567" s="140"/>
      <c r="L567" s="140"/>
    </row>
    <row r="568" spans="1:12" s="139" customFormat="1" ht="15" thickBot="1" x14ac:dyDescent="0.35">
      <c r="A568" s="140"/>
      <c r="B568" s="140"/>
      <c r="C568" s="172" t="s">
        <v>3</v>
      </c>
      <c r="D568" s="174" t="s">
        <v>4</v>
      </c>
      <c r="E568" s="1256"/>
      <c r="F568" s="1260"/>
      <c r="G568" s="1245"/>
      <c r="H568" s="1261"/>
      <c r="I568" s="450"/>
      <c r="J568" s="140"/>
      <c r="K568" s="140"/>
      <c r="L568" s="140"/>
    </row>
    <row r="569" spans="1:12" s="139" customFormat="1" ht="15" thickBot="1" x14ac:dyDescent="0.35">
      <c r="A569" s="140"/>
      <c r="B569" s="140"/>
      <c r="C569" s="172" t="s">
        <v>5</v>
      </c>
      <c r="D569" s="174" t="s">
        <v>6</v>
      </c>
      <c r="E569" s="1256"/>
      <c r="F569" s="1260"/>
      <c r="G569" s="1245"/>
      <c r="H569" s="1261"/>
      <c r="I569" s="450"/>
      <c r="J569" s="140"/>
      <c r="K569" s="140"/>
      <c r="L569" s="140"/>
    </row>
    <row r="570" spans="1:12" s="139" customFormat="1" ht="15" thickBot="1" x14ac:dyDescent="0.35">
      <c r="A570" s="140"/>
      <c r="B570" s="140"/>
      <c r="C570" s="172" t="s">
        <v>7</v>
      </c>
      <c r="D570" s="174" t="s">
        <v>8</v>
      </c>
      <c r="E570" s="1256"/>
      <c r="F570" s="1260"/>
      <c r="G570" s="1245"/>
      <c r="H570" s="1261"/>
      <c r="I570" s="450"/>
      <c r="J570" s="140"/>
      <c r="K570" s="140"/>
      <c r="L570" s="140"/>
    </row>
    <row r="571" spans="1:12" s="139" customFormat="1" ht="15" thickBot="1" x14ac:dyDescent="0.35">
      <c r="A571" s="140"/>
      <c r="B571" s="140"/>
      <c r="C571" s="175" t="s">
        <v>9</v>
      </c>
      <c r="D571" s="174" t="s">
        <v>10</v>
      </c>
      <c r="E571" s="1256"/>
      <c r="F571" s="1260"/>
      <c r="G571" s="1245"/>
      <c r="H571" s="1261"/>
      <c r="I571" s="450"/>
      <c r="J571" s="140"/>
      <c r="K571" s="140"/>
      <c r="L571" s="140"/>
    </row>
    <row r="572" spans="1:12" s="139" customFormat="1" ht="15" thickBot="1" x14ac:dyDescent="0.35">
      <c r="A572" s="140"/>
      <c r="B572" s="140"/>
      <c r="C572" s="175" t="s">
        <v>11</v>
      </c>
      <c r="D572" s="174" t="s">
        <v>12</v>
      </c>
      <c r="E572" s="1256"/>
      <c r="F572" s="1262"/>
      <c r="G572" s="1263"/>
      <c r="H572" s="1264"/>
      <c r="I572" s="450"/>
      <c r="J572" s="140"/>
      <c r="K572" s="140"/>
      <c r="L572" s="140"/>
    </row>
    <row r="573" spans="1:12" s="139" customFormat="1" x14ac:dyDescent="0.3">
      <c r="A573" s="140"/>
      <c r="B573" s="140"/>
      <c r="C573" s="176"/>
      <c r="D573" s="177"/>
      <c r="E573" s="170"/>
      <c r="F573" s="177"/>
      <c r="G573" s="177"/>
      <c r="H573" s="177"/>
      <c r="I573" s="177"/>
      <c r="J573" s="140"/>
      <c r="K573" s="140"/>
      <c r="L573" s="140"/>
    </row>
    <row r="574" spans="1:12" s="139" customFormat="1" ht="15" thickBot="1" x14ac:dyDescent="0.35">
      <c r="A574" s="140"/>
      <c r="B574" s="140"/>
      <c r="C574" s="1265" t="s">
        <v>13</v>
      </c>
      <c r="D574" s="1222"/>
      <c r="E574" s="1222"/>
      <c r="F574" s="1222"/>
      <c r="G574" s="1222"/>
      <c r="H574" s="1266"/>
      <c r="I574" s="450"/>
      <c r="J574" s="140"/>
      <c r="K574" s="140"/>
      <c r="L574" s="140"/>
    </row>
    <row r="575" spans="1:12" s="139" customFormat="1" ht="15" thickBot="1" x14ac:dyDescent="0.35">
      <c r="A575" s="140"/>
      <c r="B575" s="140"/>
      <c r="C575" s="259" t="s">
        <v>14</v>
      </c>
      <c r="D575" s="259" t="s">
        <v>15</v>
      </c>
      <c r="E575" s="259" t="s">
        <v>16</v>
      </c>
      <c r="F575" s="355" t="s">
        <v>17</v>
      </c>
      <c r="G575" s="259" t="s">
        <v>18</v>
      </c>
      <c r="H575" s="262" t="s">
        <v>19</v>
      </c>
      <c r="I575" s="451"/>
      <c r="J575" s="140"/>
      <c r="K575" s="140"/>
      <c r="L575" s="140"/>
    </row>
    <row r="576" spans="1:12" s="139" customFormat="1" x14ac:dyDescent="0.3">
      <c r="A576" s="140"/>
      <c r="B576" s="140"/>
      <c r="C576" s="294" t="e">
        <f>+#REF!</f>
        <v>#REF!</v>
      </c>
      <c r="D576" s="295" t="e">
        <f>+#REF!</f>
        <v>#REF!</v>
      </c>
      <c r="E576" s="236" t="e">
        <f>+#REF!</f>
        <v>#REF!</v>
      </c>
      <c r="F576" s="236" t="e">
        <f>+#REF!</f>
        <v>#REF!</v>
      </c>
      <c r="G576" s="266" t="e">
        <f>+#REF!</f>
        <v>#REF!</v>
      </c>
      <c r="H576" s="267" t="e">
        <f t="shared" ref="H576:H598" si="25">G576*F576</f>
        <v>#REF!</v>
      </c>
      <c r="I576" s="452"/>
      <c r="J576" s="140"/>
      <c r="K576" s="140"/>
      <c r="L576" s="140"/>
    </row>
    <row r="577" spans="1:12" s="139" customFormat="1" x14ac:dyDescent="0.3">
      <c r="A577" s="140"/>
      <c r="B577" s="140"/>
      <c r="C577" s="296" t="e">
        <f>+#REF!</f>
        <v>#REF!</v>
      </c>
      <c r="D577" s="297" t="e">
        <f>+#REF!</f>
        <v>#REF!</v>
      </c>
      <c r="E577" s="239" t="e">
        <f>+#REF!</f>
        <v>#REF!</v>
      </c>
      <c r="F577" s="239" t="e">
        <f>+#REF!</f>
        <v>#REF!</v>
      </c>
      <c r="G577" s="237" t="e">
        <f>+#REF!</f>
        <v>#REF!</v>
      </c>
      <c r="H577" s="267" t="e">
        <f t="shared" si="25"/>
        <v>#REF!</v>
      </c>
      <c r="I577" s="452"/>
      <c r="J577" s="140"/>
      <c r="K577" s="140"/>
      <c r="L577" s="140"/>
    </row>
    <row r="578" spans="1:12" s="139" customFormat="1" x14ac:dyDescent="0.3">
      <c r="A578" s="140"/>
      <c r="B578" s="140"/>
      <c r="C578" s="296" t="e">
        <f>+#REF!</f>
        <v>#REF!</v>
      </c>
      <c r="D578" s="298" t="e">
        <f>+#REF!</f>
        <v>#REF!</v>
      </c>
      <c r="E578" s="299" t="e">
        <f>+#REF!</f>
        <v>#REF!</v>
      </c>
      <c r="F578" s="299" t="e">
        <f>+#REF!</f>
        <v>#REF!</v>
      </c>
      <c r="G578" s="237" t="e">
        <f>+#REF!</f>
        <v>#REF!</v>
      </c>
      <c r="H578" s="267" t="e">
        <f t="shared" si="25"/>
        <v>#REF!</v>
      </c>
      <c r="I578" s="452"/>
      <c r="J578" s="140"/>
      <c r="K578" s="140"/>
      <c r="L578" s="140"/>
    </row>
    <row r="579" spans="1:12" s="139" customFormat="1" x14ac:dyDescent="0.3">
      <c r="A579" s="140"/>
      <c r="B579" s="140"/>
      <c r="C579" s="296" t="e">
        <f>+#REF!</f>
        <v>#REF!</v>
      </c>
      <c r="D579" s="300" t="e">
        <f>+#REF!</f>
        <v>#REF!</v>
      </c>
      <c r="E579" s="239" t="e">
        <f>+#REF!</f>
        <v>#REF!</v>
      </c>
      <c r="F579" s="239" t="e">
        <f>+#REF!</f>
        <v>#REF!</v>
      </c>
      <c r="G579" s="237" t="e">
        <f>+#REF!</f>
        <v>#REF!</v>
      </c>
      <c r="H579" s="267" t="e">
        <f t="shared" si="25"/>
        <v>#REF!</v>
      </c>
      <c r="I579" s="452"/>
      <c r="J579" s="140"/>
      <c r="K579" s="140"/>
      <c r="L579" s="140"/>
    </row>
    <row r="580" spans="1:12" s="139" customFormat="1" x14ac:dyDescent="0.3">
      <c r="A580" s="140"/>
      <c r="B580" s="140"/>
      <c r="C580" s="296" t="e">
        <f>+#REF!</f>
        <v>#REF!</v>
      </c>
      <c r="D580" s="297" t="e">
        <f>+#REF!</f>
        <v>#REF!</v>
      </c>
      <c r="E580" s="239" t="e">
        <f>+#REF!</f>
        <v>#REF!</v>
      </c>
      <c r="F580" s="239" t="e">
        <f>+#REF!</f>
        <v>#REF!</v>
      </c>
      <c r="G580" s="237" t="e">
        <f>+#REF!</f>
        <v>#REF!</v>
      </c>
      <c r="H580" s="267" t="e">
        <f t="shared" si="25"/>
        <v>#REF!</v>
      </c>
      <c r="I580" s="452"/>
      <c r="J580" s="140"/>
      <c r="K580" s="140"/>
      <c r="L580" s="140"/>
    </row>
    <row r="581" spans="1:12" s="139" customFormat="1" x14ac:dyDescent="0.3">
      <c r="A581" s="140"/>
      <c r="B581" s="140"/>
      <c r="C581" s="296" t="e">
        <f>+#REF!</f>
        <v>#REF!</v>
      </c>
      <c r="D581" s="297" t="e">
        <f>+#REF!</f>
        <v>#REF!</v>
      </c>
      <c r="E581" s="239" t="e">
        <f>+#REF!</f>
        <v>#REF!</v>
      </c>
      <c r="F581" s="239" t="e">
        <f>+#REF!</f>
        <v>#REF!</v>
      </c>
      <c r="G581" s="237" t="e">
        <f>+#REF!</f>
        <v>#REF!</v>
      </c>
      <c r="H581" s="267" t="e">
        <f t="shared" si="25"/>
        <v>#REF!</v>
      </c>
      <c r="I581" s="452"/>
      <c r="J581" s="140"/>
      <c r="K581" s="140"/>
      <c r="L581" s="140"/>
    </row>
    <row r="582" spans="1:12" s="139" customFormat="1" x14ac:dyDescent="0.3">
      <c r="A582" s="140"/>
      <c r="B582" s="140"/>
      <c r="C582" s="296" t="e">
        <f>+#REF!</f>
        <v>#REF!</v>
      </c>
      <c r="D582" s="300" t="e">
        <f>+#REF!</f>
        <v>#REF!</v>
      </c>
      <c r="E582" s="239" t="e">
        <f>+#REF!</f>
        <v>#REF!</v>
      </c>
      <c r="F582" s="239" t="e">
        <f>+#REF!</f>
        <v>#REF!</v>
      </c>
      <c r="G582" s="237" t="e">
        <f>+#REF!</f>
        <v>#REF!</v>
      </c>
      <c r="H582" s="271" t="e">
        <f t="shared" si="25"/>
        <v>#REF!</v>
      </c>
      <c r="I582" s="452"/>
      <c r="J582" s="140"/>
      <c r="K582" s="140"/>
      <c r="L582" s="140"/>
    </row>
    <row r="583" spans="1:12" s="139" customFormat="1" x14ac:dyDescent="0.3">
      <c r="A583" s="140"/>
      <c r="B583" s="140"/>
      <c r="C583" s="296" t="e">
        <f>+#REF!</f>
        <v>#REF!</v>
      </c>
      <c r="D583" s="297" t="e">
        <f>+#REF!</f>
        <v>#REF!</v>
      </c>
      <c r="E583" s="239" t="e">
        <f>+#REF!</f>
        <v>#REF!</v>
      </c>
      <c r="F583" s="239" t="e">
        <f>+#REF!</f>
        <v>#REF!</v>
      </c>
      <c r="G583" s="237" t="e">
        <f>+#REF!</f>
        <v>#REF!</v>
      </c>
      <c r="H583" s="271" t="e">
        <f t="shared" si="25"/>
        <v>#REF!</v>
      </c>
      <c r="I583" s="452"/>
      <c r="J583" s="140"/>
      <c r="K583" s="140"/>
      <c r="L583" s="140"/>
    </row>
    <row r="584" spans="1:12" s="139" customFormat="1" x14ac:dyDescent="0.3">
      <c r="A584" s="140"/>
      <c r="B584" s="140"/>
      <c r="C584" s="296" t="e">
        <f>+#REF!</f>
        <v>#REF!</v>
      </c>
      <c r="D584" s="301" t="e">
        <f>+#REF!</f>
        <v>#REF!</v>
      </c>
      <c r="E584" s="302" t="e">
        <f>+#REF!</f>
        <v>#REF!</v>
      </c>
      <c r="F584" s="236" t="e">
        <f>+#REF!</f>
        <v>#REF!</v>
      </c>
      <c r="G584" s="237" t="e">
        <f>+#REF!</f>
        <v>#REF!</v>
      </c>
      <c r="H584" s="267" t="e">
        <f t="shared" si="25"/>
        <v>#REF!</v>
      </c>
      <c r="I584" s="452"/>
      <c r="J584" s="140"/>
      <c r="K584" s="140"/>
      <c r="L584" s="140"/>
    </row>
    <row r="585" spans="1:12" s="139" customFormat="1" x14ac:dyDescent="0.3">
      <c r="A585" s="140"/>
      <c r="B585" s="140"/>
      <c r="C585" s="296" t="e">
        <f>+#REF!</f>
        <v>#REF!</v>
      </c>
      <c r="D585" s="297" t="e">
        <f>+#REF!</f>
        <v>#REF!</v>
      </c>
      <c r="E585" s="239" t="e">
        <f>+#REF!</f>
        <v>#REF!</v>
      </c>
      <c r="F585" s="239" t="e">
        <f>+#REF!</f>
        <v>#REF!</v>
      </c>
      <c r="G585" s="237" t="e">
        <f>+#REF!</f>
        <v>#REF!</v>
      </c>
      <c r="H585" s="267" t="e">
        <f t="shared" si="25"/>
        <v>#REF!</v>
      </c>
      <c r="I585" s="452"/>
      <c r="J585" s="140"/>
      <c r="K585" s="140"/>
      <c r="L585" s="140"/>
    </row>
    <row r="586" spans="1:12" s="139" customFormat="1" x14ac:dyDescent="0.3">
      <c r="A586" s="140"/>
      <c r="B586" s="140"/>
      <c r="C586" s="303" t="e">
        <f>+#REF!</f>
        <v>#REF!</v>
      </c>
      <c r="D586" s="298" t="e">
        <f>+#REF!</f>
        <v>#REF!</v>
      </c>
      <c r="E586" s="299" t="e">
        <f>+#REF!</f>
        <v>#REF!</v>
      </c>
      <c r="F586" s="299" t="e">
        <f>+#REF!</f>
        <v>#REF!</v>
      </c>
      <c r="G586" s="237" t="e">
        <f>+#REF!</f>
        <v>#REF!</v>
      </c>
      <c r="H586" s="267" t="e">
        <f t="shared" si="25"/>
        <v>#REF!</v>
      </c>
      <c r="I586" s="452"/>
      <c r="J586" s="140"/>
      <c r="K586" s="140"/>
      <c r="L586" s="140"/>
    </row>
    <row r="587" spans="1:12" s="139" customFormat="1" x14ac:dyDescent="0.3">
      <c r="A587" s="140"/>
      <c r="B587" s="140"/>
      <c r="C587" s="296" t="e">
        <f>+#REF!</f>
        <v>#REF!</v>
      </c>
      <c r="D587" s="297" t="e">
        <f>+#REF!</f>
        <v>#REF!</v>
      </c>
      <c r="E587" s="239" t="e">
        <f>+#REF!</f>
        <v>#REF!</v>
      </c>
      <c r="F587" s="239" t="e">
        <f>+#REF!</f>
        <v>#REF!</v>
      </c>
      <c r="G587" s="237" t="e">
        <f>+#REF!</f>
        <v>#REF!</v>
      </c>
      <c r="H587" s="334" t="e">
        <f t="shared" si="25"/>
        <v>#REF!</v>
      </c>
      <c r="I587" s="457"/>
      <c r="J587" s="140"/>
      <c r="K587" s="140"/>
      <c r="L587" s="140"/>
    </row>
    <row r="588" spans="1:12" s="139" customFormat="1" x14ac:dyDescent="0.3">
      <c r="A588" s="140"/>
      <c r="B588" s="140"/>
      <c r="C588" s="296" t="e">
        <f>+#REF!</f>
        <v>#REF!</v>
      </c>
      <c r="D588" s="297" t="e">
        <f>+#REF!</f>
        <v>#REF!</v>
      </c>
      <c r="E588" s="239" t="e">
        <f>+#REF!</f>
        <v>#REF!</v>
      </c>
      <c r="F588" s="239" t="e">
        <f>+#REF!</f>
        <v>#REF!</v>
      </c>
      <c r="G588" s="237" t="e">
        <f>+#REF!</f>
        <v>#REF!</v>
      </c>
      <c r="H588" s="271" t="e">
        <f t="shared" si="25"/>
        <v>#REF!</v>
      </c>
      <c r="I588" s="452"/>
      <c r="J588" s="140"/>
      <c r="K588" s="140"/>
      <c r="L588" s="140"/>
    </row>
    <row r="589" spans="1:12" s="139" customFormat="1" x14ac:dyDescent="0.3">
      <c r="A589" s="140"/>
      <c r="B589" s="140"/>
      <c r="C589" s="296" t="e">
        <f>+#REF!</f>
        <v>#REF!</v>
      </c>
      <c r="D589" s="300" t="e">
        <f>+#REF!</f>
        <v>#REF!</v>
      </c>
      <c r="E589" s="239" t="e">
        <f>+#REF!</f>
        <v>#REF!</v>
      </c>
      <c r="F589" s="239" t="e">
        <f>+#REF!</f>
        <v>#REF!</v>
      </c>
      <c r="G589" s="237" t="e">
        <f>+#REF!</f>
        <v>#REF!</v>
      </c>
      <c r="H589" s="267" t="e">
        <f t="shared" si="25"/>
        <v>#REF!</v>
      </c>
      <c r="I589" s="452"/>
      <c r="J589" s="140"/>
      <c r="K589" s="140"/>
      <c r="L589" s="140"/>
    </row>
    <row r="590" spans="1:12" s="139" customFormat="1" x14ac:dyDescent="0.3">
      <c r="A590" s="140"/>
      <c r="B590" s="140"/>
      <c r="C590" s="304" t="e">
        <f>+#REF!</f>
        <v>#REF!</v>
      </c>
      <c r="D590" s="297" t="e">
        <f>+#REF!</f>
        <v>#REF!</v>
      </c>
      <c r="E590" s="239" t="e">
        <f>+#REF!</f>
        <v>#REF!</v>
      </c>
      <c r="F590" s="239" t="e">
        <f>+#REF!</f>
        <v>#REF!</v>
      </c>
      <c r="G590" s="237" t="e">
        <f>+#REF!</f>
        <v>#REF!</v>
      </c>
      <c r="H590" s="267" t="e">
        <f t="shared" si="25"/>
        <v>#REF!</v>
      </c>
      <c r="I590" s="452"/>
      <c r="J590" s="140"/>
      <c r="K590" s="140"/>
      <c r="L590" s="140"/>
    </row>
    <row r="591" spans="1:12" s="139" customFormat="1" x14ac:dyDescent="0.3">
      <c r="A591" s="140"/>
      <c r="B591" s="140"/>
      <c r="C591" s="296" t="e">
        <f>+#REF!</f>
        <v>#REF!</v>
      </c>
      <c r="D591" s="300" t="e">
        <f>+#REF!</f>
        <v>#REF!</v>
      </c>
      <c r="E591" s="239" t="e">
        <f>+#REF!</f>
        <v>#REF!</v>
      </c>
      <c r="F591" s="239" t="e">
        <f>+#REF!</f>
        <v>#REF!</v>
      </c>
      <c r="G591" s="237" t="e">
        <f>+#REF!</f>
        <v>#REF!</v>
      </c>
      <c r="H591" s="267" t="e">
        <f t="shared" si="25"/>
        <v>#REF!</v>
      </c>
      <c r="I591" s="452"/>
      <c r="J591" s="140"/>
      <c r="K591" s="140"/>
      <c r="L591" s="140"/>
    </row>
    <row r="592" spans="1:12" s="139" customFormat="1" x14ac:dyDescent="0.3">
      <c r="A592" s="140"/>
      <c r="B592" s="140"/>
      <c r="C592" s="296" t="e">
        <f>+#REF!</f>
        <v>#REF!</v>
      </c>
      <c r="D592" s="297" t="e">
        <f>+#REF!</f>
        <v>#REF!</v>
      </c>
      <c r="E592" s="239" t="e">
        <f>+#REF!</f>
        <v>#REF!</v>
      </c>
      <c r="F592" s="299" t="e">
        <f>+#REF!</f>
        <v>#REF!</v>
      </c>
      <c r="G592" s="237" t="e">
        <f>+#REF!</f>
        <v>#REF!</v>
      </c>
      <c r="H592" s="267" t="e">
        <f t="shared" si="25"/>
        <v>#REF!</v>
      </c>
      <c r="I592" s="452"/>
      <c r="J592" s="140"/>
      <c r="K592" s="140"/>
      <c r="L592" s="140"/>
    </row>
    <row r="593" spans="1:12" s="139" customFormat="1" x14ac:dyDescent="0.3">
      <c r="A593" s="140"/>
      <c r="B593" s="140"/>
      <c r="C593" s="296" t="e">
        <f>+#REF!</f>
        <v>#REF!</v>
      </c>
      <c r="D593" s="300" t="e">
        <f>+#REF!</f>
        <v>#REF!</v>
      </c>
      <c r="E593" s="239" t="e">
        <f>+#REF!</f>
        <v>#REF!</v>
      </c>
      <c r="F593" s="239" t="e">
        <f>+#REF!</f>
        <v>#REF!</v>
      </c>
      <c r="G593" s="237" t="e">
        <f>+#REF!</f>
        <v>#REF!</v>
      </c>
      <c r="H593" s="267" t="e">
        <f t="shared" si="25"/>
        <v>#REF!</v>
      </c>
      <c r="I593" s="452"/>
      <c r="J593" s="140"/>
      <c r="K593" s="140"/>
      <c r="L593" s="140"/>
    </row>
    <row r="594" spans="1:12" s="139" customFormat="1" x14ac:dyDescent="0.3">
      <c r="A594" s="140"/>
      <c r="B594" s="140"/>
      <c r="C594" s="296" t="e">
        <f>+#REF!</f>
        <v>#REF!</v>
      </c>
      <c r="D594" s="300" t="e">
        <f>+#REF!</f>
        <v>#REF!</v>
      </c>
      <c r="E594" s="239" t="e">
        <f>+#REF!</f>
        <v>#REF!</v>
      </c>
      <c r="F594" s="239" t="e">
        <f>+#REF!</f>
        <v>#REF!</v>
      </c>
      <c r="G594" s="237" t="e">
        <f>+#REF!</f>
        <v>#REF!</v>
      </c>
      <c r="H594" s="267" t="e">
        <f t="shared" si="25"/>
        <v>#REF!</v>
      </c>
      <c r="I594" s="452"/>
      <c r="J594" s="140"/>
      <c r="K594" s="140"/>
      <c r="L594" s="140"/>
    </row>
    <row r="595" spans="1:12" s="139" customFormat="1" x14ac:dyDescent="0.3">
      <c r="A595" s="140"/>
      <c r="B595" s="140"/>
      <c r="C595" s="296" t="e">
        <f>+#REF!</f>
        <v>#REF!</v>
      </c>
      <c r="D595" s="300" t="e">
        <f>+#REF!</f>
        <v>#REF!</v>
      </c>
      <c r="E595" s="239" t="e">
        <f>+#REF!</f>
        <v>#REF!</v>
      </c>
      <c r="F595" s="239" t="e">
        <f>+#REF!</f>
        <v>#REF!</v>
      </c>
      <c r="G595" s="237" t="e">
        <f>+#REF!</f>
        <v>#REF!</v>
      </c>
      <c r="H595" s="267" t="e">
        <f t="shared" si="25"/>
        <v>#REF!</v>
      </c>
      <c r="I595" s="452"/>
      <c r="J595" s="140"/>
      <c r="K595" s="140"/>
      <c r="L595" s="140"/>
    </row>
    <row r="596" spans="1:12" s="139" customFormat="1" x14ac:dyDescent="0.3">
      <c r="A596" s="140"/>
      <c r="B596" s="140"/>
      <c r="C596" s="305" t="e">
        <f>+#REF!</f>
        <v>#REF!</v>
      </c>
      <c r="D596" s="297" t="e">
        <f>+#REF!</f>
        <v>#REF!</v>
      </c>
      <c r="E596" s="236" t="e">
        <f>+#REF!</f>
        <v>#REF!</v>
      </c>
      <c r="F596" s="236" t="e">
        <f>+#REF!</f>
        <v>#REF!</v>
      </c>
      <c r="G596" s="237" t="e">
        <f>+#REF!</f>
        <v>#REF!</v>
      </c>
      <c r="H596" s="267" t="e">
        <f t="shared" si="25"/>
        <v>#REF!</v>
      </c>
      <c r="I596" s="452"/>
      <c r="J596" s="140"/>
      <c r="K596" s="140"/>
      <c r="L596" s="140"/>
    </row>
    <row r="597" spans="1:12" s="139" customFormat="1" x14ac:dyDescent="0.3">
      <c r="A597" s="140"/>
      <c r="B597" s="140"/>
      <c r="C597" s="296" t="e">
        <f>+#REF!</f>
        <v>#REF!</v>
      </c>
      <c r="D597" s="297" t="e">
        <f>+#REF!</f>
        <v>#REF!</v>
      </c>
      <c r="E597" s="239" t="e">
        <f>+#REF!</f>
        <v>#REF!</v>
      </c>
      <c r="F597" s="299" t="e">
        <f>+#REF!</f>
        <v>#REF!</v>
      </c>
      <c r="G597" s="237" t="e">
        <f>+#REF!</f>
        <v>#REF!</v>
      </c>
      <c r="H597" s="267" t="e">
        <f t="shared" si="25"/>
        <v>#REF!</v>
      </c>
      <c r="I597" s="452"/>
      <c r="J597" s="140"/>
      <c r="K597" s="140"/>
      <c r="L597" s="140"/>
    </row>
    <row r="598" spans="1:12" s="139" customFormat="1" x14ac:dyDescent="0.3">
      <c r="A598" s="140"/>
      <c r="B598" s="140"/>
      <c r="C598" s="296" t="e">
        <f>+#REF!</f>
        <v>#REF!</v>
      </c>
      <c r="D598" s="331" t="e">
        <f>+#REF!</f>
        <v>#REF!</v>
      </c>
      <c r="E598" s="236" t="e">
        <f>+#REF!</f>
        <v>#REF!</v>
      </c>
      <c r="F598" s="239" t="e">
        <f>+#REF!</f>
        <v>#REF!</v>
      </c>
      <c r="G598" s="237" t="e">
        <f>+#REF!</f>
        <v>#REF!</v>
      </c>
      <c r="H598" s="271" t="e">
        <f t="shared" si="25"/>
        <v>#REF!</v>
      </c>
      <c r="I598" s="452"/>
      <c r="J598" s="140"/>
      <c r="K598" s="140"/>
      <c r="L598" s="140"/>
    </row>
    <row r="599" spans="1:12" s="139" customFormat="1" ht="15" thickBot="1" x14ac:dyDescent="0.35">
      <c r="A599" s="140"/>
      <c r="B599" s="140"/>
      <c r="C599" s="356"/>
      <c r="D599" s="357"/>
      <c r="E599" s="358"/>
      <c r="F599" s="1271" t="s">
        <v>20</v>
      </c>
      <c r="G599" s="1272"/>
      <c r="H599" s="359" t="e">
        <f>SUM(H576:H598)</f>
        <v>#REF!</v>
      </c>
      <c r="I599" s="453"/>
      <c r="J599" s="140"/>
      <c r="K599" s="140"/>
      <c r="L599" s="140"/>
    </row>
    <row r="600" spans="1:12" ht="15" thickBot="1" x14ac:dyDescent="0.35">
      <c r="A600" s="140"/>
      <c r="B600" s="224"/>
      <c r="C600" s="1246" t="s">
        <v>21</v>
      </c>
      <c r="D600" s="1247"/>
      <c r="E600" s="1247"/>
      <c r="F600" s="1247"/>
      <c r="G600" s="1247"/>
      <c r="H600" s="1248"/>
      <c r="I600" s="226"/>
      <c r="J600" s="140"/>
    </row>
    <row r="601" spans="1:12" ht="15" thickBot="1" x14ac:dyDescent="0.35">
      <c r="A601" s="140"/>
      <c r="B601" s="224"/>
      <c r="C601" s="203" t="s">
        <v>22</v>
      </c>
      <c r="D601" s="204" t="s">
        <v>23</v>
      </c>
      <c r="E601" s="205" t="s">
        <v>16</v>
      </c>
      <c r="F601" s="204" t="s">
        <v>17</v>
      </c>
      <c r="G601" s="205" t="s">
        <v>24</v>
      </c>
      <c r="H601" s="312" t="s">
        <v>25</v>
      </c>
      <c r="I601" s="456"/>
      <c r="J601" s="140"/>
    </row>
    <row r="602" spans="1:12" x14ac:dyDescent="0.3">
      <c r="A602" s="140"/>
      <c r="B602" s="224"/>
      <c r="C602" s="281" t="e">
        <f>+#REF!</f>
        <v>#REF!</v>
      </c>
      <c r="D602" s="313" t="e">
        <f>+#REF!</f>
        <v>#REF!</v>
      </c>
      <c r="E602" s="282" t="e">
        <f>+#REF!</f>
        <v>#REF!</v>
      </c>
      <c r="F602" s="283">
        <v>1</v>
      </c>
      <c r="G602" s="314" t="e">
        <f>+#REF!</f>
        <v>#REF!</v>
      </c>
      <c r="H602" s="315" t="e">
        <f>+G602*F602</f>
        <v>#REF!</v>
      </c>
      <c r="I602" s="311"/>
      <c r="J602" s="140"/>
    </row>
    <row r="603" spans="1:12" x14ac:dyDescent="0.3">
      <c r="A603" s="140"/>
      <c r="B603" s="224"/>
      <c r="C603" s="133" t="e">
        <f>+#REF!</f>
        <v>#REF!</v>
      </c>
      <c r="D603" s="321" t="e">
        <f>+#REF!</f>
        <v>#REF!</v>
      </c>
      <c r="E603" s="284" t="e">
        <f>+#REF!</f>
        <v>#REF!</v>
      </c>
      <c r="F603" s="144">
        <v>1</v>
      </c>
      <c r="G603" s="314" t="e">
        <f>+#REF!</f>
        <v>#REF!</v>
      </c>
      <c r="H603" s="316" t="e">
        <f t="shared" ref="H603:H606" si="26">+G603*F603</f>
        <v>#REF!</v>
      </c>
      <c r="I603" s="311"/>
      <c r="J603" s="140"/>
    </row>
    <row r="604" spans="1:12" x14ac:dyDescent="0.3">
      <c r="A604" s="140"/>
      <c r="B604" s="224"/>
      <c r="C604" s="133" t="e">
        <f>+#REF!</f>
        <v>#REF!</v>
      </c>
      <c r="D604" s="321" t="e">
        <f>+#REF!</f>
        <v>#REF!</v>
      </c>
      <c r="E604" s="284" t="e">
        <f>+#REF!</f>
        <v>#REF!</v>
      </c>
      <c r="F604" s="144">
        <v>1</v>
      </c>
      <c r="G604" s="314" t="e">
        <f>+#REF!</f>
        <v>#REF!</v>
      </c>
      <c r="H604" s="316" t="e">
        <f t="shared" si="26"/>
        <v>#REF!</v>
      </c>
      <c r="I604" s="311"/>
      <c r="J604" s="140"/>
    </row>
    <row r="605" spans="1:12" x14ac:dyDescent="0.3">
      <c r="A605" s="140"/>
      <c r="B605" s="224"/>
      <c r="C605" s="133" t="e">
        <f>+#REF!</f>
        <v>#REF!</v>
      </c>
      <c r="D605" s="321" t="e">
        <f>+#REF!</f>
        <v>#REF!</v>
      </c>
      <c r="E605" s="284" t="e">
        <f>+#REF!</f>
        <v>#REF!</v>
      </c>
      <c r="F605" s="144">
        <v>1</v>
      </c>
      <c r="G605" s="314" t="e">
        <f>+#REF!</f>
        <v>#REF!</v>
      </c>
      <c r="H605" s="316" t="e">
        <f t="shared" si="26"/>
        <v>#REF!</v>
      </c>
      <c r="I605" s="311"/>
      <c r="J605" s="140"/>
    </row>
    <row r="606" spans="1:12" ht="15" thickBot="1" x14ac:dyDescent="0.35">
      <c r="A606" s="140"/>
      <c r="B606" s="224"/>
      <c r="C606" s="285" t="e">
        <f>+#REF!</f>
        <v>#REF!</v>
      </c>
      <c r="D606" s="286" t="e">
        <f>+#REF!</f>
        <v>#REF!</v>
      </c>
      <c r="E606" s="287" t="e">
        <f>+#REF!</f>
        <v>#REF!</v>
      </c>
      <c r="F606" s="288">
        <v>1</v>
      </c>
      <c r="G606" s="314" t="e">
        <f>+#REF!</f>
        <v>#REF!</v>
      </c>
      <c r="H606" s="317" t="e">
        <f t="shared" si="26"/>
        <v>#REF!</v>
      </c>
      <c r="I606" s="311"/>
      <c r="J606" s="140"/>
    </row>
    <row r="607" spans="1:12" ht="15" thickBot="1" x14ac:dyDescent="0.35">
      <c r="A607" s="140"/>
      <c r="B607" s="224"/>
      <c r="C607" s="1249" t="s">
        <v>57</v>
      </c>
      <c r="D607" s="1250"/>
      <c r="E607" s="1250"/>
      <c r="F607" s="1250"/>
      <c r="G607" s="1250"/>
      <c r="H607" s="222" t="e">
        <f>SUM(H602:H606)</f>
        <v>#REF!</v>
      </c>
      <c r="I607" s="230"/>
      <c r="J607" s="168"/>
    </row>
    <row r="608" spans="1:12" ht="15" thickBot="1" x14ac:dyDescent="0.35">
      <c r="A608" s="140"/>
      <c r="B608" s="224"/>
      <c r="C608" s="1190" t="s">
        <v>59</v>
      </c>
      <c r="D608" s="1191"/>
      <c r="E608" s="1191"/>
      <c r="F608" s="1191"/>
      <c r="G608" s="1192"/>
      <c r="H608" s="318" t="e">
        <f>+H607+H599</f>
        <v>#REF!</v>
      </c>
      <c r="I608" s="164"/>
      <c r="J608" s="140"/>
    </row>
    <row r="609" spans="1:12" x14ac:dyDescent="0.3">
      <c r="B609" s="141"/>
      <c r="C609" s="141"/>
      <c r="D609" s="257"/>
      <c r="E609" s="258"/>
      <c r="F609" s="141"/>
      <c r="G609" s="141"/>
      <c r="H609" s="141"/>
      <c r="I609" s="141"/>
    </row>
    <row r="610" spans="1:12" s="139" customFormat="1" ht="15" thickBot="1" x14ac:dyDescent="0.35">
      <c r="A610" s="140"/>
      <c r="B610" s="1197"/>
      <c r="C610" s="1222"/>
      <c r="D610" s="1222"/>
      <c r="E610" s="1222"/>
      <c r="F610" s="1222"/>
      <c r="G610" s="1222"/>
      <c r="H610" s="1222"/>
      <c r="I610" s="1222"/>
      <c r="J610" s="140"/>
      <c r="K610" s="140"/>
      <c r="L610" s="140"/>
    </row>
    <row r="611" spans="1:12" s="139" customFormat="1" ht="15" thickBot="1" x14ac:dyDescent="0.35">
      <c r="A611" s="140"/>
      <c r="B611" s="449"/>
      <c r="C611" s="1252" t="s">
        <v>0</v>
      </c>
      <c r="D611" s="1253"/>
      <c r="E611" s="1253"/>
      <c r="F611" s="1253"/>
      <c r="G611" s="1253"/>
      <c r="H611" s="1254"/>
      <c r="I611" s="450"/>
      <c r="J611" s="140"/>
      <c r="K611" s="140"/>
      <c r="L611" s="140"/>
    </row>
    <row r="612" spans="1:12" s="139" customFormat="1" ht="15" thickBot="1" x14ac:dyDescent="0.35">
      <c r="A612" s="140"/>
      <c r="B612" s="140"/>
      <c r="C612" s="170"/>
      <c r="D612" s="170"/>
      <c r="E612" s="170"/>
      <c r="F612" s="170"/>
      <c r="G612" s="170"/>
      <c r="H612" s="170"/>
      <c r="I612" s="170"/>
      <c r="J612" s="140"/>
      <c r="K612" s="140"/>
      <c r="L612" s="140"/>
    </row>
    <row r="613" spans="1:12" s="139" customFormat="1" ht="15" thickBot="1" x14ac:dyDescent="0.35">
      <c r="A613" s="140"/>
      <c r="B613" s="140"/>
      <c r="C613" s="172" t="s">
        <v>1</v>
      </c>
      <c r="D613" s="173" t="s">
        <v>775</v>
      </c>
      <c r="E613" s="1255"/>
      <c r="F613" s="1257"/>
      <c r="G613" s="1258"/>
      <c r="H613" s="1259"/>
      <c r="I613" s="450"/>
      <c r="J613" s="140"/>
      <c r="K613" s="140"/>
      <c r="L613" s="140"/>
    </row>
    <row r="614" spans="1:12" s="139" customFormat="1" ht="15" thickBot="1" x14ac:dyDescent="0.35">
      <c r="A614" s="140"/>
      <c r="B614" s="140"/>
      <c r="C614" s="172" t="s">
        <v>3</v>
      </c>
      <c r="D614" s="174" t="s">
        <v>4</v>
      </c>
      <c r="E614" s="1256"/>
      <c r="F614" s="1260"/>
      <c r="G614" s="1245"/>
      <c r="H614" s="1261"/>
      <c r="I614" s="450"/>
      <c r="J614" s="140"/>
      <c r="K614" s="140"/>
      <c r="L614" s="140"/>
    </row>
    <row r="615" spans="1:12" s="139" customFormat="1" ht="15" thickBot="1" x14ac:dyDescent="0.35">
      <c r="A615" s="140"/>
      <c r="B615" s="140"/>
      <c r="C615" s="172" t="s">
        <v>5</v>
      </c>
      <c r="D615" s="174" t="s">
        <v>6</v>
      </c>
      <c r="E615" s="1256"/>
      <c r="F615" s="1260"/>
      <c r="G615" s="1245"/>
      <c r="H615" s="1261"/>
      <c r="I615" s="450"/>
      <c r="J615" s="140"/>
      <c r="K615" s="140"/>
      <c r="L615" s="140"/>
    </row>
    <row r="616" spans="1:12" s="139" customFormat="1" ht="15" thickBot="1" x14ac:dyDescent="0.35">
      <c r="A616" s="140"/>
      <c r="B616" s="140"/>
      <c r="C616" s="172" t="s">
        <v>7</v>
      </c>
      <c r="D616" s="174" t="s">
        <v>8</v>
      </c>
      <c r="E616" s="1256"/>
      <c r="F616" s="1260"/>
      <c r="G616" s="1245"/>
      <c r="H616" s="1261"/>
      <c r="I616" s="450"/>
      <c r="J616" s="140"/>
      <c r="K616" s="140"/>
      <c r="L616" s="140"/>
    </row>
    <row r="617" spans="1:12" s="139" customFormat="1" ht="15" thickBot="1" x14ac:dyDescent="0.35">
      <c r="A617" s="140"/>
      <c r="B617" s="140"/>
      <c r="C617" s="175" t="s">
        <v>9</v>
      </c>
      <c r="D617" s="174" t="s">
        <v>10</v>
      </c>
      <c r="E617" s="1256"/>
      <c r="F617" s="1260"/>
      <c r="G617" s="1245"/>
      <c r="H617" s="1261"/>
      <c r="I617" s="450"/>
      <c r="J617" s="140"/>
      <c r="K617" s="140"/>
      <c r="L617" s="140"/>
    </row>
    <row r="618" spans="1:12" s="139" customFormat="1" ht="15" thickBot="1" x14ac:dyDescent="0.35">
      <c r="A618" s="140"/>
      <c r="B618" s="140"/>
      <c r="C618" s="175" t="s">
        <v>11</v>
      </c>
      <c r="D618" s="174" t="s">
        <v>12</v>
      </c>
      <c r="E618" s="1256"/>
      <c r="F618" s="1262"/>
      <c r="G618" s="1263"/>
      <c r="H618" s="1264"/>
      <c r="I618" s="450"/>
      <c r="J618" s="140"/>
      <c r="K618" s="140"/>
      <c r="L618" s="140"/>
    </row>
    <row r="619" spans="1:12" s="139" customFormat="1" x14ac:dyDescent="0.3">
      <c r="A619" s="140"/>
      <c r="B619" s="140"/>
      <c r="C619" s="176"/>
      <c r="D619" s="177"/>
      <c r="E619" s="170"/>
      <c r="F619" s="177"/>
      <c r="G619" s="177"/>
      <c r="H619" s="177"/>
      <c r="I619" s="177"/>
      <c r="J619" s="140"/>
      <c r="K619" s="140"/>
      <c r="L619" s="140"/>
    </row>
    <row r="620" spans="1:12" s="139" customFormat="1" ht="15" thickBot="1" x14ac:dyDescent="0.35">
      <c r="A620" s="140"/>
      <c r="B620" s="140"/>
      <c r="C620" s="1265" t="s">
        <v>13</v>
      </c>
      <c r="D620" s="1222"/>
      <c r="E620" s="1222"/>
      <c r="F620" s="1222"/>
      <c r="G620" s="1222"/>
      <c r="H620" s="1266"/>
      <c r="I620" s="450"/>
      <c r="J620" s="140"/>
      <c r="K620" s="140"/>
      <c r="L620" s="140"/>
    </row>
    <row r="621" spans="1:12" s="139" customFormat="1" ht="15" thickBot="1" x14ac:dyDescent="0.35">
      <c r="A621" s="140"/>
      <c r="B621" s="140"/>
      <c r="C621" s="355" t="s">
        <v>14</v>
      </c>
      <c r="D621" s="259" t="s">
        <v>15</v>
      </c>
      <c r="E621" s="260" t="s">
        <v>16</v>
      </c>
      <c r="F621" s="259" t="s">
        <v>17</v>
      </c>
      <c r="G621" s="262" t="s">
        <v>18</v>
      </c>
      <c r="H621" s="259" t="s">
        <v>19</v>
      </c>
      <c r="I621" s="451"/>
      <c r="J621" s="140"/>
      <c r="K621" s="140"/>
      <c r="L621" s="140"/>
    </row>
    <row r="622" spans="1:12" s="139" customFormat="1" x14ac:dyDescent="0.3">
      <c r="A622" s="140"/>
      <c r="B622" s="140"/>
      <c r="C622" s="360" t="e">
        <f>+#REF!</f>
        <v>#REF!</v>
      </c>
      <c r="D622" s="361" t="e">
        <f>+#REF!</f>
        <v>#REF!</v>
      </c>
      <c r="E622" s="362" t="e">
        <f>+#REF!</f>
        <v>#REF!</v>
      </c>
      <c r="F622" s="282" t="e">
        <f>+#REF!</f>
        <v>#REF!</v>
      </c>
      <c r="G622" s="187" t="e">
        <f>+#REF!</f>
        <v>#REF!</v>
      </c>
      <c r="H622" s="345" t="e">
        <f t="shared" ref="H622:H643" si="27">G622*F622</f>
        <v>#REF!</v>
      </c>
      <c r="I622" s="452"/>
      <c r="J622" s="140"/>
      <c r="K622" s="140"/>
      <c r="L622" s="140"/>
    </row>
    <row r="623" spans="1:12" s="139" customFormat="1" x14ac:dyDescent="0.3">
      <c r="A623" s="140"/>
      <c r="B623" s="140"/>
      <c r="C623" s="296" t="e">
        <f>+#REF!</f>
        <v>#REF!</v>
      </c>
      <c r="D623" s="297" t="e">
        <f>+#REF!</f>
        <v>#REF!</v>
      </c>
      <c r="E623" s="240" t="e">
        <f>+#REF!</f>
        <v>#REF!</v>
      </c>
      <c r="F623" s="284" t="e">
        <f>+#REF!</f>
        <v>#REF!</v>
      </c>
      <c r="G623" s="192" t="e">
        <f>+#REF!</f>
        <v>#REF!</v>
      </c>
      <c r="H623" s="345" t="e">
        <f t="shared" si="27"/>
        <v>#REF!</v>
      </c>
      <c r="I623" s="452"/>
      <c r="J623" s="140"/>
      <c r="K623" s="140"/>
      <c r="L623" s="140"/>
    </row>
    <row r="624" spans="1:12" s="139" customFormat="1" x14ac:dyDescent="0.3">
      <c r="A624" s="140"/>
      <c r="B624" s="140"/>
      <c r="C624" s="296" t="e">
        <f>+#REF!</f>
        <v>#REF!</v>
      </c>
      <c r="D624" s="298" t="e">
        <f>+#REF!</f>
        <v>#REF!</v>
      </c>
      <c r="E624" s="363" t="e">
        <f>+#REF!</f>
        <v>#REF!</v>
      </c>
      <c r="F624" s="284" t="e">
        <f>+#REF!</f>
        <v>#REF!</v>
      </c>
      <c r="G624" s="192" t="e">
        <f>+#REF!</f>
        <v>#REF!</v>
      </c>
      <c r="H624" s="345" t="e">
        <f t="shared" si="27"/>
        <v>#REF!</v>
      </c>
      <c r="I624" s="452"/>
      <c r="J624" s="140"/>
      <c r="K624" s="140"/>
      <c r="L624" s="140"/>
    </row>
    <row r="625" spans="1:12" s="139" customFormat="1" x14ac:dyDescent="0.3">
      <c r="A625" s="140"/>
      <c r="B625" s="140"/>
      <c r="C625" s="296" t="e">
        <f>+#REF!</f>
        <v>#REF!</v>
      </c>
      <c r="D625" s="300" t="e">
        <f>+#REF!</f>
        <v>#REF!</v>
      </c>
      <c r="E625" s="240" t="e">
        <f>+#REF!</f>
        <v>#REF!</v>
      </c>
      <c r="F625" s="284" t="e">
        <f>+#REF!</f>
        <v>#REF!</v>
      </c>
      <c r="G625" s="192" t="e">
        <f>+#REF!</f>
        <v>#REF!</v>
      </c>
      <c r="H625" s="345" t="e">
        <f t="shared" si="27"/>
        <v>#REF!</v>
      </c>
      <c r="I625" s="452"/>
      <c r="J625" s="140"/>
      <c r="K625" s="140"/>
      <c r="L625" s="140"/>
    </row>
    <row r="626" spans="1:12" s="139" customFormat="1" x14ac:dyDescent="0.3">
      <c r="A626" s="140"/>
      <c r="B626" s="140"/>
      <c r="C626" s="296" t="e">
        <f>+#REF!</f>
        <v>#REF!</v>
      </c>
      <c r="D626" s="297" t="e">
        <f>+#REF!</f>
        <v>#REF!</v>
      </c>
      <c r="E626" s="240" t="e">
        <f>+#REF!</f>
        <v>#REF!</v>
      </c>
      <c r="F626" s="284" t="e">
        <f>+#REF!</f>
        <v>#REF!</v>
      </c>
      <c r="G626" s="192" t="e">
        <f>+#REF!</f>
        <v>#REF!</v>
      </c>
      <c r="H626" s="345" t="e">
        <f t="shared" si="27"/>
        <v>#REF!</v>
      </c>
      <c r="I626" s="452"/>
      <c r="J626" s="140"/>
      <c r="K626" s="140"/>
      <c r="L626" s="140"/>
    </row>
    <row r="627" spans="1:12" s="139" customFormat="1" x14ac:dyDescent="0.3">
      <c r="A627" s="140"/>
      <c r="B627" s="140"/>
      <c r="C627" s="296" t="e">
        <f>+#REF!</f>
        <v>#REF!</v>
      </c>
      <c r="D627" s="297" t="e">
        <f>+#REF!</f>
        <v>#REF!</v>
      </c>
      <c r="E627" s="240" t="e">
        <f>+#REF!</f>
        <v>#REF!</v>
      </c>
      <c r="F627" s="284" t="e">
        <f>+#REF!</f>
        <v>#REF!</v>
      </c>
      <c r="G627" s="192" t="e">
        <f>+#REF!</f>
        <v>#REF!</v>
      </c>
      <c r="H627" s="345" t="e">
        <f t="shared" si="27"/>
        <v>#REF!</v>
      </c>
      <c r="I627" s="452"/>
      <c r="J627" s="140"/>
      <c r="K627" s="140"/>
      <c r="L627" s="140"/>
    </row>
    <row r="628" spans="1:12" s="139" customFormat="1" x14ac:dyDescent="0.3">
      <c r="A628" s="140"/>
      <c r="B628" s="140"/>
      <c r="C628" s="296" t="e">
        <f>+#REF!</f>
        <v>#REF!</v>
      </c>
      <c r="D628" s="300" t="e">
        <f>+#REF!</f>
        <v>#REF!</v>
      </c>
      <c r="E628" s="240" t="e">
        <f>+#REF!</f>
        <v>#REF!</v>
      </c>
      <c r="F628" s="284" t="e">
        <f>+#REF!</f>
        <v>#REF!</v>
      </c>
      <c r="G628" s="192" t="e">
        <f>+#REF!</f>
        <v>#REF!</v>
      </c>
      <c r="H628" s="346" t="e">
        <f t="shared" si="27"/>
        <v>#REF!</v>
      </c>
      <c r="I628" s="452"/>
      <c r="J628" s="140"/>
      <c r="K628" s="140"/>
      <c r="L628" s="140"/>
    </row>
    <row r="629" spans="1:12" s="139" customFormat="1" x14ac:dyDescent="0.3">
      <c r="A629" s="140"/>
      <c r="B629" s="140"/>
      <c r="C629" s="296" t="e">
        <f>+#REF!</f>
        <v>#REF!</v>
      </c>
      <c r="D629" s="297" t="e">
        <f>+#REF!</f>
        <v>#REF!</v>
      </c>
      <c r="E629" s="240" t="e">
        <f>+#REF!</f>
        <v>#REF!</v>
      </c>
      <c r="F629" s="284" t="e">
        <f>+#REF!</f>
        <v>#REF!</v>
      </c>
      <c r="G629" s="192" t="e">
        <f>+#REF!</f>
        <v>#REF!</v>
      </c>
      <c r="H629" s="346" t="e">
        <f t="shared" si="27"/>
        <v>#REF!</v>
      </c>
      <c r="I629" s="452"/>
      <c r="J629" s="140"/>
      <c r="K629" s="140"/>
      <c r="L629" s="140"/>
    </row>
    <row r="630" spans="1:12" s="139" customFormat="1" x14ac:dyDescent="0.3">
      <c r="A630" s="140"/>
      <c r="B630" s="140"/>
      <c r="C630" s="296" t="e">
        <f>+#REF!</f>
        <v>#REF!</v>
      </c>
      <c r="D630" s="301" t="e">
        <f>+#REF!</f>
        <v>#REF!</v>
      </c>
      <c r="E630" s="302" t="e">
        <f>+#REF!</f>
        <v>#REF!</v>
      </c>
      <c r="F630" s="284" t="e">
        <f>+#REF!</f>
        <v>#REF!</v>
      </c>
      <c r="G630" s="192" t="e">
        <f>+#REF!</f>
        <v>#REF!</v>
      </c>
      <c r="H630" s="345" t="e">
        <f t="shared" si="27"/>
        <v>#REF!</v>
      </c>
      <c r="I630" s="452"/>
      <c r="J630" s="140"/>
      <c r="K630" s="140"/>
      <c r="L630" s="140"/>
    </row>
    <row r="631" spans="1:12" s="139" customFormat="1" x14ac:dyDescent="0.3">
      <c r="A631" s="140"/>
      <c r="B631" s="140"/>
      <c r="C631" s="303" t="e">
        <f>+#REF!</f>
        <v>#REF!</v>
      </c>
      <c r="D631" s="298" t="e">
        <f>+#REF!</f>
        <v>#REF!</v>
      </c>
      <c r="E631" s="363" t="e">
        <f>+#REF!</f>
        <v>#REF!</v>
      </c>
      <c r="F631" s="284" t="e">
        <f>+#REF!</f>
        <v>#REF!</v>
      </c>
      <c r="G631" s="192" t="e">
        <f>+#REF!</f>
        <v>#REF!</v>
      </c>
      <c r="H631" s="345" t="e">
        <f t="shared" si="27"/>
        <v>#REF!</v>
      </c>
      <c r="I631" s="452"/>
      <c r="J631" s="140"/>
      <c r="K631" s="140"/>
      <c r="L631" s="140"/>
    </row>
    <row r="632" spans="1:12" s="139" customFormat="1" x14ac:dyDescent="0.3">
      <c r="A632" s="140"/>
      <c r="B632" s="140"/>
      <c r="C632" s="296" t="e">
        <f>+#REF!</f>
        <v>#REF!</v>
      </c>
      <c r="D632" s="297" t="e">
        <f>+#REF!</f>
        <v>#REF!</v>
      </c>
      <c r="E632" s="240" t="e">
        <f>+#REF!</f>
        <v>#REF!</v>
      </c>
      <c r="F632" s="284" t="e">
        <f>+#REF!</f>
        <v>#REF!</v>
      </c>
      <c r="G632" s="192" t="e">
        <f>+#REF!</f>
        <v>#REF!</v>
      </c>
      <c r="H632" s="347" t="e">
        <f t="shared" si="27"/>
        <v>#REF!</v>
      </c>
      <c r="I632" s="457"/>
      <c r="J632" s="140"/>
      <c r="K632" s="140"/>
      <c r="L632" s="140"/>
    </row>
    <row r="633" spans="1:12" s="139" customFormat="1" x14ac:dyDescent="0.3">
      <c r="A633" s="140"/>
      <c r="B633" s="140"/>
      <c r="C633" s="296" t="e">
        <f>+#REF!</f>
        <v>#REF!</v>
      </c>
      <c r="D633" s="297" t="e">
        <f>+#REF!</f>
        <v>#REF!</v>
      </c>
      <c r="E633" s="240" t="e">
        <f>+#REF!</f>
        <v>#REF!</v>
      </c>
      <c r="F633" s="284" t="e">
        <f>+#REF!</f>
        <v>#REF!</v>
      </c>
      <c r="G633" s="192" t="e">
        <f>+#REF!</f>
        <v>#REF!</v>
      </c>
      <c r="H633" s="346" t="e">
        <f t="shared" si="27"/>
        <v>#REF!</v>
      </c>
      <c r="I633" s="452"/>
      <c r="J633" s="140"/>
      <c r="K633" s="140"/>
      <c r="L633" s="140"/>
    </row>
    <row r="634" spans="1:12" s="139" customFormat="1" x14ac:dyDescent="0.3">
      <c r="A634" s="140"/>
      <c r="B634" s="140"/>
      <c r="C634" s="296" t="e">
        <f>+#REF!</f>
        <v>#REF!</v>
      </c>
      <c r="D634" s="300" t="e">
        <f>+#REF!</f>
        <v>#REF!</v>
      </c>
      <c r="E634" s="240" t="e">
        <f>+#REF!</f>
        <v>#REF!</v>
      </c>
      <c r="F634" s="284" t="e">
        <f>+#REF!</f>
        <v>#REF!</v>
      </c>
      <c r="G634" s="192" t="e">
        <f>+#REF!</f>
        <v>#REF!</v>
      </c>
      <c r="H634" s="345" t="e">
        <f t="shared" si="27"/>
        <v>#REF!</v>
      </c>
      <c r="I634" s="452"/>
      <c r="J634" s="140"/>
      <c r="K634" s="140"/>
      <c r="L634" s="140"/>
    </row>
    <row r="635" spans="1:12" s="139" customFormat="1" x14ac:dyDescent="0.3">
      <c r="A635" s="140"/>
      <c r="B635" s="140"/>
      <c r="C635" s="304" t="e">
        <f>+#REF!</f>
        <v>#REF!</v>
      </c>
      <c r="D635" s="297" t="e">
        <f>+#REF!</f>
        <v>#REF!</v>
      </c>
      <c r="E635" s="240" t="e">
        <f>+#REF!</f>
        <v>#REF!</v>
      </c>
      <c r="F635" s="284" t="e">
        <f>+#REF!</f>
        <v>#REF!</v>
      </c>
      <c r="G635" s="192" t="e">
        <f>+#REF!</f>
        <v>#REF!</v>
      </c>
      <c r="H635" s="345" t="e">
        <f t="shared" si="27"/>
        <v>#REF!</v>
      </c>
      <c r="I635" s="452"/>
      <c r="J635" s="140"/>
      <c r="K635" s="140"/>
      <c r="L635" s="140"/>
    </row>
    <row r="636" spans="1:12" s="139" customFormat="1" x14ac:dyDescent="0.3">
      <c r="A636" s="140"/>
      <c r="B636" s="140"/>
      <c r="C636" s="296" t="e">
        <f>+#REF!</f>
        <v>#REF!</v>
      </c>
      <c r="D636" s="300" t="e">
        <f>+#REF!</f>
        <v>#REF!</v>
      </c>
      <c r="E636" s="240" t="e">
        <f>+#REF!</f>
        <v>#REF!</v>
      </c>
      <c r="F636" s="284" t="e">
        <f>+#REF!</f>
        <v>#REF!</v>
      </c>
      <c r="G636" s="192" t="e">
        <f>+#REF!</f>
        <v>#REF!</v>
      </c>
      <c r="H636" s="345" t="e">
        <f t="shared" si="27"/>
        <v>#REF!</v>
      </c>
      <c r="I636" s="452"/>
      <c r="J636" s="140"/>
      <c r="K636" s="140"/>
      <c r="L636" s="140"/>
    </row>
    <row r="637" spans="1:12" s="139" customFormat="1" x14ac:dyDescent="0.3">
      <c r="A637" s="140"/>
      <c r="B637" s="140"/>
      <c r="C637" s="296" t="e">
        <f>+#REF!</f>
        <v>#REF!</v>
      </c>
      <c r="D637" s="297" t="e">
        <f>+#REF!</f>
        <v>#REF!</v>
      </c>
      <c r="E637" s="240" t="e">
        <f>+#REF!</f>
        <v>#REF!</v>
      </c>
      <c r="F637" s="284" t="e">
        <f>+#REF!</f>
        <v>#REF!</v>
      </c>
      <c r="G637" s="192" t="e">
        <f>+#REF!</f>
        <v>#REF!</v>
      </c>
      <c r="H637" s="345" t="e">
        <f t="shared" si="27"/>
        <v>#REF!</v>
      </c>
      <c r="I637" s="452"/>
      <c r="J637" s="140"/>
      <c r="K637" s="140"/>
      <c r="L637" s="140"/>
    </row>
    <row r="638" spans="1:12" s="139" customFormat="1" x14ac:dyDescent="0.3">
      <c r="A638" s="140"/>
      <c r="B638" s="140"/>
      <c r="C638" s="296" t="e">
        <f>+#REF!</f>
        <v>#REF!</v>
      </c>
      <c r="D638" s="300" t="e">
        <f>+#REF!</f>
        <v>#REF!</v>
      </c>
      <c r="E638" s="240" t="e">
        <f>+#REF!</f>
        <v>#REF!</v>
      </c>
      <c r="F638" s="284" t="e">
        <f>+#REF!</f>
        <v>#REF!</v>
      </c>
      <c r="G638" s="192" t="e">
        <f>+#REF!</f>
        <v>#REF!</v>
      </c>
      <c r="H638" s="345" t="e">
        <f t="shared" si="27"/>
        <v>#REF!</v>
      </c>
      <c r="I638" s="452"/>
      <c r="J638" s="140"/>
      <c r="K638" s="140"/>
      <c r="L638" s="140"/>
    </row>
    <row r="639" spans="1:12" s="139" customFormat="1" x14ac:dyDescent="0.3">
      <c r="A639" s="140"/>
      <c r="B639" s="140"/>
      <c r="C639" s="296" t="e">
        <f>+#REF!</f>
        <v>#REF!</v>
      </c>
      <c r="D639" s="300" t="e">
        <f>+#REF!</f>
        <v>#REF!</v>
      </c>
      <c r="E639" s="240" t="e">
        <f>+#REF!</f>
        <v>#REF!</v>
      </c>
      <c r="F639" s="284" t="e">
        <f>+#REF!</f>
        <v>#REF!</v>
      </c>
      <c r="G639" s="192" t="e">
        <f>+#REF!</f>
        <v>#REF!</v>
      </c>
      <c r="H639" s="345" t="e">
        <f t="shared" si="27"/>
        <v>#REF!</v>
      </c>
      <c r="I639" s="452"/>
      <c r="J639" s="140"/>
      <c r="K639" s="140"/>
      <c r="L639" s="140"/>
    </row>
    <row r="640" spans="1:12" s="139" customFormat="1" x14ac:dyDescent="0.3">
      <c r="A640" s="140"/>
      <c r="B640" s="140"/>
      <c r="C640" s="296" t="e">
        <f>+#REF!</f>
        <v>#REF!</v>
      </c>
      <c r="D640" s="300" t="e">
        <f>+#REF!</f>
        <v>#REF!</v>
      </c>
      <c r="E640" s="240" t="e">
        <f>+#REF!</f>
        <v>#REF!</v>
      </c>
      <c r="F640" s="284" t="e">
        <f>+#REF!</f>
        <v>#REF!</v>
      </c>
      <c r="G640" s="192" t="e">
        <f>+#REF!</f>
        <v>#REF!</v>
      </c>
      <c r="H640" s="345" t="e">
        <f t="shared" si="27"/>
        <v>#REF!</v>
      </c>
      <c r="I640" s="452"/>
      <c r="J640" s="140"/>
      <c r="K640" s="140"/>
      <c r="L640" s="140"/>
    </row>
    <row r="641" spans="1:12" s="139" customFormat="1" x14ac:dyDescent="0.3">
      <c r="A641" s="140"/>
      <c r="B641" s="140"/>
      <c r="C641" s="305" t="e">
        <f>+#REF!</f>
        <v>#REF!</v>
      </c>
      <c r="D641" s="297" t="e">
        <f>+#REF!</f>
        <v>#REF!</v>
      </c>
      <c r="E641" s="302" t="e">
        <f>+#REF!</f>
        <v>#REF!</v>
      </c>
      <c r="F641" s="284" t="e">
        <f>+#REF!</f>
        <v>#REF!</v>
      </c>
      <c r="G641" s="192" t="e">
        <f>+#REF!</f>
        <v>#REF!</v>
      </c>
      <c r="H641" s="345" t="e">
        <f t="shared" si="27"/>
        <v>#REF!</v>
      </c>
      <c r="I641" s="452"/>
      <c r="J641" s="140"/>
      <c r="K641" s="140"/>
      <c r="L641" s="140"/>
    </row>
    <row r="642" spans="1:12" s="139" customFormat="1" x14ac:dyDescent="0.3">
      <c r="A642" s="140"/>
      <c r="B642" s="140"/>
      <c r="C642" s="296" t="e">
        <f>+#REF!</f>
        <v>#REF!</v>
      </c>
      <c r="D642" s="297" t="e">
        <f>+#REF!</f>
        <v>#REF!</v>
      </c>
      <c r="E642" s="240" t="e">
        <f>+#REF!</f>
        <v>#REF!</v>
      </c>
      <c r="F642" s="284" t="e">
        <f>+#REF!</f>
        <v>#REF!</v>
      </c>
      <c r="G642" s="192" t="e">
        <f>+#REF!</f>
        <v>#REF!</v>
      </c>
      <c r="H642" s="345" t="e">
        <f t="shared" si="27"/>
        <v>#REF!</v>
      </c>
      <c r="I642" s="452"/>
      <c r="J642" s="140"/>
      <c r="K642" s="140"/>
      <c r="L642" s="140"/>
    </row>
    <row r="643" spans="1:12" s="139" customFormat="1" ht="15" thickBot="1" x14ac:dyDescent="0.35">
      <c r="A643" s="140"/>
      <c r="B643" s="140"/>
      <c r="C643" s="306" t="e">
        <f>+#REF!</f>
        <v>#REF!</v>
      </c>
      <c r="D643" s="307" t="e">
        <f>+#REF!</f>
        <v>#REF!</v>
      </c>
      <c r="E643" s="364" t="e">
        <f>+#REF!</f>
        <v>#REF!</v>
      </c>
      <c r="F643" s="365" t="e">
        <f>+#REF!</f>
        <v>#REF!</v>
      </c>
      <c r="G643" s="366" t="e">
        <f>+#REF!</f>
        <v>#REF!</v>
      </c>
      <c r="H643" s="354" t="e">
        <f t="shared" si="27"/>
        <v>#REF!</v>
      </c>
      <c r="I643" s="452"/>
      <c r="J643" s="140"/>
      <c r="K643" s="140"/>
      <c r="L643" s="140"/>
    </row>
    <row r="644" spans="1:12" s="139" customFormat="1" ht="15" thickBot="1" x14ac:dyDescent="0.35">
      <c r="A644" s="140"/>
      <c r="B644" s="140"/>
      <c r="C644" s="241"/>
      <c r="D644" s="242"/>
      <c r="E644" s="241"/>
      <c r="F644" s="1244" t="s">
        <v>20</v>
      </c>
      <c r="G644" s="1245"/>
      <c r="H644" s="310" t="e">
        <f>SUM(H622:H643)</f>
        <v>#REF!</v>
      </c>
      <c r="I644" s="453"/>
      <c r="J644" s="140"/>
      <c r="K644" s="140"/>
      <c r="L644" s="140"/>
    </row>
    <row r="645" spans="1:12" ht="15" thickBot="1" x14ac:dyDescent="0.35">
      <c r="A645" s="140"/>
      <c r="B645" s="224"/>
      <c r="C645" s="1246" t="s">
        <v>21</v>
      </c>
      <c r="D645" s="1247"/>
      <c r="E645" s="1247"/>
      <c r="F645" s="1247"/>
      <c r="G645" s="1247"/>
      <c r="H645" s="1248"/>
      <c r="I645" s="226"/>
      <c r="J645" s="140"/>
    </row>
    <row r="646" spans="1:12" ht="15" thickBot="1" x14ac:dyDescent="0.35">
      <c r="A646" s="140"/>
      <c r="B646" s="224"/>
      <c r="C646" s="203" t="s">
        <v>22</v>
      </c>
      <c r="D646" s="204" t="s">
        <v>23</v>
      </c>
      <c r="E646" s="205" t="s">
        <v>16</v>
      </c>
      <c r="F646" s="204" t="s">
        <v>17</v>
      </c>
      <c r="G646" s="205" t="s">
        <v>24</v>
      </c>
      <c r="H646" s="312" t="s">
        <v>25</v>
      </c>
      <c r="I646" s="456"/>
      <c r="J646" s="140"/>
    </row>
    <row r="647" spans="1:12" x14ac:dyDescent="0.3">
      <c r="A647" s="140"/>
      <c r="B647" s="224"/>
      <c r="C647" s="281" t="e">
        <f>+#REF!</f>
        <v>#REF!</v>
      </c>
      <c r="D647" s="313" t="e">
        <f>+#REF!</f>
        <v>#REF!</v>
      </c>
      <c r="E647" s="282" t="e">
        <f>+#REF!</f>
        <v>#REF!</v>
      </c>
      <c r="F647" s="283">
        <v>1</v>
      </c>
      <c r="G647" s="314" t="e">
        <f>+#REF!</f>
        <v>#REF!</v>
      </c>
      <c r="H647" s="315" t="e">
        <f>+G647*F647</f>
        <v>#REF!</v>
      </c>
      <c r="I647" s="311"/>
      <c r="J647" s="140"/>
    </row>
    <row r="648" spans="1:12" x14ac:dyDescent="0.3">
      <c r="A648" s="140"/>
      <c r="B648" s="224"/>
      <c r="C648" s="281" t="e">
        <f>+#REF!</f>
        <v>#REF!</v>
      </c>
      <c r="D648" s="313" t="e">
        <f>+#REF!</f>
        <v>#REF!</v>
      </c>
      <c r="E648" s="282" t="e">
        <f>+#REF!</f>
        <v>#REF!</v>
      </c>
      <c r="F648" s="283">
        <v>1</v>
      </c>
      <c r="G648" s="314" t="e">
        <f>+#REF!</f>
        <v>#REF!</v>
      </c>
      <c r="H648" s="316" t="e">
        <f t="shared" ref="H648:H651" si="28">+G648*F648</f>
        <v>#REF!</v>
      </c>
      <c r="I648" s="311"/>
      <c r="J648" s="140"/>
    </row>
    <row r="649" spans="1:12" x14ac:dyDescent="0.3">
      <c r="A649" s="140"/>
      <c r="B649" s="224"/>
      <c r="C649" s="281" t="e">
        <f>+#REF!</f>
        <v>#REF!</v>
      </c>
      <c r="D649" s="313" t="e">
        <f>+#REF!</f>
        <v>#REF!</v>
      </c>
      <c r="E649" s="282" t="e">
        <f>+#REF!</f>
        <v>#REF!</v>
      </c>
      <c r="F649" s="283">
        <v>1</v>
      </c>
      <c r="G649" s="314" t="e">
        <f>+#REF!</f>
        <v>#REF!</v>
      </c>
      <c r="H649" s="316" t="e">
        <f t="shared" si="28"/>
        <v>#REF!</v>
      </c>
      <c r="I649" s="311"/>
      <c r="J649" s="140"/>
    </row>
    <row r="650" spans="1:12" x14ac:dyDescent="0.3">
      <c r="A650" s="140"/>
      <c r="B650" s="224"/>
      <c r="C650" s="281" t="e">
        <f>+#REF!</f>
        <v>#REF!</v>
      </c>
      <c r="D650" s="313" t="e">
        <f>+#REF!</f>
        <v>#REF!</v>
      </c>
      <c r="E650" s="282" t="e">
        <f>+#REF!</f>
        <v>#REF!</v>
      </c>
      <c r="F650" s="283">
        <v>1</v>
      </c>
      <c r="G650" s="314" t="e">
        <f>+#REF!</f>
        <v>#REF!</v>
      </c>
      <c r="H650" s="316" t="e">
        <f t="shared" si="28"/>
        <v>#REF!</v>
      </c>
      <c r="I650" s="311"/>
      <c r="J650" s="140"/>
    </row>
    <row r="651" spans="1:12" ht="15" thickBot="1" x14ac:dyDescent="0.35">
      <c r="A651" s="140"/>
      <c r="B651" s="224"/>
      <c r="C651" s="281" t="e">
        <f>+#REF!</f>
        <v>#REF!</v>
      </c>
      <c r="D651" s="313" t="e">
        <f>+#REF!</f>
        <v>#REF!</v>
      </c>
      <c r="E651" s="282" t="e">
        <f>+#REF!</f>
        <v>#REF!</v>
      </c>
      <c r="F651" s="283">
        <v>1</v>
      </c>
      <c r="G651" s="314" t="e">
        <f>+#REF!</f>
        <v>#REF!</v>
      </c>
      <c r="H651" s="317" t="e">
        <f t="shared" si="28"/>
        <v>#REF!</v>
      </c>
      <c r="I651" s="311"/>
      <c r="J651" s="140"/>
    </row>
    <row r="652" spans="1:12" ht="15" thickBot="1" x14ac:dyDescent="0.35">
      <c r="A652" s="140"/>
      <c r="B652" s="224"/>
      <c r="C652" s="1249" t="s">
        <v>57</v>
      </c>
      <c r="D652" s="1250"/>
      <c r="E652" s="1250"/>
      <c r="F652" s="1250"/>
      <c r="G652" s="1250"/>
      <c r="H652" s="222" t="e">
        <f>SUM(H647:H651)</f>
        <v>#REF!</v>
      </c>
      <c r="I652" s="230"/>
      <c r="J652" s="168"/>
    </row>
    <row r="653" spans="1:12" ht="15" thickBot="1" x14ac:dyDescent="0.35">
      <c r="A653" s="140"/>
      <c r="B653" s="224"/>
      <c r="C653" s="1190" t="s">
        <v>59</v>
      </c>
      <c r="D653" s="1191"/>
      <c r="E653" s="1191"/>
      <c r="F653" s="1191"/>
      <c r="G653" s="1192"/>
      <c r="H653" s="318" t="e">
        <f>+H652+H644</f>
        <v>#REF!</v>
      </c>
      <c r="I653" s="164"/>
      <c r="J653" s="140"/>
    </row>
    <row r="654" spans="1:12" x14ac:dyDescent="0.3">
      <c r="B654" s="141"/>
      <c r="C654" s="141"/>
      <c r="D654" s="257"/>
      <c r="E654" s="258"/>
      <c r="F654" s="141"/>
      <c r="G654" s="141"/>
      <c r="H654" s="141"/>
      <c r="I654" s="141"/>
    </row>
    <row r="655" spans="1:12" s="139" customFormat="1" ht="15" thickBot="1" x14ac:dyDescent="0.35">
      <c r="A655" s="140"/>
      <c r="B655" s="1197"/>
      <c r="C655" s="1222"/>
      <c r="D655" s="1222"/>
      <c r="E655" s="1222"/>
      <c r="F655" s="1222"/>
      <c r="G655" s="1222"/>
      <c r="H655" s="1222"/>
      <c r="I655" s="1222"/>
      <c r="J655" s="140"/>
      <c r="K655" s="140"/>
      <c r="L655" s="140"/>
    </row>
    <row r="656" spans="1:12" s="139" customFormat="1" ht="15" thickBot="1" x14ac:dyDescent="0.35">
      <c r="A656" s="140"/>
      <c r="B656" s="449"/>
      <c r="C656" s="1252" t="s">
        <v>0</v>
      </c>
      <c r="D656" s="1253"/>
      <c r="E656" s="1253"/>
      <c r="F656" s="1253"/>
      <c r="G656" s="1253"/>
      <c r="H656" s="1254"/>
      <c r="I656" s="450"/>
      <c r="J656" s="140"/>
      <c r="K656" s="140"/>
      <c r="L656" s="140"/>
    </row>
    <row r="657" spans="1:12" s="139" customFormat="1" ht="15" thickBot="1" x14ac:dyDescent="0.35">
      <c r="A657" s="140"/>
      <c r="B657" s="140"/>
      <c r="C657" s="170"/>
      <c r="D657" s="170"/>
      <c r="E657" s="170"/>
      <c r="F657" s="170"/>
      <c r="G657" s="170"/>
      <c r="H657" s="170"/>
      <c r="I657" s="170"/>
      <c r="J657" s="140"/>
      <c r="K657" s="140"/>
      <c r="L657" s="140"/>
    </row>
    <row r="658" spans="1:12" s="139" customFormat="1" ht="15" thickBot="1" x14ac:dyDescent="0.35">
      <c r="A658" s="140"/>
      <c r="B658" s="140"/>
      <c r="C658" s="172" t="s">
        <v>1</v>
      </c>
      <c r="D658" s="173" t="s">
        <v>776</v>
      </c>
      <c r="E658" s="1255"/>
      <c r="F658" s="1257"/>
      <c r="G658" s="1258"/>
      <c r="H658" s="1259"/>
      <c r="I658" s="450"/>
      <c r="J658" s="140"/>
      <c r="K658" s="140"/>
      <c r="L658" s="140"/>
    </row>
    <row r="659" spans="1:12" s="139" customFormat="1" ht="15" thickBot="1" x14ac:dyDescent="0.35">
      <c r="A659" s="140"/>
      <c r="B659" s="140"/>
      <c r="C659" s="172" t="s">
        <v>3</v>
      </c>
      <c r="D659" s="174" t="s">
        <v>4</v>
      </c>
      <c r="E659" s="1256"/>
      <c r="F659" s="1260"/>
      <c r="G659" s="1245"/>
      <c r="H659" s="1261"/>
      <c r="I659" s="450"/>
      <c r="J659" s="140"/>
      <c r="K659" s="140"/>
      <c r="L659" s="140"/>
    </row>
    <row r="660" spans="1:12" s="139" customFormat="1" ht="15" thickBot="1" x14ac:dyDescent="0.35">
      <c r="A660" s="140"/>
      <c r="B660" s="140"/>
      <c r="C660" s="172" t="s">
        <v>5</v>
      </c>
      <c r="D660" s="174" t="s">
        <v>6</v>
      </c>
      <c r="E660" s="1256"/>
      <c r="F660" s="1260"/>
      <c r="G660" s="1245"/>
      <c r="H660" s="1261"/>
      <c r="I660" s="450"/>
      <c r="J660" s="140"/>
      <c r="K660" s="140"/>
      <c r="L660" s="140"/>
    </row>
    <row r="661" spans="1:12" s="139" customFormat="1" ht="15" thickBot="1" x14ac:dyDescent="0.35">
      <c r="A661" s="140"/>
      <c r="B661" s="140"/>
      <c r="C661" s="172" t="s">
        <v>7</v>
      </c>
      <c r="D661" s="174" t="s">
        <v>8</v>
      </c>
      <c r="E661" s="1256"/>
      <c r="F661" s="1260"/>
      <c r="G661" s="1245"/>
      <c r="H661" s="1261"/>
      <c r="I661" s="450"/>
      <c r="J661" s="140"/>
      <c r="K661" s="140"/>
      <c r="L661" s="140"/>
    </row>
    <row r="662" spans="1:12" s="139" customFormat="1" ht="15" thickBot="1" x14ac:dyDescent="0.35">
      <c r="A662" s="140"/>
      <c r="B662" s="140"/>
      <c r="C662" s="175" t="s">
        <v>9</v>
      </c>
      <c r="D662" s="174" t="s">
        <v>10</v>
      </c>
      <c r="E662" s="1256"/>
      <c r="F662" s="1260"/>
      <c r="G662" s="1245"/>
      <c r="H662" s="1261"/>
      <c r="I662" s="450"/>
      <c r="J662" s="140"/>
      <c r="K662" s="140"/>
      <c r="L662" s="140"/>
    </row>
    <row r="663" spans="1:12" s="139" customFormat="1" ht="15" thickBot="1" x14ac:dyDescent="0.35">
      <c r="A663" s="140"/>
      <c r="B663" s="140"/>
      <c r="C663" s="175" t="s">
        <v>11</v>
      </c>
      <c r="D663" s="174" t="s">
        <v>12</v>
      </c>
      <c r="E663" s="1256"/>
      <c r="F663" s="1262"/>
      <c r="G663" s="1263"/>
      <c r="H663" s="1264"/>
      <c r="I663" s="450"/>
      <c r="J663" s="140"/>
      <c r="K663" s="140"/>
      <c r="L663" s="140"/>
    </row>
    <row r="664" spans="1:12" s="139" customFormat="1" x14ac:dyDescent="0.3">
      <c r="A664" s="140"/>
      <c r="B664" s="140"/>
      <c r="C664" s="176"/>
      <c r="D664" s="177"/>
      <c r="E664" s="170"/>
      <c r="F664" s="177"/>
      <c r="G664" s="177"/>
      <c r="H664" s="177"/>
      <c r="I664" s="177"/>
      <c r="J664" s="140"/>
      <c r="K664" s="140"/>
      <c r="L664" s="140"/>
    </row>
    <row r="665" spans="1:12" s="139" customFormat="1" ht="15" thickBot="1" x14ac:dyDescent="0.35">
      <c r="A665" s="140"/>
      <c r="B665" s="140"/>
      <c r="C665" s="1265" t="s">
        <v>13</v>
      </c>
      <c r="D665" s="1222"/>
      <c r="E665" s="1222"/>
      <c r="F665" s="1222"/>
      <c r="G665" s="1222"/>
      <c r="H665" s="1266"/>
      <c r="I665" s="450"/>
      <c r="J665" s="140"/>
      <c r="K665" s="140"/>
      <c r="L665" s="140"/>
    </row>
    <row r="666" spans="1:12" s="139" customFormat="1" ht="15" thickBot="1" x14ac:dyDescent="0.35">
      <c r="A666" s="140"/>
      <c r="B666" s="140"/>
      <c r="C666" s="355" t="s">
        <v>14</v>
      </c>
      <c r="D666" s="259" t="s">
        <v>15</v>
      </c>
      <c r="E666" s="260" t="s">
        <v>16</v>
      </c>
      <c r="F666" s="259" t="s">
        <v>17</v>
      </c>
      <c r="G666" s="260" t="s">
        <v>18</v>
      </c>
      <c r="H666" s="259" t="s">
        <v>19</v>
      </c>
      <c r="I666" s="451"/>
      <c r="J666" s="140"/>
      <c r="K666" s="140"/>
      <c r="L666" s="140"/>
    </row>
    <row r="667" spans="1:12" s="139" customFormat="1" x14ac:dyDescent="0.3">
      <c r="A667" s="140"/>
      <c r="B667" s="140"/>
      <c r="C667" s="294" t="e">
        <f>+#REF!</f>
        <v>#REF!</v>
      </c>
      <c r="D667" s="295" t="e">
        <f>+#REF!</f>
        <v>#REF!</v>
      </c>
      <c r="E667" s="236" t="e">
        <f>+#REF!</f>
        <v>#REF!</v>
      </c>
      <c r="F667" s="236" t="e">
        <f>+#REF!</f>
        <v>#REF!</v>
      </c>
      <c r="G667" s="266" t="e">
        <f>+#REF!</f>
        <v>#REF!</v>
      </c>
      <c r="H667" s="267" t="e">
        <f t="shared" ref="H667:H688" si="29">G667*F667</f>
        <v>#REF!</v>
      </c>
      <c r="I667" s="452"/>
      <c r="J667" s="140"/>
      <c r="K667" s="140"/>
      <c r="L667" s="140"/>
    </row>
    <row r="668" spans="1:12" s="139" customFormat="1" x14ac:dyDescent="0.3">
      <c r="A668" s="140"/>
      <c r="B668" s="140"/>
      <c r="C668" s="296" t="e">
        <f>+#REF!</f>
        <v>#REF!</v>
      </c>
      <c r="D668" s="297" t="e">
        <f>+#REF!</f>
        <v>#REF!</v>
      </c>
      <c r="E668" s="239" t="e">
        <f>+#REF!</f>
        <v>#REF!</v>
      </c>
      <c r="F668" s="239" t="e">
        <f>+#REF!</f>
        <v>#REF!</v>
      </c>
      <c r="G668" s="237" t="e">
        <f>+#REF!</f>
        <v>#REF!</v>
      </c>
      <c r="H668" s="267" t="e">
        <f t="shared" si="29"/>
        <v>#REF!</v>
      </c>
      <c r="I668" s="452"/>
      <c r="J668" s="140"/>
      <c r="K668" s="140"/>
      <c r="L668" s="140"/>
    </row>
    <row r="669" spans="1:12" s="139" customFormat="1" x14ac:dyDescent="0.3">
      <c r="A669" s="140"/>
      <c r="B669" s="140"/>
      <c r="C669" s="296" t="e">
        <f>+#REF!</f>
        <v>#REF!</v>
      </c>
      <c r="D669" s="298" t="e">
        <f>+#REF!</f>
        <v>#REF!</v>
      </c>
      <c r="E669" s="299" t="e">
        <f>+#REF!</f>
        <v>#REF!</v>
      </c>
      <c r="F669" s="299" t="e">
        <f>+#REF!</f>
        <v>#REF!</v>
      </c>
      <c r="G669" s="237" t="e">
        <f>+#REF!</f>
        <v>#REF!</v>
      </c>
      <c r="H669" s="267" t="e">
        <f t="shared" si="29"/>
        <v>#REF!</v>
      </c>
      <c r="I669" s="452"/>
      <c r="J669" s="140"/>
      <c r="K669" s="140"/>
      <c r="L669" s="140"/>
    </row>
    <row r="670" spans="1:12" s="139" customFormat="1" x14ac:dyDescent="0.3">
      <c r="A670" s="140"/>
      <c r="B670" s="140"/>
      <c r="C670" s="296" t="e">
        <f>+#REF!</f>
        <v>#REF!</v>
      </c>
      <c r="D670" s="300" t="e">
        <f>+#REF!</f>
        <v>#REF!</v>
      </c>
      <c r="E670" s="239" t="e">
        <f>+#REF!</f>
        <v>#REF!</v>
      </c>
      <c r="F670" s="239" t="e">
        <f>+#REF!</f>
        <v>#REF!</v>
      </c>
      <c r="G670" s="237" t="e">
        <f>+#REF!</f>
        <v>#REF!</v>
      </c>
      <c r="H670" s="267" t="e">
        <f t="shared" si="29"/>
        <v>#REF!</v>
      </c>
      <c r="I670" s="452"/>
      <c r="J670" s="140"/>
      <c r="K670" s="140"/>
      <c r="L670" s="140"/>
    </row>
    <row r="671" spans="1:12" s="139" customFormat="1" x14ac:dyDescent="0.3">
      <c r="A671" s="140"/>
      <c r="B671" s="140"/>
      <c r="C671" s="296" t="e">
        <f>+#REF!</f>
        <v>#REF!</v>
      </c>
      <c r="D671" s="297" t="e">
        <f>+#REF!</f>
        <v>#REF!</v>
      </c>
      <c r="E671" s="239" t="e">
        <f>+#REF!</f>
        <v>#REF!</v>
      </c>
      <c r="F671" s="239" t="e">
        <f>+#REF!</f>
        <v>#REF!</v>
      </c>
      <c r="G671" s="237" t="e">
        <f>+#REF!</f>
        <v>#REF!</v>
      </c>
      <c r="H671" s="267" t="e">
        <f t="shared" si="29"/>
        <v>#REF!</v>
      </c>
      <c r="I671" s="452"/>
      <c r="J671" s="140"/>
      <c r="K671" s="140"/>
      <c r="L671" s="140"/>
    </row>
    <row r="672" spans="1:12" s="139" customFormat="1" x14ac:dyDescent="0.3">
      <c r="A672" s="140"/>
      <c r="B672" s="140"/>
      <c r="C672" s="296" t="e">
        <f>+#REF!</f>
        <v>#REF!</v>
      </c>
      <c r="D672" s="297" t="e">
        <f>+#REF!</f>
        <v>#REF!</v>
      </c>
      <c r="E672" s="239" t="e">
        <f>+#REF!</f>
        <v>#REF!</v>
      </c>
      <c r="F672" s="239" t="e">
        <f>+#REF!</f>
        <v>#REF!</v>
      </c>
      <c r="G672" s="237" t="e">
        <f>+#REF!</f>
        <v>#REF!</v>
      </c>
      <c r="H672" s="267" t="e">
        <f t="shared" si="29"/>
        <v>#REF!</v>
      </c>
      <c r="I672" s="452"/>
      <c r="J672" s="140"/>
      <c r="K672" s="140"/>
      <c r="L672" s="140"/>
    </row>
    <row r="673" spans="1:12" s="139" customFormat="1" x14ac:dyDescent="0.3">
      <c r="A673" s="140"/>
      <c r="B673" s="140"/>
      <c r="C673" s="296" t="e">
        <f>+#REF!</f>
        <v>#REF!</v>
      </c>
      <c r="D673" s="300" t="e">
        <f>+#REF!</f>
        <v>#REF!</v>
      </c>
      <c r="E673" s="239" t="e">
        <f>+#REF!</f>
        <v>#REF!</v>
      </c>
      <c r="F673" s="239" t="e">
        <f>+#REF!</f>
        <v>#REF!</v>
      </c>
      <c r="G673" s="237" t="e">
        <f>+#REF!</f>
        <v>#REF!</v>
      </c>
      <c r="H673" s="271" t="e">
        <f t="shared" si="29"/>
        <v>#REF!</v>
      </c>
      <c r="I673" s="452"/>
      <c r="J673" s="140"/>
      <c r="K673" s="140"/>
      <c r="L673" s="140"/>
    </row>
    <row r="674" spans="1:12" s="139" customFormat="1" x14ac:dyDescent="0.3">
      <c r="A674" s="140"/>
      <c r="B674" s="140"/>
      <c r="C674" s="296" t="e">
        <f>+#REF!</f>
        <v>#REF!</v>
      </c>
      <c r="D674" s="297" t="e">
        <f>+#REF!</f>
        <v>#REF!</v>
      </c>
      <c r="E674" s="239" t="e">
        <f>+#REF!</f>
        <v>#REF!</v>
      </c>
      <c r="F674" s="239" t="e">
        <f>+#REF!</f>
        <v>#REF!</v>
      </c>
      <c r="G674" s="237" t="e">
        <f>+#REF!</f>
        <v>#REF!</v>
      </c>
      <c r="H674" s="271" t="e">
        <f t="shared" si="29"/>
        <v>#REF!</v>
      </c>
      <c r="I674" s="452"/>
      <c r="J674" s="140"/>
      <c r="K674" s="140"/>
      <c r="L674" s="140"/>
    </row>
    <row r="675" spans="1:12" s="139" customFormat="1" x14ac:dyDescent="0.3">
      <c r="A675" s="140"/>
      <c r="B675" s="140"/>
      <c r="C675" s="296" t="e">
        <f>+#REF!</f>
        <v>#REF!</v>
      </c>
      <c r="D675" s="301" t="e">
        <f>+#REF!</f>
        <v>#REF!</v>
      </c>
      <c r="E675" s="302" t="e">
        <f>+#REF!</f>
        <v>#REF!</v>
      </c>
      <c r="F675" s="236" t="e">
        <f>+#REF!</f>
        <v>#REF!</v>
      </c>
      <c r="G675" s="237" t="e">
        <f>+#REF!</f>
        <v>#REF!</v>
      </c>
      <c r="H675" s="267" t="e">
        <f t="shared" si="29"/>
        <v>#REF!</v>
      </c>
      <c r="I675" s="452"/>
      <c r="J675" s="140"/>
      <c r="K675" s="140"/>
      <c r="L675" s="140"/>
    </row>
    <row r="676" spans="1:12" s="139" customFormat="1" x14ac:dyDescent="0.3">
      <c r="A676" s="140"/>
      <c r="B676" s="140"/>
      <c r="C676" s="303" t="e">
        <f>+#REF!</f>
        <v>#REF!</v>
      </c>
      <c r="D676" s="298" t="e">
        <f>+#REF!</f>
        <v>#REF!</v>
      </c>
      <c r="E676" s="299" t="e">
        <f>+#REF!</f>
        <v>#REF!</v>
      </c>
      <c r="F676" s="299" t="e">
        <f>+#REF!</f>
        <v>#REF!</v>
      </c>
      <c r="G676" s="237" t="e">
        <f>+#REF!</f>
        <v>#REF!</v>
      </c>
      <c r="H676" s="267" t="e">
        <f t="shared" si="29"/>
        <v>#REF!</v>
      </c>
      <c r="I676" s="452"/>
      <c r="J676" s="140"/>
      <c r="K676" s="140"/>
      <c r="L676" s="140"/>
    </row>
    <row r="677" spans="1:12" s="139" customFormat="1" x14ac:dyDescent="0.3">
      <c r="A677" s="140"/>
      <c r="B677" s="140"/>
      <c r="C677" s="296" t="e">
        <f>+#REF!</f>
        <v>#REF!</v>
      </c>
      <c r="D677" s="297" t="e">
        <f>+#REF!</f>
        <v>#REF!</v>
      </c>
      <c r="E677" s="239" t="e">
        <f>+#REF!</f>
        <v>#REF!</v>
      </c>
      <c r="F677" s="239" t="e">
        <f>+#REF!</f>
        <v>#REF!</v>
      </c>
      <c r="G677" s="237" t="e">
        <f>+#REF!</f>
        <v>#REF!</v>
      </c>
      <c r="H677" s="334" t="e">
        <f t="shared" si="29"/>
        <v>#REF!</v>
      </c>
      <c r="I677" s="457"/>
      <c r="J677" s="140"/>
      <c r="K677" s="140"/>
      <c r="L677" s="140"/>
    </row>
    <row r="678" spans="1:12" s="139" customFormat="1" x14ac:dyDescent="0.3">
      <c r="A678" s="140"/>
      <c r="B678" s="140"/>
      <c r="C678" s="296" t="e">
        <f>+#REF!</f>
        <v>#REF!</v>
      </c>
      <c r="D678" s="297" t="e">
        <f>+#REF!</f>
        <v>#REF!</v>
      </c>
      <c r="E678" s="239" t="e">
        <f>+#REF!</f>
        <v>#REF!</v>
      </c>
      <c r="F678" s="239" t="e">
        <f>+#REF!</f>
        <v>#REF!</v>
      </c>
      <c r="G678" s="237" t="e">
        <f>+#REF!</f>
        <v>#REF!</v>
      </c>
      <c r="H678" s="271" t="e">
        <f t="shared" si="29"/>
        <v>#REF!</v>
      </c>
      <c r="I678" s="452"/>
      <c r="J678" s="140"/>
      <c r="K678" s="140"/>
      <c r="L678" s="140"/>
    </row>
    <row r="679" spans="1:12" s="139" customFormat="1" x14ac:dyDescent="0.3">
      <c r="A679" s="140"/>
      <c r="B679" s="140"/>
      <c r="C679" s="296" t="e">
        <f>+#REF!</f>
        <v>#REF!</v>
      </c>
      <c r="D679" s="300" t="e">
        <f>+#REF!</f>
        <v>#REF!</v>
      </c>
      <c r="E679" s="239" t="e">
        <f>+#REF!</f>
        <v>#REF!</v>
      </c>
      <c r="F679" s="239" t="e">
        <f>+#REF!</f>
        <v>#REF!</v>
      </c>
      <c r="G679" s="237" t="e">
        <f>+#REF!</f>
        <v>#REF!</v>
      </c>
      <c r="H679" s="267" t="e">
        <f t="shared" si="29"/>
        <v>#REF!</v>
      </c>
      <c r="I679" s="452"/>
      <c r="J679" s="140"/>
      <c r="K679" s="140"/>
      <c r="L679" s="140"/>
    </row>
    <row r="680" spans="1:12" s="139" customFormat="1" x14ac:dyDescent="0.3">
      <c r="A680" s="140"/>
      <c r="B680" s="140"/>
      <c r="C680" s="304" t="e">
        <f>+#REF!</f>
        <v>#REF!</v>
      </c>
      <c r="D680" s="297" t="e">
        <f>+#REF!</f>
        <v>#REF!</v>
      </c>
      <c r="E680" s="239" t="e">
        <f>+#REF!</f>
        <v>#REF!</v>
      </c>
      <c r="F680" s="239" t="e">
        <f>+#REF!</f>
        <v>#REF!</v>
      </c>
      <c r="G680" s="237" t="e">
        <f>+#REF!</f>
        <v>#REF!</v>
      </c>
      <c r="H680" s="267" t="e">
        <f t="shared" si="29"/>
        <v>#REF!</v>
      </c>
      <c r="I680" s="452"/>
      <c r="J680" s="140"/>
      <c r="K680" s="140"/>
      <c r="L680" s="140"/>
    </row>
    <row r="681" spans="1:12" s="139" customFormat="1" x14ac:dyDescent="0.3">
      <c r="A681" s="140"/>
      <c r="B681" s="140"/>
      <c r="C681" s="296" t="e">
        <f>+#REF!</f>
        <v>#REF!</v>
      </c>
      <c r="D681" s="300" t="e">
        <f>+#REF!</f>
        <v>#REF!</v>
      </c>
      <c r="E681" s="239" t="e">
        <f>+#REF!</f>
        <v>#REF!</v>
      </c>
      <c r="F681" s="239" t="e">
        <f>+#REF!</f>
        <v>#REF!</v>
      </c>
      <c r="G681" s="237" t="e">
        <f>+#REF!</f>
        <v>#REF!</v>
      </c>
      <c r="H681" s="267" t="e">
        <f t="shared" si="29"/>
        <v>#REF!</v>
      </c>
      <c r="I681" s="452"/>
      <c r="J681" s="140"/>
      <c r="K681" s="140"/>
      <c r="L681" s="140"/>
    </row>
    <row r="682" spans="1:12" s="139" customFormat="1" x14ac:dyDescent="0.3">
      <c r="A682" s="140"/>
      <c r="B682" s="140"/>
      <c r="C682" s="296" t="e">
        <f>+#REF!</f>
        <v>#REF!</v>
      </c>
      <c r="D682" s="297" t="e">
        <f>+#REF!</f>
        <v>#REF!</v>
      </c>
      <c r="E682" s="239" t="e">
        <f>+#REF!</f>
        <v>#REF!</v>
      </c>
      <c r="F682" s="299" t="e">
        <f>+#REF!</f>
        <v>#REF!</v>
      </c>
      <c r="G682" s="237" t="e">
        <f>+#REF!</f>
        <v>#REF!</v>
      </c>
      <c r="H682" s="267" t="e">
        <f t="shared" si="29"/>
        <v>#REF!</v>
      </c>
      <c r="I682" s="452"/>
      <c r="J682" s="140"/>
      <c r="K682" s="140"/>
      <c r="L682" s="140"/>
    </row>
    <row r="683" spans="1:12" s="139" customFormat="1" x14ac:dyDescent="0.3">
      <c r="A683" s="140"/>
      <c r="B683" s="140"/>
      <c r="C683" s="296" t="e">
        <f>+#REF!</f>
        <v>#REF!</v>
      </c>
      <c r="D683" s="300" t="e">
        <f>+#REF!</f>
        <v>#REF!</v>
      </c>
      <c r="E683" s="239" t="e">
        <f>+#REF!</f>
        <v>#REF!</v>
      </c>
      <c r="F683" s="239" t="e">
        <f>+#REF!</f>
        <v>#REF!</v>
      </c>
      <c r="G683" s="237" t="e">
        <f>+#REF!</f>
        <v>#REF!</v>
      </c>
      <c r="H683" s="267" t="e">
        <f t="shared" si="29"/>
        <v>#REF!</v>
      </c>
      <c r="I683" s="452"/>
      <c r="J683" s="140"/>
      <c r="K683" s="140"/>
      <c r="L683" s="140"/>
    </row>
    <row r="684" spans="1:12" s="139" customFormat="1" x14ac:dyDescent="0.3">
      <c r="A684" s="140"/>
      <c r="B684" s="140"/>
      <c r="C684" s="296" t="e">
        <f>+#REF!</f>
        <v>#REF!</v>
      </c>
      <c r="D684" s="300" t="e">
        <f>+#REF!</f>
        <v>#REF!</v>
      </c>
      <c r="E684" s="239" t="e">
        <f>+#REF!</f>
        <v>#REF!</v>
      </c>
      <c r="F684" s="239" t="e">
        <f>+#REF!</f>
        <v>#REF!</v>
      </c>
      <c r="G684" s="237" t="e">
        <f>+#REF!</f>
        <v>#REF!</v>
      </c>
      <c r="H684" s="267" t="e">
        <f t="shared" si="29"/>
        <v>#REF!</v>
      </c>
      <c r="I684" s="452"/>
      <c r="J684" s="140"/>
      <c r="K684" s="140"/>
      <c r="L684" s="140"/>
    </row>
    <row r="685" spans="1:12" s="139" customFormat="1" x14ac:dyDescent="0.3">
      <c r="A685" s="140"/>
      <c r="B685" s="140"/>
      <c r="C685" s="296" t="e">
        <f>+#REF!</f>
        <v>#REF!</v>
      </c>
      <c r="D685" s="300" t="e">
        <f>+#REF!</f>
        <v>#REF!</v>
      </c>
      <c r="E685" s="239" t="e">
        <f>+#REF!</f>
        <v>#REF!</v>
      </c>
      <c r="F685" s="239" t="e">
        <f>+#REF!</f>
        <v>#REF!</v>
      </c>
      <c r="G685" s="237" t="e">
        <f>+#REF!</f>
        <v>#REF!</v>
      </c>
      <c r="H685" s="267" t="e">
        <f t="shared" si="29"/>
        <v>#REF!</v>
      </c>
      <c r="I685" s="452"/>
      <c r="J685" s="140"/>
      <c r="K685" s="140"/>
      <c r="L685" s="140"/>
    </row>
    <row r="686" spans="1:12" s="139" customFormat="1" x14ac:dyDescent="0.3">
      <c r="A686" s="140"/>
      <c r="B686" s="140"/>
      <c r="C686" s="305" t="e">
        <f>+#REF!</f>
        <v>#REF!</v>
      </c>
      <c r="D686" s="297" t="e">
        <f>+#REF!</f>
        <v>#REF!</v>
      </c>
      <c r="E686" s="236" t="e">
        <f>+#REF!</f>
        <v>#REF!</v>
      </c>
      <c r="F686" s="236" t="e">
        <f>+#REF!</f>
        <v>#REF!</v>
      </c>
      <c r="G686" s="237" t="e">
        <f>+#REF!</f>
        <v>#REF!</v>
      </c>
      <c r="H686" s="267" t="e">
        <f t="shared" si="29"/>
        <v>#REF!</v>
      </c>
      <c r="I686" s="452"/>
      <c r="J686" s="140"/>
      <c r="K686" s="140"/>
      <c r="L686" s="140"/>
    </row>
    <row r="687" spans="1:12" s="139" customFormat="1" x14ac:dyDescent="0.3">
      <c r="A687" s="140"/>
      <c r="B687" s="140"/>
      <c r="C687" s="296" t="e">
        <f>+#REF!</f>
        <v>#REF!</v>
      </c>
      <c r="D687" s="297" t="e">
        <f>+#REF!</f>
        <v>#REF!</v>
      </c>
      <c r="E687" s="239" t="e">
        <f>+#REF!</f>
        <v>#REF!</v>
      </c>
      <c r="F687" s="299" t="e">
        <f>+#REF!</f>
        <v>#REF!</v>
      </c>
      <c r="G687" s="330" t="e">
        <f>+#REF!</f>
        <v>#REF!</v>
      </c>
      <c r="H687" s="267" t="e">
        <f t="shared" si="29"/>
        <v>#REF!</v>
      </c>
      <c r="I687" s="452"/>
      <c r="J687" s="140"/>
      <c r="K687" s="140"/>
      <c r="L687" s="140"/>
    </row>
    <row r="688" spans="1:12" s="139" customFormat="1" ht="15" thickBot="1" x14ac:dyDescent="0.35">
      <c r="A688" s="140"/>
      <c r="B688" s="140"/>
      <c r="C688" s="306" t="e">
        <f>+#REF!</f>
        <v>#REF!</v>
      </c>
      <c r="D688" s="307" t="e">
        <f>+#REF!</f>
        <v>#REF!</v>
      </c>
      <c r="E688" s="308" t="e">
        <f>+#REF!</f>
        <v>#REF!</v>
      </c>
      <c r="F688" s="309" t="e">
        <f>+#REF!</f>
        <v>#REF!</v>
      </c>
      <c r="G688" s="275" t="e">
        <f>+#REF!</f>
        <v>#REF!</v>
      </c>
      <c r="H688" s="276" t="e">
        <f t="shared" si="29"/>
        <v>#REF!</v>
      </c>
      <c r="I688" s="452"/>
      <c r="J688" s="140"/>
      <c r="K688" s="140"/>
      <c r="L688" s="140"/>
    </row>
    <row r="689" spans="1:12" s="139" customFormat="1" ht="15" thickBot="1" x14ac:dyDescent="0.35">
      <c r="A689" s="140"/>
      <c r="B689" s="140"/>
      <c r="C689" s="241"/>
      <c r="D689" s="242"/>
      <c r="E689" s="241"/>
      <c r="F689" s="1244" t="s">
        <v>20</v>
      </c>
      <c r="G689" s="1245"/>
      <c r="H689" s="310" t="e">
        <f>SUM(H667:H688)</f>
        <v>#REF!</v>
      </c>
      <c r="I689" s="453"/>
      <c r="J689" s="140"/>
      <c r="K689" s="140"/>
      <c r="L689" s="140"/>
    </row>
    <row r="690" spans="1:12" ht="15" thickBot="1" x14ac:dyDescent="0.35">
      <c r="A690" s="140"/>
      <c r="B690" s="224"/>
      <c r="C690" s="1246" t="s">
        <v>21</v>
      </c>
      <c r="D690" s="1247"/>
      <c r="E690" s="1247"/>
      <c r="F690" s="1247"/>
      <c r="G690" s="1247"/>
      <c r="H690" s="1248"/>
      <c r="I690" s="226"/>
      <c r="J690" s="140"/>
    </row>
    <row r="691" spans="1:12" ht="15" thickBot="1" x14ac:dyDescent="0.35">
      <c r="A691" s="140"/>
      <c r="B691" s="224"/>
      <c r="C691" s="203" t="s">
        <v>22</v>
      </c>
      <c r="D691" s="204" t="s">
        <v>23</v>
      </c>
      <c r="E691" s="205" t="s">
        <v>16</v>
      </c>
      <c r="F691" s="204" t="s">
        <v>17</v>
      </c>
      <c r="G691" s="205" t="s">
        <v>24</v>
      </c>
      <c r="H691" s="312" t="s">
        <v>25</v>
      </c>
      <c r="I691" s="456"/>
      <c r="J691" s="140"/>
    </row>
    <row r="692" spans="1:12" x14ac:dyDescent="0.3">
      <c r="A692" s="140"/>
      <c r="B692" s="224"/>
      <c r="C692" s="281" t="e">
        <f>+#REF!</f>
        <v>#REF!</v>
      </c>
      <c r="D692" s="313" t="e">
        <f>+#REF!</f>
        <v>#REF!</v>
      </c>
      <c r="E692" s="282" t="e">
        <f>+#REF!</f>
        <v>#REF!</v>
      </c>
      <c r="F692" s="283">
        <v>1</v>
      </c>
      <c r="G692" s="314" t="e">
        <f>+#REF!</f>
        <v>#REF!</v>
      </c>
      <c r="H692" s="315" t="e">
        <f>+G692*F692</f>
        <v>#REF!</v>
      </c>
      <c r="I692" s="311"/>
      <c r="J692" s="140"/>
    </row>
    <row r="693" spans="1:12" x14ac:dyDescent="0.3">
      <c r="A693" s="140"/>
      <c r="B693" s="224"/>
      <c r="C693" s="133" t="e">
        <f>+#REF!</f>
        <v>#REF!</v>
      </c>
      <c r="D693" s="321" t="e">
        <f>+#REF!</f>
        <v>#REF!</v>
      </c>
      <c r="E693" s="284" t="e">
        <f>+#REF!</f>
        <v>#REF!</v>
      </c>
      <c r="F693" s="144">
        <v>1</v>
      </c>
      <c r="G693" s="314" t="e">
        <f>+#REF!</f>
        <v>#REF!</v>
      </c>
      <c r="H693" s="316" t="e">
        <f t="shared" ref="H693:H696" si="30">+G693*F693</f>
        <v>#REF!</v>
      </c>
      <c r="I693" s="311"/>
      <c r="J693" s="140"/>
    </row>
    <row r="694" spans="1:12" x14ac:dyDescent="0.3">
      <c r="A694" s="140"/>
      <c r="B694" s="224"/>
      <c r="C694" s="133" t="e">
        <f>+#REF!</f>
        <v>#REF!</v>
      </c>
      <c r="D694" s="321" t="e">
        <f>+#REF!</f>
        <v>#REF!</v>
      </c>
      <c r="E694" s="284" t="e">
        <f>+#REF!</f>
        <v>#REF!</v>
      </c>
      <c r="F694" s="144">
        <v>1</v>
      </c>
      <c r="G694" s="314" t="e">
        <f>+#REF!</f>
        <v>#REF!</v>
      </c>
      <c r="H694" s="316" t="e">
        <f t="shared" si="30"/>
        <v>#REF!</v>
      </c>
      <c r="I694" s="311"/>
      <c r="J694" s="140"/>
    </row>
    <row r="695" spans="1:12" x14ac:dyDescent="0.3">
      <c r="A695" s="140"/>
      <c r="B695" s="224"/>
      <c r="C695" s="133" t="e">
        <f>+#REF!</f>
        <v>#REF!</v>
      </c>
      <c r="D695" s="321" t="e">
        <f>+#REF!</f>
        <v>#REF!</v>
      </c>
      <c r="E695" s="284" t="e">
        <f>+#REF!</f>
        <v>#REF!</v>
      </c>
      <c r="F695" s="144">
        <v>1</v>
      </c>
      <c r="G695" s="314" t="e">
        <f>+#REF!</f>
        <v>#REF!</v>
      </c>
      <c r="H695" s="316" t="e">
        <f t="shared" si="30"/>
        <v>#REF!</v>
      </c>
      <c r="I695" s="311"/>
      <c r="J695" s="140"/>
    </row>
    <row r="696" spans="1:12" ht="15" thickBot="1" x14ac:dyDescent="0.35">
      <c r="A696" s="140"/>
      <c r="B696" s="224"/>
      <c r="C696" s="285" t="e">
        <f>+#REF!</f>
        <v>#REF!</v>
      </c>
      <c r="D696" s="286" t="e">
        <f>+#REF!</f>
        <v>#REF!</v>
      </c>
      <c r="E696" s="287" t="e">
        <f>+#REF!</f>
        <v>#REF!</v>
      </c>
      <c r="F696" s="288">
        <v>1</v>
      </c>
      <c r="G696" s="314" t="e">
        <f>+#REF!</f>
        <v>#REF!</v>
      </c>
      <c r="H696" s="317" t="e">
        <f t="shared" si="30"/>
        <v>#REF!</v>
      </c>
      <c r="I696" s="311"/>
      <c r="J696" s="140"/>
    </row>
    <row r="697" spans="1:12" ht="15" thickBot="1" x14ac:dyDescent="0.35">
      <c r="A697" s="140"/>
      <c r="B697" s="224"/>
      <c r="C697" s="1249" t="s">
        <v>57</v>
      </c>
      <c r="D697" s="1250"/>
      <c r="E697" s="1250"/>
      <c r="F697" s="1250"/>
      <c r="G697" s="1250"/>
      <c r="H697" s="222" t="e">
        <f>SUM(H692:H696)</f>
        <v>#REF!</v>
      </c>
      <c r="I697" s="230"/>
      <c r="J697" s="168"/>
    </row>
    <row r="698" spans="1:12" ht="15" thickBot="1" x14ac:dyDescent="0.35">
      <c r="A698" s="140"/>
      <c r="B698" s="224"/>
      <c r="C698" s="1190" t="s">
        <v>59</v>
      </c>
      <c r="D698" s="1191"/>
      <c r="E698" s="1191"/>
      <c r="F698" s="1191"/>
      <c r="G698" s="1192"/>
      <c r="H698" s="318" t="e">
        <f>+H697+H689</f>
        <v>#REF!</v>
      </c>
      <c r="I698" s="164"/>
      <c r="J698" s="140"/>
    </row>
    <row r="699" spans="1:12" x14ac:dyDescent="0.3">
      <c r="B699" s="141"/>
      <c r="C699" s="141"/>
      <c r="D699" s="257"/>
      <c r="E699" s="258"/>
      <c r="F699" s="141"/>
      <c r="G699" s="141"/>
      <c r="H699" s="141"/>
      <c r="I699" s="141"/>
    </row>
    <row r="700" spans="1:12" s="139" customFormat="1" ht="15" thickBot="1" x14ac:dyDescent="0.35">
      <c r="A700" s="140"/>
      <c r="B700" s="1197"/>
      <c r="C700" s="1222"/>
      <c r="D700" s="1222"/>
      <c r="E700" s="1222"/>
      <c r="F700" s="1222"/>
      <c r="G700" s="1222"/>
      <c r="H700" s="1222"/>
      <c r="I700" s="1222"/>
      <c r="J700" s="140"/>
      <c r="K700" s="140"/>
      <c r="L700" s="140"/>
    </row>
    <row r="701" spans="1:12" s="139" customFormat="1" ht="15" thickBot="1" x14ac:dyDescent="0.35">
      <c r="A701" s="140"/>
      <c r="B701" s="449"/>
      <c r="C701" s="1252" t="s">
        <v>0</v>
      </c>
      <c r="D701" s="1253"/>
      <c r="E701" s="1253"/>
      <c r="F701" s="1253"/>
      <c r="G701" s="1253"/>
      <c r="H701" s="1254"/>
      <c r="I701" s="450"/>
      <c r="J701" s="140"/>
      <c r="K701" s="140"/>
      <c r="L701" s="140"/>
    </row>
    <row r="702" spans="1:12" s="139" customFormat="1" ht="15" thickBot="1" x14ac:dyDescent="0.35">
      <c r="A702" s="140"/>
      <c r="B702" s="140"/>
      <c r="C702" s="170"/>
      <c r="D702" s="226"/>
      <c r="E702" s="170"/>
      <c r="F702" s="170"/>
      <c r="G702" s="170"/>
      <c r="H702" s="170"/>
      <c r="I702" s="170"/>
      <c r="J702" s="140"/>
      <c r="K702" s="140"/>
      <c r="L702" s="140"/>
    </row>
    <row r="703" spans="1:12" s="139" customFormat="1" ht="15" thickBot="1" x14ac:dyDescent="0.35">
      <c r="A703" s="140"/>
      <c r="B703" s="140"/>
      <c r="C703" s="172" t="s">
        <v>1</v>
      </c>
      <c r="D703" s="367" t="s">
        <v>777</v>
      </c>
      <c r="E703" s="1255"/>
      <c r="F703" s="1257"/>
      <c r="G703" s="1258"/>
      <c r="H703" s="1259"/>
      <c r="I703" s="450"/>
      <c r="J703" s="140"/>
      <c r="K703" s="140"/>
      <c r="L703" s="140"/>
    </row>
    <row r="704" spans="1:12" s="139" customFormat="1" ht="15" thickBot="1" x14ac:dyDescent="0.35">
      <c r="A704" s="140"/>
      <c r="B704" s="140"/>
      <c r="C704" s="172" t="s">
        <v>3</v>
      </c>
      <c r="D704" s="368" t="s">
        <v>4</v>
      </c>
      <c r="E704" s="1256"/>
      <c r="F704" s="1260"/>
      <c r="G704" s="1245"/>
      <c r="H704" s="1261"/>
      <c r="I704" s="450"/>
      <c r="J704" s="140"/>
      <c r="K704" s="140"/>
      <c r="L704" s="140"/>
    </row>
    <row r="705" spans="1:12" s="139" customFormat="1" ht="15" thickBot="1" x14ac:dyDescent="0.35">
      <c r="A705" s="140"/>
      <c r="B705" s="140"/>
      <c r="C705" s="172" t="s">
        <v>5</v>
      </c>
      <c r="D705" s="368" t="s">
        <v>6</v>
      </c>
      <c r="E705" s="1256"/>
      <c r="F705" s="1260"/>
      <c r="G705" s="1245"/>
      <c r="H705" s="1261"/>
      <c r="I705" s="450"/>
      <c r="J705" s="140"/>
      <c r="K705" s="140"/>
      <c r="L705" s="140"/>
    </row>
    <row r="706" spans="1:12" s="139" customFormat="1" ht="15" thickBot="1" x14ac:dyDescent="0.35">
      <c r="A706" s="140"/>
      <c r="B706" s="140"/>
      <c r="C706" s="172" t="s">
        <v>7</v>
      </c>
      <c r="D706" s="368" t="s">
        <v>8</v>
      </c>
      <c r="E706" s="1256"/>
      <c r="F706" s="1260"/>
      <c r="G706" s="1245"/>
      <c r="H706" s="1261"/>
      <c r="I706" s="450"/>
      <c r="J706" s="140"/>
      <c r="K706" s="140"/>
      <c r="L706" s="140"/>
    </row>
    <row r="707" spans="1:12" s="139" customFormat="1" ht="15" thickBot="1" x14ac:dyDescent="0.35">
      <c r="A707" s="140"/>
      <c r="B707" s="140"/>
      <c r="C707" s="175" t="s">
        <v>9</v>
      </c>
      <c r="D707" s="368" t="s">
        <v>10</v>
      </c>
      <c r="E707" s="1256"/>
      <c r="F707" s="1260"/>
      <c r="G707" s="1245"/>
      <c r="H707" s="1261"/>
      <c r="I707" s="450"/>
      <c r="J707" s="140"/>
      <c r="K707" s="140"/>
      <c r="L707" s="140"/>
    </row>
    <row r="708" spans="1:12" s="139" customFormat="1" ht="15" thickBot="1" x14ac:dyDescent="0.35">
      <c r="A708" s="140"/>
      <c r="B708" s="140"/>
      <c r="C708" s="175" t="s">
        <v>11</v>
      </c>
      <c r="D708" s="368" t="s">
        <v>12</v>
      </c>
      <c r="E708" s="1256"/>
      <c r="F708" s="1262"/>
      <c r="G708" s="1263"/>
      <c r="H708" s="1264"/>
      <c r="I708" s="450"/>
      <c r="J708" s="140"/>
      <c r="K708" s="140"/>
      <c r="L708" s="140"/>
    </row>
    <row r="709" spans="1:12" s="139" customFormat="1" x14ac:dyDescent="0.3">
      <c r="A709" s="140"/>
      <c r="B709" s="140"/>
      <c r="C709" s="176"/>
      <c r="D709" s="229"/>
      <c r="E709" s="170"/>
      <c r="F709" s="177"/>
      <c r="G709" s="177"/>
      <c r="H709" s="177"/>
      <c r="I709" s="177"/>
      <c r="J709" s="140"/>
      <c r="K709" s="140"/>
      <c r="L709" s="140"/>
    </row>
    <row r="710" spans="1:12" s="139" customFormat="1" ht="15" thickBot="1" x14ac:dyDescent="0.35">
      <c r="A710" s="140"/>
      <c r="B710" s="140"/>
      <c r="C710" s="1265" t="s">
        <v>13</v>
      </c>
      <c r="D710" s="1222"/>
      <c r="E710" s="1222"/>
      <c r="F710" s="1222"/>
      <c r="G710" s="1222"/>
      <c r="H710" s="1266"/>
      <c r="I710" s="450"/>
      <c r="J710" s="140"/>
      <c r="K710" s="140"/>
      <c r="L710" s="140"/>
    </row>
    <row r="711" spans="1:12" s="139" customFormat="1" ht="15" thickBot="1" x14ac:dyDescent="0.35">
      <c r="A711" s="140"/>
      <c r="B711" s="140"/>
      <c r="C711" s="259" t="s">
        <v>14</v>
      </c>
      <c r="D711" s="369" t="s">
        <v>15</v>
      </c>
      <c r="E711" s="179" t="s">
        <v>16</v>
      </c>
      <c r="F711" s="370" t="s">
        <v>17</v>
      </c>
      <c r="G711" s="259" t="s">
        <v>18</v>
      </c>
      <c r="H711" s="262" t="s">
        <v>19</v>
      </c>
      <c r="I711" s="451"/>
      <c r="J711" s="140"/>
      <c r="K711" s="140"/>
      <c r="L711" s="140"/>
    </row>
    <row r="712" spans="1:12" s="139" customFormat="1" x14ac:dyDescent="0.3">
      <c r="A712" s="140"/>
      <c r="B712" s="140"/>
      <c r="C712" s="371" t="e">
        <f>+#REF!</f>
        <v>#REF!</v>
      </c>
      <c r="D712" s="372" t="e">
        <f>+#REF!</f>
        <v>#REF!</v>
      </c>
      <c r="E712" s="373" t="e">
        <f>+#REF!</f>
        <v>#REF!</v>
      </c>
      <c r="F712" s="374" t="e">
        <f>+#REF!</f>
        <v>#REF!</v>
      </c>
      <c r="G712" s="374" t="e">
        <f>+#REF!</f>
        <v>#REF!</v>
      </c>
      <c r="H712" s="267" t="e">
        <f t="shared" ref="H712:H732" si="31">G712*F712</f>
        <v>#REF!</v>
      </c>
      <c r="I712" s="452"/>
      <c r="J712" s="140"/>
      <c r="K712" s="140"/>
      <c r="L712" s="140"/>
    </row>
    <row r="713" spans="1:12" s="139" customFormat="1" x14ac:dyDescent="0.3">
      <c r="A713" s="140"/>
      <c r="B713" s="140"/>
      <c r="C713" s="371" t="e">
        <f>+#REF!</f>
        <v>#REF!</v>
      </c>
      <c r="D713" s="372" t="e">
        <f>+#REF!</f>
        <v>#REF!</v>
      </c>
      <c r="E713" s="373" t="e">
        <f>+#REF!</f>
        <v>#REF!</v>
      </c>
      <c r="F713" s="374" t="e">
        <f>+#REF!</f>
        <v>#REF!</v>
      </c>
      <c r="G713" s="374" t="e">
        <f>+#REF!</f>
        <v>#REF!</v>
      </c>
      <c r="H713" s="267" t="e">
        <f t="shared" si="31"/>
        <v>#REF!</v>
      </c>
      <c r="I713" s="452"/>
      <c r="J713" s="140"/>
      <c r="K713" s="140"/>
      <c r="L713" s="140"/>
    </row>
    <row r="714" spans="1:12" s="139" customFormat="1" x14ac:dyDescent="0.3">
      <c r="A714" s="140"/>
      <c r="B714" s="140"/>
      <c r="C714" s="371" t="e">
        <f>+#REF!</f>
        <v>#REF!</v>
      </c>
      <c r="D714" s="372" t="e">
        <f>+#REF!</f>
        <v>#REF!</v>
      </c>
      <c r="E714" s="373" t="e">
        <f>+#REF!</f>
        <v>#REF!</v>
      </c>
      <c r="F714" s="374" t="e">
        <f>+#REF!</f>
        <v>#REF!</v>
      </c>
      <c r="G714" s="374" t="e">
        <f>+#REF!</f>
        <v>#REF!</v>
      </c>
      <c r="H714" s="267" t="e">
        <f t="shared" si="31"/>
        <v>#REF!</v>
      </c>
      <c r="I714" s="452"/>
      <c r="J714" s="140"/>
      <c r="K714" s="140"/>
      <c r="L714" s="140"/>
    </row>
    <row r="715" spans="1:12" s="139" customFormat="1" x14ac:dyDescent="0.3">
      <c r="A715" s="140"/>
      <c r="B715" s="140"/>
      <c r="C715" s="371" t="e">
        <f>+#REF!</f>
        <v>#REF!</v>
      </c>
      <c r="D715" s="372" t="e">
        <f>+#REF!</f>
        <v>#REF!</v>
      </c>
      <c r="E715" s="373" t="e">
        <f>+#REF!</f>
        <v>#REF!</v>
      </c>
      <c r="F715" s="374" t="e">
        <f>+#REF!</f>
        <v>#REF!</v>
      </c>
      <c r="G715" s="374" t="e">
        <f>+#REF!</f>
        <v>#REF!</v>
      </c>
      <c r="H715" s="267" t="e">
        <f t="shared" si="31"/>
        <v>#REF!</v>
      </c>
      <c r="I715" s="452"/>
      <c r="J715" s="140"/>
      <c r="K715" s="140"/>
      <c r="L715" s="140"/>
    </row>
    <row r="716" spans="1:12" s="139" customFormat="1" x14ac:dyDescent="0.3">
      <c r="A716" s="140"/>
      <c r="B716" s="140"/>
      <c r="C716" s="371" t="e">
        <f>+#REF!</f>
        <v>#REF!</v>
      </c>
      <c r="D716" s="372" t="e">
        <f>+#REF!</f>
        <v>#REF!</v>
      </c>
      <c r="E716" s="373" t="e">
        <f>+#REF!</f>
        <v>#REF!</v>
      </c>
      <c r="F716" s="374" t="e">
        <f>+#REF!</f>
        <v>#REF!</v>
      </c>
      <c r="G716" s="374" t="e">
        <f>+#REF!</f>
        <v>#REF!</v>
      </c>
      <c r="H716" s="375" t="e">
        <f t="shared" si="31"/>
        <v>#REF!</v>
      </c>
      <c r="I716" s="458"/>
      <c r="J716" s="140"/>
      <c r="K716" s="140"/>
      <c r="L716" s="140"/>
    </row>
    <row r="717" spans="1:12" s="139" customFormat="1" x14ac:dyDescent="0.3">
      <c r="A717" s="140"/>
      <c r="B717" s="140"/>
      <c r="C717" s="371" t="e">
        <f>+#REF!</f>
        <v>#REF!</v>
      </c>
      <c r="D717" s="372" t="e">
        <f>+#REF!</f>
        <v>#REF!</v>
      </c>
      <c r="E717" s="373" t="e">
        <f>+#REF!</f>
        <v>#REF!</v>
      </c>
      <c r="F717" s="374" t="e">
        <f>+#REF!</f>
        <v>#REF!</v>
      </c>
      <c r="G717" s="374" t="e">
        <f>+#REF!</f>
        <v>#REF!</v>
      </c>
      <c r="H717" s="271" t="e">
        <f t="shared" si="31"/>
        <v>#REF!</v>
      </c>
      <c r="I717" s="452"/>
      <c r="J717" s="140"/>
      <c r="K717" s="140"/>
      <c r="L717" s="140"/>
    </row>
    <row r="718" spans="1:12" s="139" customFormat="1" x14ac:dyDescent="0.3">
      <c r="A718" s="140"/>
      <c r="B718" s="140"/>
      <c r="C718" s="371" t="e">
        <f>+#REF!</f>
        <v>#REF!</v>
      </c>
      <c r="D718" s="372" t="e">
        <f>+#REF!</f>
        <v>#REF!</v>
      </c>
      <c r="E718" s="373" t="e">
        <f>+#REF!</f>
        <v>#REF!</v>
      </c>
      <c r="F718" s="374" t="e">
        <f>+#REF!</f>
        <v>#REF!</v>
      </c>
      <c r="G718" s="374" t="e">
        <f>+#REF!</f>
        <v>#REF!</v>
      </c>
      <c r="H718" s="267" t="e">
        <f t="shared" si="31"/>
        <v>#REF!</v>
      </c>
      <c r="I718" s="452"/>
      <c r="J718" s="140"/>
      <c r="K718" s="140"/>
      <c r="L718" s="140"/>
    </row>
    <row r="719" spans="1:12" s="139" customFormat="1" x14ac:dyDescent="0.3">
      <c r="A719" s="140"/>
      <c r="B719" s="140"/>
      <c r="C719" s="371" t="e">
        <f>+#REF!</f>
        <v>#REF!</v>
      </c>
      <c r="D719" s="372" t="e">
        <f>+#REF!</f>
        <v>#REF!</v>
      </c>
      <c r="E719" s="373" t="e">
        <f>+#REF!</f>
        <v>#REF!</v>
      </c>
      <c r="F719" s="374" t="e">
        <f>+#REF!</f>
        <v>#REF!</v>
      </c>
      <c r="G719" s="374" t="e">
        <f>+#REF!</f>
        <v>#REF!</v>
      </c>
      <c r="H719" s="267" t="e">
        <f t="shared" si="31"/>
        <v>#REF!</v>
      </c>
      <c r="I719" s="452"/>
      <c r="J719" s="140"/>
      <c r="K719" s="140"/>
      <c r="L719" s="140"/>
    </row>
    <row r="720" spans="1:12" s="139" customFormat="1" x14ac:dyDescent="0.3">
      <c r="A720" s="140"/>
      <c r="B720" s="140"/>
      <c r="C720" s="371" t="e">
        <f>+#REF!</f>
        <v>#REF!</v>
      </c>
      <c r="D720" s="372" t="e">
        <f>+#REF!</f>
        <v>#REF!</v>
      </c>
      <c r="E720" s="373" t="e">
        <f>+#REF!</f>
        <v>#REF!</v>
      </c>
      <c r="F720" s="374" t="e">
        <f>+#REF!</f>
        <v>#REF!</v>
      </c>
      <c r="G720" s="374" t="e">
        <f>+#REF!</f>
        <v>#REF!</v>
      </c>
      <c r="H720" s="267" t="e">
        <f t="shared" si="31"/>
        <v>#REF!</v>
      </c>
      <c r="I720" s="452"/>
      <c r="J720" s="140"/>
      <c r="K720" s="140"/>
      <c r="L720" s="140"/>
    </row>
    <row r="721" spans="1:12" s="139" customFormat="1" x14ac:dyDescent="0.3">
      <c r="A721" s="140"/>
      <c r="B721" s="140"/>
      <c r="C721" s="371" t="e">
        <f>+#REF!</f>
        <v>#REF!</v>
      </c>
      <c r="D721" s="372" t="e">
        <f>+#REF!</f>
        <v>#REF!</v>
      </c>
      <c r="E721" s="373" t="e">
        <f>+#REF!</f>
        <v>#REF!</v>
      </c>
      <c r="F721" s="374" t="e">
        <f>+#REF!</f>
        <v>#REF!</v>
      </c>
      <c r="G721" s="374" t="e">
        <f>+#REF!</f>
        <v>#REF!</v>
      </c>
      <c r="H721" s="267" t="e">
        <f t="shared" si="31"/>
        <v>#REF!</v>
      </c>
      <c r="I721" s="452"/>
      <c r="J721" s="140"/>
      <c r="K721" s="140"/>
      <c r="L721" s="140"/>
    </row>
    <row r="722" spans="1:12" s="139" customFormat="1" x14ac:dyDescent="0.3">
      <c r="A722" s="140"/>
      <c r="B722" s="140"/>
      <c r="C722" s="371" t="e">
        <f>+#REF!</f>
        <v>#REF!</v>
      </c>
      <c r="D722" s="372" t="e">
        <f>+#REF!</f>
        <v>#REF!</v>
      </c>
      <c r="E722" s="373" t="e">
        <f>+#REF!</f>
        <v>#REF!</v>
      </c>
      <c r="F722" s="374" t="e">
        <f>+#REF!</f>
        <v>#REF!</v>
      </c>
      <c r="G722" s="374" t="e">
        <f>+#REF!</f>
        <v>#REF!</v>
      </c>
      <c r="H722" s="271" t="e">
        <f t="shared" si="31"/>
        <v>#REF!</v>
      </c>
      <c r="I722" s="452"/>
      <c r="J722" s="140"/>
      <c r="K722" s="140"/>
      <c r="L722" s="140"/>
    </row>
    <row r="723" spans="1:12" s="139" customFormat="1" x14ac:dyDescent="0.3">
      <c r="A723" s="140"/>
      <c r="B723" s="140"/>
      <c r="C723" s="371" t="e">
        <f>+#REF!</f>
        <v>#REF!</v>
      </c>
      <c r="D723" s="372" t="e">
        <f>+#REF!</f>
        <v>#REF!</v>
      </c>
      <c r="E723" s="373" t="e">
        <f>+#REF!</f>
        <v>#REF!</v>
      </c>
      <c r="F723" s="374" t="e">
        <f>+#REF!</f>
        <v>#REF!</v>
      </c>
      <c r="G723" s="374" t="e">
        <f>+#REF!</f>
        <v>#REF!</v>
      </c>
      <c r="H723" s="267" t="e">
        <f t="shared" si="31"/>
        <v>#REF!</v>
      </c>
      <c r="I723" s="452"/>
      <c r="J723" s="140"/>
      <c r="K723" s="140"/>
      <c r="L723" s="140"/>
    </row>
    <row r="724" spans="1:12" s="139" customFormat="1" x14ac:dyDescent="0.3">
      <c r="A724" s="140"/>
      <c r="B724" s="140"/>
      <c r="C724" s="371" t="e">
        <f>+#REF!</f>
        <v>#REF!</v>
      </c>
      <c r="D724" s="372" t="e">
        <f>+#REF!</f>
        <v>#REF!</v>
      </c>
      <c r="E724" s="373" t="e">
        <f>+#REF!</f>
        <v>#REF!</v>
      </c>
      <c r="F724" s="374" t="e">
        <f>+#REF!</f>
        <v>#REF!</v>
      </c>
      <c r="G724" s="374" t="e">
        <f>+#REF!</f>
        <v>#REF!</v>
      </c>
      <c r="H724" s="267" t="e">
        <f t="shared" si="31"/>
        <v>#REF!</v>
      </c>
      <c r="I724" s="452"/>
      <c r="J724" s="140"/>
      <c r="K724" s="140"/>
      <c r="L724" s="140"/>
    </row>
    <row r="725" spans="1:12" s="139" customFormat="1" x14ac:dyDescent="0.3">
      <c r="A725" s="140"/>
      <c r="B725" s="140"/>
      <c r="C725" s="371" t="e">
        <f>+#REF!</f>
        <v>#REF!</v>
      </c>
      <c r="D725" s="372" t="e">
        <f>+#REF!</f>
        <v>#REF!</v>
      </c>
      <c r="E725" s="373" t="e">
        <f>+#REF!</f>
        <v>#REF!</v>
      </c>
      <c r="F725" s="374" t="e">
        <f>+#REF!</f>
        <v>#REF!</v>
      </c>
      <c r="G725" s="374" t="e">
        <f>+#REF!</f>
        <v>#REF!</v>
      </c>
      <c r="H725" s="267" t="e">
        <f t="shared" si="31"/>
        <v>#REF!</v>
      </c>
      <c r="I725" s="452"/>
      <c r="J725" s="140"/>
      <c r="K725" s="140"/>
      <c r="L725" s="140"/>
    </row>
    <row r="726" spans="1:12" s="139" customFormat="1" x14ac:dyDescent="0.3">
      <c r="A726" s="140"/>
      <c r="B726" s="140"/>
      <c r="C726" s="371" t="e">
        <f>+#REF!</f>
        <v>#REF!</v>
      </c>
      <c r="D726" s="372" t="e">
        <f>+#REF!</f>
        <v>#REF!</v>
      </c>
      <c r="E726" s="373" t="e">
        <f>+#REF!</f>
        <v>#REF!</v>
      </c>
      <c r="F726" s="374" t="e">
        <f>+#REF!</f>
        <v>#REF!</v>
      </c>
      <c r="G726" s="374" t="e">
        <f>+#REF!</f>
        <v>#REF!</v>
      </c>
      <c r="H726" s="267" t="e">
        <f t="shared" si="31"/>
        <v>#REF!</v>
      </c>
      <c r="I726" s="452"/>
      <c r="J726" s="140"/>
      <c r="K726" s="140"/>
      <c r="L726" s="140"/>
    </row>
    <row r="727" spans="1:12" s="139" customFormat="1" x14ac:dyDescent="0.3">
      <c r="A727" s="140"/>
      <c r="B727" s="140"/>
      <c r="C727" s="371" t="e">
        <f>+#REF!</f>
        <v>#REF!</v>
      </c>
      <c r="D727" s="372" t="e">
        <f>+#REF!</f>
        <v>#REF!</v>
      </c>
      <c r="E727" s="373" t="e">
        <f>+#REF!</f>
        <v>#REF!</v>
      </c>
      <c r="F727" s="374" t="e">
        <f>+#REF!</f>
        <v>#REF!</v>
      </c>
      <c r="G727" s="374" t="e">
        <f>+#REF!</f>
        <v>#REF!</v>
      </c>
      <c r="H727" s="267" t="e">
        <f t="shared" si="31"/>
        <v>#REF!</v>
      </c>
      <c r="I727" s="452"/>
      <c r="J727" s="140"/>
      <c r="K727" s="140"/>
      <c r="L727" s="140"/>
    </row>
    <row r="728" spans="1:12" s="139" customFormat="1" x14ac:dyDescent="0.3">
      <c r="A728" s="140"/>
      <c r="B728" s="140"/>
      <c r="C728" s="371" t="e">
        <f>+#REF!</f>
        <v>#REF!</v>
      </c>
      <c r="D728" s="372" t="e">
        <f>+#REF!</f>
        <v>#REF!</v>
      </c>
      <c r="E728" s="373" t="e">
        <f>+#REF!</f>
        <v>#REF!</v>
      </c>
      <c r="F728" s="374" t="e">
        <f>+#REF!</f>
        <v>#REF!</v>
      </c>
      <c r="G728" s="374" t="e">
        <f>+#REF!</f>
        <v>#REF!</v>
      </c>
      <c r="H728" s="267" t="e">
        <f t="shared" si="31"/>
        <v>#REF!</v>
      </c>
      <c r="I728" s="452"/>
      <c r="J728" s="140"/>
      <c r="K728" s="140"/>
      <c r="L728" s="140"/>
    </row>
    <row r="729" spans="1:12" s="139" customFormat="1" x14ac:dyDescent="0.3">
      <c r="A729" s="140"/>
      <c r="B729" s="140"/>
      <c r="C729" s="371" t="e">
        <f>+#REF!</f>
        <v>#REF!</v>
      </c>
      <c r="D729" s="372" t="e">
        <f>+#REF!</f>
        <v>#REF!</v>
      </c>
      <c r="E729" s="373" t="e">
        <f>+#REF!</f>
        <v>#REF!</v>
      </c>
      <c r="F729" s="374" t="e">
        <f>+#REF!</f>
        <v>#REF!</v>
      </c>
      <c r="G729" s="374" t="e">
        <f>+#REF!</f>
        <v>#REF!</v>
      </c>
      <c r="H729" s="267" t="e">
        <f t="shared" si="31"/>
        <v>#REF!</v>
      </c>
      <c r="I729" s="452"/>
      <c r="J729" s="140"/>
      <c r="K729" s="140"/>
      <c r="L729" s="140"/>
    </row>
    <row r="730" spans="1:12" s="139" customFormat="1" x14ac:dyDescent="0.3">
      <c r="A730" s="140"/>
      <c r="B730" s="140"/>
      <c r="C730" s="371" t="e">
        <f>+#REF!</f>
        <v>#REF!</v>
      </c>
      <c r="D730" s="372" t="e">
        <f>+#REF!</f>
        <v>#REF!</v>
      </c>
      <c r="E730" s="373" t="e">
        <f>+#REF!</f>
        <v>#REF!</v>
      </c>
      <c r="F730" s="374" t="e">
        <f>+#REF!</f>
        <v>#REF!</v>
      </c>
      <c r="G730" s="374" t="e">
        <f>+#REF!</f>
        <v>#REF!</v>
      </c>
      <c r="H730" s="267" t="e">
        <f t="shared" si="31"/>
        <v>#REF!</v>
      </c>
      <c r="I730" s="452"/>
      <c r="J730" s="140"/>
      <c r="K730" s="140"/>
      <c r="L730" s="140"/>
    </row>
    <row r="731" spans="1:12" s="139" customFormat="1" x14ac:dyDescent="0.3">
      <c r="A731" s="140"/>
      <c r="B731" s="140"/>
      <c r="C731" s="371" t="e">
        <f>+#REF!</f>
        <v>#REF!</v>
      </c>
      <c r="D731" s="372" t="e">
        <f>+#REF!</f>
        <v>#REF!</v>
      </c>
      <c r="E731" s="373" t="e">
        <f>+#REF!</f>
        <v>#REF!</v>
      </c>
      <c r="F731" s="374" t="e">
        <f>+#REF!</f>
        <v>#REF!</v>
      </c>
      <c r="G731" s="374" t="e">
        <f>+#REF!</f>
        <v>#REF!</v>
      </c>
      <c r="H731" s="267" t="e">
        <f t="shared" si="31"/>
        <v>#REF!</v>
      </c>
      <c r="I731" s="452"/>
      <c r="J731" s="140"/>
      <c r="K731" s="140"/>
      <c r="L731" s="140"/>
    </row>
    <row r="732" spans="1:12" s="139" customFormat="1" ht="15" thickBot="1" x14ac:dyDescent="0.35">
      <c r="A732" s="140"/>
      <c r="B732" s="140"/>
      <c r="C732" s="376" t="e">
        <f>+#REF!</f>
        <v>#REF!</v>
      </c>
      <c r="D732" s="377" t="e">
        <f>+#REF!</f>
        <v>#REF!</v>
      </c>
      <c r="E732" s="378" t="e">
        <f>+#REF!</f>
        <v>#REF!</v>
      </c>
      <c r="F732" s="379" t="e">
        <f>+#REF!</f>
        <v>#REF!</v>
      </c>
      <c r="G732" s="379" t="e">
        <f>+#REF!</f>
        <v>#REF!</v>
      </c>
      <c r="H732" s="380" t="e">
        <f t="shared" si="31"/>
        <v>#REF!</v>
      </c>
      <c r="I732" s="452"/>
      <c r="J732" s="140"/>
      <c r="K732" s="140"/>
      <c r="L732" s="140"/>
    </row>
    <row r="733" spans="1:12" s="139" customFormat="1" ht="15" thickBot="1" x14ac:dyDescent="0.35">
      <c r="A733" s="140"/>
      <c r="B733" s="140"/>
      <c r="C733" s="356"/>
      <c r="D733" s="381"/>
      <c r="E733" s="358"/>
      <c r="F733" s="1271" t="s">
        <v>20</v>
      </c>
      <c r="G733" s="1272"/>
      <c r="H733" s="277" t="e">
        <f>SUM(H712:H732)</f>
        <v>#REF!</v>
      </c>
      <c r="I733" s="455"/>
      <c r="J733" s="140"/>
      <c r="K733" s="140"/>
      <c r="L733" s="140"/>
    </row>
    <row r="734" spans="1:12" ht="15" thickBot="1" x14ac:dyDescent="0.35">
      <c r="A734" s="140"/>
      <c r="B734" s="224"/>
      <c r="C734" s="1246" t="s">
        <v>21</v>
      </c>
      <c r="D734" s="1247"/>
      <c r="E734" s="1247"/>
      <c r="F734" s="1247"/>
      <c r="G734" s="1247"/>
      <c r="H734" s="1248"/>
      <c r="I734" s="226"/>
      <c r="J734" s="140"/>
    </row>
    <row r="735" spans="1:12" ht="15" thickBot="1" x14ac:dyDescent="0.35">
      <c r="A735" s="140"/>
      <c r="B735" s="224"/>
      <c r="C735" s="203" t="s">
        <v>22</v>
      </c>
      <c r="D735" s="204" t="s">
        <v>23</v>
      </c>
      <c r="E735" s="205" t="s">
        <v>16</v>
      </c>
      <c r="F735" s="204" t="s">
        <v>17</v>
      </c>
      <c r="G735" s="205" t="s">
        <v>24</v>
      </c>
      <c r="H735" s="312" t="s">
        <v>25</v>
      </c>
      <c r="I735" s="456"/>
      <c r="J735" s="140"/>
    </row>
    <row r="736" spans="1:12" x14ac:dyDescent="0.3">
      <c r="A736" s="140"/>
      <c r="B736" s="224"/>
      <c r="C736" s="281" t="e">
        <f>+#REF!</f>
        <v>#REF!</v>
      </c>
      <c r="D736" s="382" t="e">
        <f>+#REF!</f>
        <v>#REF!</v>
      </c>
      <c r="E736" s="282" t="e">
        <f>+#REF!</f>
        <v>#REF!</v>
      </c>
      <c r="F736" s="283">
        <v>1</v>
      </c>
      <c r="G736" s="314" t="e">
        <f>+#REF!</f>
        <v>#REF!</v>
      </c>
      <c r="H736" s="315" t="e">
        <f>+G736*F736</f>
        <v>#REF!</v>
      </c>
      <c r="I736" s="311"/>
      <c r="J736" s="140"/>
    </row>
    <row r="737" spans="1:12" x14ac:dyDescent="0.3">
      <c r="A737" s="140"/>
      <c r="B737" s="224"/>
      <c r="C737" s="281" t="e">
        <f>+#REF!</f>
        <v>#REF!</v>
      </c>
      <c r="D737" s="382" t="e">
        <f>+#REF!</f>
        <v>#REF!</v>
      </c>
      <c r="E737" s="282" t="e">
        <f>+#REF!</f>
        <v>#REF!</v>
      </c>
      <c r="F737" s="283">
        <v>1</v>
      </c>
      <c r="G737" s="314" t="e">
        <f>+#REF!</f>
        <v>#REF!</v>
      </c>
      <c r="H737" s="315" t="e">
        <f t="shared" ref="H737:H740" si="32">+G737*F737</f>
        <v>#REF!</v>
      </c>
      <c r="I737" s="311"/>
      <c r="J737" s="140"/>
    </row>
    <row r="738" spans="1:12" x14ac:dyDescent="0.3">
      <c r="A738" s="140"/>
      <c r="B738" s="224"/>
      <c r="C738" s="281" t="e">
        <f>+#REF!</f>
        <v>#REF!</v>
      </c>
      <c r="D738" s="382" t="e">
        <f>+#REF!</f>
        <v>#REF!</v>
      </c>
      <c r="E738" s="282" t="e">
        <f>+#REF!</f>
        <v>#REF!</v>
      </c>
      <c r="F738" s="283">
        <v>1</v>
      </c>
      <c r="G738" s="314" t="e">
        <f>+#REF!</f>
        <v>#REF!</v>
      </c>
      <c r="H738" s="315" t="e">
        <f t="shared" si="32"/>
        <v>#REF!</v>
      </c>
      <c r="I738" s="311"/>
      <c r="J738" s="140"/>
    </row>
    <row r="739" spans="1:12" x14ac:dyDescent="0.3">
      <c r="A739" s="140"/>
      <c r="B739" s="224"/>
      <c r="C739" s="281" t="e">
        <f>+#REF!</f>
        <v>#REF!</v>
      </c>
      <c r="D739" s="382" t="e">
        <f>+#REF!</f>
        <v>#REF!</v>
      </c>
      <c r="E739" s="282" t="e">
        <f>+#REF!</f>
        <v>#REF!</v>
      </c>
      <c r="F739" s="283">
        <v>1</v>
      </c>
      <c r="G739" s="314" t="e">
        <f>+#REF!</f>
        <v>#REF!</v>
      </c>
      <c r="H739" s="315" t="e">
        <f t="shared" si="32"/>
        <v>#REF!</v>
      </c>
      <c r="I739" s="311"/>
      <c r="J739" s="140"/>
    </row>
    <row r="740" spans="1:12" ht="15" thickBot="1" x14ac:dyDescent="0.35">
      <c r="A740" s="140"/>
      <c r="B740" s="224"/>
      <c r="C740" s="281" t="e">
        <f>+#REF!</f>
        <v>#REF!</v>
      </c>
      <c r="D740" s="382" t="e">
        <f>+#REF!</f>
        <v>#REF!</v>
      </c>
      <c r="E740" s="282" t="e">
        <f>+#REF!</f>
        <v>#REF!</v>
      </c>
      <c r="F740" s="283">
        <v>1</v>
      </c>
      <c r="G740" s="314" t="e">
        <f>+#REF!</f>
        <v>#REF!</v>
      </c>
      <c r="H740" s="315" t="e">
        <f t="shared" si="32"/>
        <v>#REF!</v>
      </c>
      <c r="I740" s="311"/>
      <c r="J740" s="140"/>
    </row>
    <row r="741" spans="1:12" ht="15" thickBot="1" x14ac:dyDescent="0.35">
      <c r="A741" s="140"/>
      <c r="B741" s="224"/>
      <c r="C741" s="1249" t="s">
        <v>57</v>
      </c>
      <c r="D741" s="1250"/>
      <c r="E741" s="1250"/>
      <c r="F741" s="1250"/>
      <c r="G741" s="1250"/>
      <c r="H741" s="222" t="e">
        <f>SUM(H736:H740)</f>
        <v>#REF!</v>
      </c>
      <c r="I741" s="230"/>
      <c r="J741" s="168"/>
    </row>
    <row r="742" spans="1:12" ht="15" thickBot="1" x14ac:dyDescent="0.35">
      <c r="A742" s="140"/>
      <c r="B742" s="224"/>
      <c r="C742" s="1190" t="s">
        <v>59</v>
      </c>
      <c r="D742" s="1191"/>
      <c r="E742" s="1191"/>
      <c r="F742" s="1191"/>
      <c r="G742" s="1192"/>
      <c r="H742" s="318" t="e">
        <f>+H741+H733</f>
        <v>#REF!</v>
      </c>
      <c r="I742" s="164"/>
      <c r="J742" s="140"/>
    </row>
    <row r="743" spans="1:12" x14ac:dyDescent="0.3">
      <c r="B743" s="141"/>
      <c r="C743" s="141"/>
      <c r="D743" s="257"/>
      <c r="E743" s="258"/>
      <c r="F743" s="141"/>
      <c r="G743" s="141"/>
      <c r="H743" s="141"/>
      <c r="I743" s="141"/>
    </row>
    <row r="744" spans="1:12" s="139" customFormat="1" ht="15" thickBot="1" x14ac:dyDescent="0.35">
      <c r="A744" s="140"/>
      <c r="B744" s="1197"/>
      <c r="C744" s="1222"/>
      <c r="D744" s="1222"/>
      <c r="E744" s="1222"/>
      <c r="F744" s="1222"/>
      <c r="G744" s="1222"/>
      <c r="H744" s="1222"/>
      <c r="I744" s="1222"/>
      <c r="J744" s="140"/>
      <c r="K744" s="140"/>
      <c r="L744" s="140"/>
    </row>
    <row r="745" spans="1:12" s="139" customFormat="1" ht="15" thickBot="1" x14ac:dyDescent="0.35">
      <c r="A745" s="140"/>
      <c r="B745" s="449"/>
      <c r="C745" s="1252" t="s">
        <v>0</v>
      </c>
      <c r="D745" s="1253"/>
      <c r="E745" s="1253"/>
      <c r="F745" s="1253"/>
      <c r="G745" s="1253"/>
      <c r="H745" s="1254"/>
      <c r="I745" s="450"/>
      <c r="J745" s="140"/>
      <c r="K745" s="140"/>
      <c r="L745" s="140"/>
    </row>
    <row r="746" spans="1:12" s="139" customFormat="1" ht="15" thickBot="1" x14ac:dyDescent="0.35">
      <c r="A746" s="140"/>
      <c r="B746" s="140"/>
      <c r="C746" s="170"/>
      <c r="D746" s="170"/>
      <c r="E746" s="170"/>
      <c r="F746" s="170"/>
      <c r="G746" s="170"/>
      <c r="H746" s="170"/>
      <c r="I746" s="170"/>
      <c r="J746" s="140"/>
      <c r="K746" s="140"/>
      <c r="L746" s="140"/>
    </row>
    <row r="747" spans="1:12" s="139" customFormat="1" ht="15" thickBot="1" x14ac:dyDescent="0.35">
      <c r="A747" s="140"/>
      <c r="B747" s="140"/>
      <c r="C747" s="172" t="s">
        <v>1</v>
      </c>
      <c r="D747" s="173" t="s">
        <v>778</v>
      </c>
      <c r="E747" s="1255"/>
      <c r="F747" s="1257"/>
      <c r="G747" s="1258"/>
      <c r="H747" s="1259"/>
      <c r="I747" s="450"/>
      <c r="J747" s="140"/>
      <c r="K747" s="140"/>
      <c r="L747" s="140"/>
    </row>
    <row r="748" spans="1:12" s="139" customFormat="1" ht="15" thickBot="1" x14ac:dyDescent="0.35">
      <c r="A748" s="140"/>
      <c r="B748" s="140"/>
      <c r="C748" s="172" t="s">
        <v>3</v>
      </c>
      <c r="D748" s="174" t="s">
        <v>4</v>
      </c>
      <c r="E748" s="1256"/>
      <c r="F748" s="1260"/>
      <c r="G748" s="1245"/>
      <c r="H748" s="1261"/>
      <c r="I748" s="450"/>
      <c r="J748" s="140"/>
      <c r="K748" s="140"/>
      <c r="L748" s="140"/>
    </row>
    <row r="749" spans="1:12" s="139" customFormat="1" ht="15" thickBot="1" x14ac:dyDescent="0.35">
      <c r="A749" s="140"/>
      <c r="B749" s="140"/>
      <c r="C749" s="172" t="s">
        <v>5</v>
      </c>
      <c r="D749" s="174" t="s">
        <v>6</v>
      </c>
      <c r="E749" s="1256"/>
      <c r="F749" s="1260"/>
      <c r="G749" s="1245"/>
      <c r="H749" s="1261"/>
      <c r="I749" s="450"/>
      <c r="J749" s="140"/>
      <c r="K749" s="140"/>
      <c r="L749" s="140"/>
    </row>
    <row r="750" spans="1:12" s="139" customFormat="1" ht="15" thickBot="1" x14ac:dyDescent="0.35">
      <c r="A750" s="140"/>
      <c r="B750" s="140"/>
      <c r="C750" s="172" t="s">
        <v>7</v>
      </c>
      <c r="D750" s="174" t="s">
        <v>8</v>
      </c>
      <c r="E750" s="1256"/>
      <c r="F750" s="1260"/>
      <c r="G750" s="1245"/>
      <c r="H750" s="1261"/>
      <c r="I750" s="450"/>
      <c r="J750" s="140"/>
      <c r="K750" s="140"/>
      <c r="L750" s="140"/>
    </row>
    <row r="751" spans="1:12" s="139" customFormat="1" ht="15" thickBot="1" x14ac:dyDescent="0.35">
      <c r="A751" s="140"/>
      <c r="B751" s="140"/>
      <c r="C751" s="175" t="s">
        <v>9</v>
      </c>
      <c r="D751" s="174" t="s">
        <v>10</v>
      </c>
      <c r="E751" s="1256"/>
      <c r="F751" s="1260"/>
      <c r="G751" s="1245"/>
      <c r="H751" s="1261"/>
      <c r="I751" s="450"/>
      <c r="J751" s="140"/>
      <c r="K751" s="140"/>
      <c r="L751" s="140"/>
    </row>
    <row r="752" spans="1:12" s="139" customFormat="1" ht="15" thickBot="1" x14ac:dyDescent="0.35">
      <c r="A752" s="140"/>
      <c r="B752" s="140"/>
      <c r="C752" s="175" t="s">
        <v>11</v>
      </c>
      <c r="D752" s="174" t="s">
        <v>12</v>
      </c>
      <c r="E752" s="1256"/>
      <c r="F752" s="1262"/>
      <c r="G752" s="1263"/>
      <c r="H752" s="1264"/>
      <c r="I752" s="450"/>
      <c r="J752" s="140"/>
      <c r="K752" s="140"/>
      <c r="L752" s="140"/>
    </row>
    <row r="753" spans="1:12" s="139" customFormat="1" x14ac:dyDescent="0.3">
      <c r="A753" s="140"/>
      <c r="B753" s="140"/>
      <c r="C753" s="176"/>
      <c r="D753" s="177"/>
      <c r="E753" s="170"/>
      <c r="F753" s="177"/>
      <c r="G753" s="177"/>
      <c r="H753" s="177"/>
      <c r="I753" s="177"/>
      <c r="J753" s="140"/>
      <c r="K753" s="140"/>
      <c r="L753" s="140"/>
    </row>
    <row r="754" spans="1:12" s="139" customFormat="1" ht="15" thickBot="1" x14ac:dyDescent="0.35">
      <c r="A754" s="140"/>
      <c r="B754" s="140"/>
      <c r="C754" s="1265" t="s">
        <v>13</v>
      </c>
      <c r="D754" s="1222"/>
      <c r="E754" s="1222"/>
      <c r="F754" s="1222"/>
      <c r="G754" s="1222"/>
      <c r="H754" s="1266"/>
      <c r="I754" s="450"/>
      <c r="J754" s="140"/>
      <c r="K754" s="140"/>
      <c r="L754" s="140"/>
    </row>
    <row r="755" spans="1:12" s="139" customFormat="1" ht="15" thickBot="1" x14ac:dyDescent="0.35">
      <c r="A755" s="140"/>
      <c r="B755" s="140"/>
      <c r="C755" s="355" t="s">
        <v>14</v>
      </c>
      <c r="D755" s="259" t="s">
        <v>15</v>
      </c>
      <c r="E755" s="260" t="s">
        <v>16</v>
      </c>
      <c r="F755" s="259" t="s">
        <v>17</v>
      </c>
      <c r="G755" s="260" t="s">
        <v>18</v>
      </c>
      <c r="H755" s="259" t="s">
        <v>19</v>
      </c>
      <c r="I755" s="451"/>
      <c r="J755" s="140"/>
      <c r="K755" s="140"/>
      <c r="L755" s="140"/>
    </row>
    <row r="756" spans="1:12" s="139" customFormat="1" x14ac:dyDescent="0.3">
      <c r="A756" s="140"/>
      <c r="B756" s="140"/>
      <c r="C756" s="294" t="e">
        <f>+#REF!</f>
        <v>#REF!</v>
      </c>
      <c r="D756" s="295" t="e">
        <f>+#REF!</f>
        <v>#REF!</v>
      </c>
      <c r="E756" s="236" t="e">
        <f>+#REF!</f>
        <v>#REF!</v>
      </c>
      <c r="F756" s="236" t="e">
        <f>+#REF!</f>
        <v>#REF!</v>
      </c>
      <c r="G756" s="374" t="e">
        <f>+#REF!</f>
        <v>#REF!</v>
      </c>
      <c r="H756" s="267" t="e">
        <f t="shared" ref="H756:H776" si="33">G756*F756</f>
        <v>#REF!</v>
      </c>
      <c r="I756" s="452"/>
      <c r="J756" s="140"/>
      <c r="K756" s="140"/>
      <c r="L756" s="140"/>
    </row>
    <row r="757" spans="1:12" s="139" customFormat="1" x14ac:dyDescent="0.3">
      <c r="A757" s="140"/>
      <c r="B757" s="140"/>
      <c r="C757" s="296" t="e">
        <f>+#REF!</f>
        <v>#REF!</v>
      </c>
      <c r="D757" s="297" t="e">
        <f>+#REF!</f>
        <v>#REF!</v>
      </c>
      <c r="E757" s="239" t="e">
        <f>+#REF!</f>
        <v>#REF!</v>
      </c>
      <c r="F757" s="239" t="e">
        <f>+#REF!</f>
        <v>#REF!</v>
      </c>
      <c r="G757" s="374" t="e">
        <f>+#REF!</f>
        <v>#REF!</v>
      </c>
      <c r="H757" s="267" t="e">
        <f t="shared" si="33"/>
        <v>#REF!</v>
      </c>
      <c r="I757" s="452"/>
      <c r="J757" s="140"/>
      <c r="K757" s="140"/>
      <c r="L757" s="140"/>
    </row>
    <row r="758" spans="1:12" s="139" customFormat="1" x14ac:dyDescent="0.3">
      <c r="A758" s="140"/>
      <c r="B758" s="140"/>
      <c r="C758" s="296" t="e">
        <f>+#REF!</f>
        <v>#REF!</v>
      </c>
      <c r="D758" s="298" t="e">
        <f>+#REF!</f>
        <v>#REF!</v>
      </c>
      <c r="E758" s="299" t="e">
        <f>+#REF!</f>
        <v>#REF!</v>
      </c>
      <c r="F758" s="299" t="e">
        <f>+#REF!</f>
        <v>#REF!</v>
      </c>
      <c r="G758" s="374" t="e">
        <f>+#REF!</f>
        <v>#REF!</v>
      </c>
      <c r="H758" s="267" t="e">
        <f t="shared" si="33"/>
        <v>#REF!</v>
      </c>
      <c r="I758" s="452"/>
      <c r="J758" s="140"/>
      <c r="K758" s="140"/>
      <c r="L758" s="140"/>
    </row>
    <row r="759" spans="1:12" s="139" customFormat="1" x14ac:dyDescent="0.3">
      <c r="A759" s="140"/>
      <c r="B759" s="140"/>
      <c r="C759" s="296" t="e">
        <f>+#REF!</f>
        <v>#REF!</v>
      </c>
      <c r="D759" s="300" t="e">
        <f>+#REF!</f>
        <v>#REF!</v>
      </c>
      <c r="E759" s="239" t="e">
        <f>+#REF!</f>
        <v>#REF!</v>
      </c>
      <c r="F759" s="239" t="e">
        <f>+#REF!</f>
        <v>#REF!</v>
      </c>
      <c r="G759" s="374" t="e">
        <f>+#REF!</f>
        <v>#REF!</v>
      </c>
      <c r="H759" s="267" t="e">
        <f t="shared" si="33"/>
        <v>#REF!</v>
      </c>
      <c r="I759" s="452"/>
      <c r="J759" s="140"/>
      <c r="K759" s="140"/>
      <c r="L759" s="140"/>
    </row>
    <row r="760" spans="1:12" s="139" customFormat="1" x14ac:dyDescent="0.3">
      <c r="A760" s="140"/>
      <c r="B760" s="140"/>
      <c r="C760" s="304" t="e">
        <f>+#REF!</f>
        <v>#REF!</v>
      </c>
      <c r="D760" s="297" t="e">
        <f>+#REF!</f>
        <v>#REF!</v>
      </c>
      <c r="E760" s="239" t="e">
        <f>+#REF!</f>
        <v>#REF!</v>
      </c>
      <c r="F760" s="239" t="e">
        <f>+#REF!</f>
        <v>#REF!</v>
      </c>
      <c r="G760" s="374" t="e">
        <f>+#REF!</f>
        <v>#REF!</v>
      </c>
      <c r="H760" s="383" t="e">
        <f t="shared" si="33"/>
        <v>#REF!</v>
      </c>
      <c r="I760" s="459"/>
      <c r="J760" s="140"/>
      <c r="K760" s="140"/>
      <c r="L760" s="140"/>
    </row>
    <row r="761" spans="1:12" s="139" customFormat="1" x14ac:dyDescent="0.3">
      <c r="A761" s="140"/>
      <c r="B761" s="140"/>
      <c r="C761" s="296" t="e">
        <f>+#REF!</f>
        <v>#REF!</v>
      </c>
      <c r="D761" s="297" t="e">
        <f>+#REF!</f>
        <v>#REF!</v>
      </c>
      <c r="E761" s="239" t="e">
        <f>+#REF!</f>
        <v>#REF!</v>
      </c>
      <c r="F761" s="239" t="e">
        <f>+#REF!</f>
        <v>#REF!</v>
      </c>
      <c r="G761" s="374" t="e">
        <f>+#REF!</f>
        <v>#REF!</v>
      </c>
      <c r="H761" s="271" t="e">
        <f t="shared" si="33"/>
        <v>#REF!</v>
      </c>
      <c r="I761" s="452"/>
      <c r="J761" s="140"/>
      <c r="K761" s="140"/>
      <c r="L761" s="140"/>
    </row>
    <row r="762" spans="1:12" s="139" customFormat="1" x14ac:dyDescent="0.3">
      <c r="A762" s="140"/>
      <c r="B762" s="140"/>
      <c r="C762" s="296" t="e">
        <f>+#REF!</f>
        <v>#REF!</v>
      </c>
      <c r="D762" s="295" t="e">
        <f>+#REF!</f>
        <v>#REF!</v>
      </c>
      <c r="E762" s="236" t="e">
        <f>+#REF!</f>
        <v>#REF!</v>
      </c>
      <c r="F762" s="236" t="e">
        <f>+#REF!</f>
        <v>#REF!</v>
      </c>
      <c r="G762" s="374" t="e">
        <f>+#REF!</f>
        <v>#REF!</v>
      </c>
      <c r="H762" s="267" t="e">
        <f t="shared" si="33"/>
        <v>#REF!</v>
      </c>
      <c r="I762" s="452"/>
      <c r="J762" s="140"/>
      <c r="K762" s="140"/>
      <c r="L762" s="140"/>
    </row>
    <row r="763" spans="1:12" s="139" customFormat="1" x14ac:dyDescent="0.3">
      <c r="A763" s="140"/>
      <c r="B763" s="140"/>
      <c r="C763" s="305" t="e">
        <f>+#REF!</f>
        <v>#REF!</v>
      </c>
      <c r="D763" s="297" t="e">
        <f>+#REF!</f>
        <v>#REF!</v>
      </c>
      <c r="E763" s="236" t="e">
        <f>+#REF!</f>
        <v>#REF!</v>
      </c>
      <c r="F763" s="236" t="e">
        <f>+#REF!</f>
        <v>#REF!</v>
      </c>
      <c r="G763" s="374" t="e">
        <f>+#REF!</f>
        <v>#REF!</v>
      </c>
      <c r="H763" s="267" t="e">
        <f t="shared" si="33"/>
        <v>#REF!</v>
      </c>
      <c r="I763" s="452"/>
      <c r="J763" s="140"/>
      <c r="K763" s="140"/>
      <c r="L763" s="140"/>
    </row>
    <row r="764" spans="1:12" s="139" customFormat="1" x14ac:dyDescent="0.3">
      <c r="A764" s="140"/>
      <c r="B764" s="140"/>
      <c r="C764" s="296" t="e">
        <f>+#REF!</f>
        <v>#REF!</v>
      </c>
      <c r="D764" s="297" t="e">
        <f>+#REF!</f>
        <v>#REF!</v>
      </c>
      <c r="E764" s="239" t="e">
        <f>+#REF!</f>
        <v>#REF!</v>
      </c>
      <c r="F764" s="239" t="e">
        <f>+#REF!</f>
        <v>#REF!</v>
      </c>
      <c r="G764" s="374" t="e">
        <f>+#REF!</f>
        <v>#REF!</v>
      </c>
      <c r="H764" s="267" t="e">
        <f t="shared" si="33"/>
        <v>#REF!</v>
      </c>
      <c r="I764" s="452"/>
      <c r="J764" s="140"/>
      <c r="K764" s="140"/>
      <c r="L764" s="140"/>
    </row>
    <row r="765" spans="1:12" s="139" customFormat="1" x14ac:dyDescent="0.3">
      <c r="A765" s="140"/>
      <c r="B765" s="140"/>
      <c r="C765" s="296" t="e">
        <f>+#REF!</f>
        <v>#REF!</v>
      </c>
      <c r="D765" s="297" t="e">
        <f>+#REF!</f>
        <v>#REF!</v>
      </c>
      <c r="E765" s="239" t="e">
        <f>+#REF!</f>
        <v>#REF!</v>
      </c>
      <c r="F765" s="239" t="e">
        <f>+#REF!</f>
        <v>#REF!</v>
      </c>
      <c r="G765" s="374" t="e">
        <f>+#REF!</f>
        <v>#REF!</v>
      </c>
      <c r="H765" s="267" t="e">
        <f t="shared" si="33"/>
        <v>#REF!</v>
      </c>
      <c r="I765" s="452"/>
      <c r="J765" s="140"/>
      <c r="K765" s="140"/>
      <c r="L765" s="140"/>
    </row>
    <row r="766" spans="1:12" s="139" customFormat="1" x14ac:dyDescent="0.3">
      <c r="A766" s="140"/>
      <c r="B766" s="140"/>
      <c r="C766" s="296" t="e">
        <f>+#REF!</f>
        <v>#REF!</v>
      </c>
      <c r="D766" s="300" t="e">
        <f>+#REF!</f>
        <v>#REF!</v>
      </c>
      <c r="E766" s="239" t="e">
        <f>+#REF!</f>
        <v>#REF!</v>
      </c>
      <c r="F766" s="239" t="e">
        <f>+#REF!</f>
        <v>#REF!</v>
      </c>
      <c r="G766" s="374" t="e">
        <f>+#REF!</f>
        <v>#REF!</v>
      </c>
      <c r="H766" s="271" t="e">
        <f t="shared" si="33"/>
        <v>#REF!</v>
      </c>
      <c r="I766" s="452"/>
      <c r="J766" s="140"/>
      <c r="K766" s="140"/>
      <c r="L766" s="140"/>
    </row>
    <row r="767" spans="1:12" s="139" customFormat="1" x14ac:dyDescent="0.3">
      <c r="A767" s="140"/>
      <c r="B767" s="140"/>
      <c r="C767" s="296" t="e">
        <f>+#REF!</f>
        <v>#REF!</v>
      </c>
      <c r="D767" s="301" t="e">
        <f>+#REF!</f>
        <v>#REF!</v>
      </c>
      <c r="E767" s="302" t="e">
        <f>+#REF!</f>
        <v>#REF!</v>
      </c>
      <c r="F767" s="236" t="e">
        <f>+#REF!</f>
        <v>#REF!</v>
      </c>
      <c r="G767" s="374" t="e">
        <f>+#REF!</f>
        <v>#REF!</v>
      </c>
      <c r="H767" s="267" t="e">
        <f t="shared" si="33"/>
        <v>#REF!</v>
      </c>
      <c r="I767" s="452"/>
      <c r="J767" s="140"/>
      <c r="K767" s="140"/>
      <c r="L767" s="140"/>
    </row>
    <row r="768" spans="1:12" s="139" customFormat="1" x14ac:dyDescent="0.3">
      <c r="A768" s="140"/>
      <c r="B768" s="140"/>
      <c r="C768" s="303" t="e">
        <f>+#REF!</f>
        <v>#REF!</v>
      </c>
      <c r="D768" s="298" t="e">
        <f>+#REF!</f>
        <v>#REF!</v>
      </c>
      <c r="E768" s="299" t="e">
        <f>+#REF!</f>
        <v>#REF!</v>
      </c>
      <c r="F768" s="299" t="e">
        <f>+#REF!</f>
        <v>#REF!</v>
      </c>
      <c r="G768" s="374" t="e">
        <f>+#REF!</f>
        <v>#REF!</v>
      </c>
      <c r="H768" s="267" t="e">
        <f t="shared" si="33"/>
        <v>#REF!</v>
      </c>
      <c r="I768" s="452"/>
      <c r="J768" s="140"/>
      <c r="K768" s="140"/>
      <c r="L768" s="140"/>
    </row>
    <row r="769" spans="1:12" s="139" customFormat="1" x14ac:dyDescent="0.3">
      <c r="A769" s="140"/>
      <c r="B769" s="140"/>
      <c r="C769" s="296" t="e">
        <f>+#REF!</f>
        <v>#REF!</v>
      </c>
      <c r="D769" s="300" t="e">
        <f>+#REF!</f>
        <v>#REF!</v>
      </c>
      <c r="E769" s="239" t="e">
        <f>+#REF!</f>
        <v>#REF!</v>
      </c>
      <c r="F769" s="239" t="e">
        <f>+#REF!</f>
        <v>#REF!</v>
      </c>
      <c r="G769" s="374" t="e">
        <f>+#REF!</f>
        <v>#REF!</v>
      </c>
      <c r="H769" s="267" t="e">
        <f t="shared" si="33"/>
        <v>#REF!</v>
      </c>
      <c r="I769" s="452"/>
      <c r="J769" s="140"/>
      <c r="K769" s="140"/>
      <c r="L769" s="140"/>
    </row>
    <row r="770" spans="1:12" s="139" customFormat="1" x14ac:dyDescent="0.3">
      <c r="A770" s="140"/>
      <c r="B770" s="140"/>
      <c r="C770" s="296" t="e">
        <f>+#REF!</f>
        <v>#REF!</v>
      </c>
      <c r="D770" s="300" t="e">
        <f>+#REF!</f>
        <v>#REF!</v>
      </c>
      <c r="E770" s="239" t="e">
        <f>+#REF!</f>
        <v>#REF!</v>
      </c>
      <c r="F770" s="239" t="e">
        <f>+#REF!</f>
        <v>#REF!</v>
      </c>
      <c r="G770" s="374" t="e">
        <f>+#REF!</f>
        <v>#REF!</v>
      </c>
      <c r="H770" s="267" t="e">
        <f t="shared" si="33"/>
        <v>#REF!</v>
      </c>
      <c r="I770" s="452"/>
      <c r="J770" s="140"/>
      <c r="K770" s="140"/>
      <c r="L770" s="140"/>
    </row>
    <row r="771" spans="1:12" s="139" customFormat="1" x14ac:dyDescent="0.3">
      <c r="A771" s="140"/>
      <c r="B771" s="140"/>
      <c r="C771" s="296" t="e">
        <f>+#REF!</f>
        <v>#REF!</v>
      </c>
      <c r="D771" s="297" t="e">
        <f>+#REF!</f>
        <v>#REF!</v>
      </c>
      <c r="E771" s="239" t="e">
        <f>+#REF!</f>
        <v>#REF!</v>
      </c>
      <c r="F771" s="299" t="e">
        <f>+#REF!</f>
        <v>#REF!</v>
      </c>
      <c r="G771" s="374" t="e">
        <f>+#REF!</f>
        <v>#REF!</v>
      </c>
      <c r="H771" s="267" t="e">
        <f t="shared" si="33"/>
        <v>#REF!</v>
      </c>
      <c r="I771" s="452"/>
      <c r="J771" s="140"/>
      <c r="K771" s="140"/>
      <c r="L771" s="140"/>
    </row>
    <row r="772" spans="1:12" s="139" customFormat="1" x14ac:dyDescent="0.3">
      <c r="A772" s="140"/>
      <c r="B772" s="140"/>
      <c r="C772" s="296" t="e">
        <f>+#REF!</f>
        <v>#REF!</v>
      </c>
      <c r="D772" s="300" t="e">
        <f>+#REF!</f>
        <v>#REF!</v>
      </c>
      <c r="E772" s="239" t="e">
        <f>+#REF!</f>
        <v>#REF!</v>
      </c>
      <c r="F772" s="239" t="e">
        <f>+#REF!</f>
        <v>#REF!</v>
      </c>
      <c r="G772" s="374" t="e">
        <f>+#REF!</f>
        <v>#REF!</v>
      </c>
      <c r="H772" s="267" t="e">
        <f t="shared" si="33"/>
        <v>#REF!</v>
      </c>
      <c r="I772" s="452"/>
      <c r="J772" s="140"/>
      <c r="K772" s="140"/>
      <c r="L772" s="140"/>
    </row>
    <row r="773" spans="1:12" s="139" customFormat="1" x14ac:dyDescent="0.3">
      <c r="A773" s="140"/>
      <c r="B773" s="140"/>
      <c r="C773" s="296" t="e">
        <f>+#REF!</f>
        <v>#REF!</v>
      </c>
      <c r="D773" s="300" t="e">
        <f>+#REF!</f>
        <v>#REF!</v>
      </c>
      <c r="E773" s="239" t="e">
        <f>+#REF!</f>
        <v>#REF!</v>
      </c>
      <c r="F773" s="239" t="e">
        <f>+#REF!</f>
        <v>#REF!</v>
      </c>
      <c r="G773" s="374" t="e">
        <f>+#REF!</f>
        <v>#REF!</v>
      </c>
      <c r="H773" s="267" t="e">
        <f t="shared" si="33"/>
        <v>#REF!</v>
      </c>
      <c r="I773" s="452"/>
      <c r="J773" s="140"/>
      <c r="K773" s="140"/>
      <c r="L773" s="140"/>
    </row>
    <row r="774" spans="1:12" s="139" customFormat="1" x14ac:dyDescent="0.3">
      <c r="A774" s="140"/>
      <c r="B774" s="140"/>
      <c r="C774" s="296" t="e">
        <f>+#REF!</f>
        <v>#REF!</v>
      </c>
      <c r="D774" s="300" t="e">
        <f>+#REF!</f>
        <v>#REF!</v>
      </c>
      <c r="E774" s="239" t="e">
        <f>+#REF!</f>
        <v>#REF!</v>
      </c>
      <c r="F774" s="239" t="e">
        <f>+#REF!</f>
        <v>#REF!</v>
      </c>
      <c r="G774" s="374" t="e">
        <f>+#REF!</f>
        <v>#REF!</v>
      </c>
      <c r="H774" s="267" t="e">
        <f t="shared" si="33"/>
        <v>#REF!</v>
      </c>
      <c r="I774" s="452"/>
      <c r="J774" s="140"/>
      <c r="K774" s="140"/>
      <c r="L774" s="140"/>
    </row>
    <row r="775" spans="1:12" s="139" customFormat="1" x14ac:dyDescent="0.3">
      <c r="A775" s="140"/>
      <c r="B775" s="140"/>
      <c r="C775" s="296" t="e">
        <f>+#REF!</f>
        <v>#REF!</v>
      </c>
      <c r="D775" s="297" t="e">
        <f>+#REF!</f>
        <v>#REF!</v>
      </c>
      <c r="E775" s="239" t="e">
        <f>+#REF!</f>
        <v>#REF!</v>
      </c>
      <c r="F775" s="299" t="e">
        <f>+#REF!</f>
        <v>#REF!</v>
      </c>
      <c r="G775" s="374" t="e">
        <f>+#REF!</f>
        <v>#REF!</v>
      </c>
      <c r="H775" s="267" t="e">
        <f t="shared" si="33"/>
        <v>#REF!</v>
      </c>
      <c r="I775" s="452"/>
      <c r="J775" s="140"/>
      <c r="K775" s="140"/>
      <c r="L775" s="140"/>
    </row>
    <row r="776" spans="1:12" s="139" customFormat="1" ht="15" thickBot="1" x14ac:dyDescent="0.35">
      <c r="A776" s="140"/>
      <c r="B776" s="140"/>
      <c r="C776" s="306" t="e">
        <f>+#REF!</f>
        <v>#REF!</v>
      </c>
      <c r="D776" s="384" t="e">
        <f>+#REF!</f>
        <v>#REF!</v>
      </c>
      <c r="E776" s="308" t="e">
        <f>+#REF!</f>
        <v>#REF!</v>
      </c>
      <c r="F776" s="309" t="e">
        <f>+#REF!</f>
        <v>#REF!</v>
      </c>
      <c r="G776" s="379" t="e">
        <f>+#REF!</f>
        <v>#REF!</v>
      </c>
      <c r="H776" s="380" t="e">
        <f t="shared" si="33"/>
        <v>#REF!</v>
      </c>
      <c r="I776" s="452"/>
      <c r="J776" s="140"/>
      <c r="K776" s="140"/>
      <c r="L776" s="140"/>
    </row>
    <row r="777" spans="1:12" s="139" customFormat="1" ht="15" thickBot="1" x14ac:dyDescent="0.35">
      <c r="A777" s="140"/>
      <c r="B777" s="140"/>
      <c r="C777" s="241"/>
      <c r="D777" s="385"/>
      <c r="E777" s="241"/>
      <c r="F777" s="1244" t="s">
        <v>20</v>
      </c>
      <c r="G777" s="1245"/>
      <c r="H777" s="386" t="e">
        <f>SUM(H756:H776)</f>
        <v>#REF!</v>
      </c>
      <c r="I777" s="455"/>
      <c r="J777" s="140"/>
      <c r="K777" s="140"/>
      <c r="L777" s="140"/>
    </row>
    <row r="778" spans="1:12" ht="15" thickBot="1" x14ac:dyDescent="0.35">
      <c r="A778" s="140"/>
      <c r="B778" s="224"/>
      <c r="C778" s="1246" t="s">
        <v>21</v>
      </c>
      <c r="D778" s="1247"/>
      <c r="E778" s="1247"/>
      <c r="F778" s="1247"/>
      <c r="G778" s="1247"/>
      <c r="H778" s="1248"/>
      <c r="I778" s="226"/>
      <c r="J778" s="140"/>
    </row>
    <row r="779" spans="1:12" ht="15" thickBot="1" x14ac:dyDescent="0.35">
      <c r="A779" s="140"/>
      <c r="B779" s="224"/>
      <c r="C779" s="203" t="s">
        <v>22</v>
      </c>
      <c r="D779" s="204" t="s">
        <v>23</v>
      </c>
      <c r="E779" s="205" t="s">
        <v>16</v>
      </c>
      <c r="F779" s="204" t="s">
        <v>17</v>
      </c>
      <c r="G779" s="205" t="s">
        <v>24</v>
      </c>
      <c r="H779" s="312" t="s">
        <v>25</v>
      </c>
      <c r="I779" s="456"/>
      <c r="J779" s="140"/>
    </row>
    <row r="780" spans="1:12" x14ac:dyDescent="0.3">
      <c r="A780" s="140"/>
      <c r="B780" s="224"/>
      <c r="C780" s="281" t="e">
        <f>+#REF!</f>
        <v>#REF!</v>
      </c>
      <c r="D780" s="313" t="e">
        <f>+#REF!</f>
        <v>#REF!</v>
      </c>
      <c r="E780" s="282" t="e">
        <f>+#REF!</f>
        <v>#REF!</v>
      </c>
      <c r="F780" s="283">
        <v>1</v>
      </c>
      <c r="G780" s="314" t="e">
        <f>+#REF!</f>
        <v>#REF!</v>
      </c>
      <c r="H780" s="315" t="e">
        <f>+F780*G780</f>
        <v>#REF!</v>
      </c>
      <c r="I780" s="311"/>
      <c r="J780" s="140"/>
    </row>
    <row r="781" spans="1:12" x14ac:dyDescent="0.3">
      <c r="A781" s="140"/>
      <c r="B781" s="224"/>
      <c r="C781" s="133" t="e">
        <f>+#REF!</f>
        <v>#REF!</v>
      </c>
      <c r="D781" s="321" t="e">
        <f>+#REF!</f>
        <v>#REF!</v>
      </c>
      <c r="E781" s="284" t="e">
        <f>+#REF!</f>
        <v>#REF!</v>
      </c>
      <c r="F781" s="144">
        <v>1</v>
      </c>
      <c r="G781" s="314" t="e">
        <f>+#REF!</f>
        <v>#REF!</v>
      </c>
      <c r="H781" s="316" t="e">
        <f t="shared" ref="H781:H784" si="34">+F781*G781</f>
        <v>#REF!</v>
      </c>
      <c r="I781" s="311"/>
      <c r="J781" s="140"/>
    </row>
    <row r="782" spans="1:12" x14ac:dyDescent="0.3">
      <c r="A782" s="140"/>
      <c r="B782" s="224"/>
      <c r="C782" s="133" t="e">
        <f>+#REF!</f>
        <v>#REF!</v>
      </c>
      <c r="D782" s="321" t="e">
        <f>+#REF!</f>
        <v>#REF!</v>
      </c>
      <c r="E782" s="284" t="e">
        <f>+#REF!</f>
        <v>#REF!</v>
      </c>
      <c r="F782" s="144">
        <v>1</v>
      </c>
      <c r="G782" s="314" t="e">
        <f>+#REF!</f>
        <v>#REF!</v>
      </c>
      <c r="H782" s="316" t="e">
        <f t="shared" si="34"/>
        <v>#REF!</v>
      </c>
      <c r="I782" s="311"/>
      <c r="J782" s="140"/>
    </row>
    <row r="783" spans="1:12" x14ac:dyDescent="0.3">
      <c r="A783" s="140"/>
      <c r="B783" s="224"/>
      <c r="C783" s="133" t="e">
        <f>+#REF!</f>
        <v>#REF!</v>
      </c>
      <c r="D783" s="321" t="e">
        <f>+#REF!</f>
        <v>#REF!</v>
      </c>
      <c r="E783" s="284" t="e">
        <f>+#REF!</f>
        <v>#REF!</v>
      </c>
      <c r="F783" s="144">
        <v>1</v>
      </c>
      <c r="G783" s="314" t="e">
        <f>+#REF!</f>
        <v>#REF!</v>
      </c>
      <c r="H783" s="316" t="e">
        <f t="shared" si="34"/>
        <v>#REF!</v>
      </c>
      <c r="I783" s="311"/>
      <c r="J783" s="140"/>
    </row>
    <row r="784" spans="1:12" ht="15" thickBot="1" x14ac:dyDescent="0.35">
      <c r="A784" s="140"/>
      <c r="B784" s="224"/>
      <c r="C784" s="387" t="e">
        <f>+#REF!</f>
        <v>#REF!</v>
      </c>
      <c r="D784" s="388" t="e">
        <f>+#REF!</f>
        <v>#REF!</v>
      </c>
      <c r="E784" s="365" t="e">
        <f>+#REF!</f>
        <v>#REF!</v>
      </c>
      <c r="F784" s="389">
        <v>1</v>
      </c>
      <c r="G784" s="390" t="e">
        <f>+#REF!</f>
        <v>#REF!</v>
      </c>
      <c r="H784" s="391" t="e">
        <f t="shared" si="34"/>
        <v>#REF!</v>
      </c>
      <c r="I784" s="311"/>
      <c r="J784" s="140"/>
    </row>
    <row r="785" spans="1:12" ht="15" thickBot="1" x14ac:dyDescent="0.35">
      <c r="A785" s="140"/>
      <c r="B785" s="224"/>
      <c r="C785" s="1249" t="s">
        <v>57</v>
      </c>
      <c r="D785" s="1250"/>
      <c r="E785" s="1250"/>
      <c r="F785" s="1250"/>
      <c r="G785" s="1250"/>
      <c r="H785" s="222" t="e">
        <f>SUM(H780:H784)</f>
        <v>#REF!</v>
      </c>
      <c r="I785" s="230"/>
      <c r="J785" s="168"/>
    </row>
    <row r="786" spans="1:12" ht="15" thickBot="1" x14ac:dyDescent="0.35">
      <c r="A786" s="140"/>
      <c r="B786" s="224"/>
      <c r="C786" s="1190" t="s">
        <v>59</v>
      </c>
      <c r="D786" s="1191"/>
      <c r="E786" s="1191"/>
      <c r="F786" s="1191"/>
      <c r="G786" s="1192"/>
      <c r="H786" s="318" t="e">
        <f>+H785+H777</f>
        <v>#REF!</v>
      </c>
      <c r="I786" s="164"/>
      <c r="J786" s="140"/>
    </row>
    <row r="787" spans="1:12" x14ac:dyDescent="0.3">
      <c r="B787" s="141"/>
      <c r="C787" s="141"/>
      <c r="D787" s="257"/>
      <c r="E787" s="258"/>
      <c r="F787" s="141"/>
      <c r="G787" s="141"/>
      <c r="H787" s="141"/>
      <c r="I787" s="141"/>
    </row>
    <row r="788" spans="1:12" s="139" customFormat="1" ht="15" thickBot="1" x14ac:dyDescent="0.35">
      <c r="A788" s="140"/>
      <c r="B788" s="1197"/>
      <c r="C788" s="1222"/>
      <c r="D788" s="1222"/>
      <c r="E788" s="1222"/>
      <c r="F788" s="1222"/>
      <c r="G788" s="1222"/>
      <c r="H788" s="1222"/>
      <c r="I788" s="1222"/>
      <c r="J788" s="140"/>
      <c r="K788" s="140"/>
      <c r="L788" s="140"/>
    </row>
    <row r="789" spans="1:12" s="139" customFormat="1" ht="15" thickBot="1" x14ac:dyDescent="0.35">
      <c r="A789" s="140"/>
      <c r="B789" s="449"/>
      <c r="C789" s="1252" t="s">
        <v>0</v>
      </c>
      <c r="D789" s="1253"/>
      <c r="E789" s="1253"/>
      <c r="F789" s="1253"/>
      <c r="G789" s="1253"/>
      <c r="H789" s="1254"/>
      <c r="I789" s="450"/>
      <c r="J789" s="140"/>
      <c r="K789" s="140"/>
      <c r="L789" s="140"/>
    </row>
    <row r="790" spans="1:12" s="139" customFormat="1" ht="15" thickBot="1" x14ac:dyDescent="0.35">
      <c r="A790" s="140"/>
      <c r="B790" s="140"/>
      <c r="C790" s="170"/>
      <c r="D790" s="170"/>
      <c r="E790" s="170"/>
      <c r="F790" s="170"/>
      <c r="G790" s="170"/>
      <c r="H790" s="170"/>
      <c r="I790" s="170"/>
      <c r="J790" s="140"/>
      <c r="K790" s="140"/>
      <c r="L790" s="140"/>
    </row>
    <row r="791" spans="1:12" s="139" customFormat="1" ht="15" thickBot="1" x14ac:dyDescent="0.35">
      <c r="A791" s="140"/>
      <c r="B791" s="140"/>
      <c r="C791" s="172" t="s">
        <v>1</v>
      </c>
      <c r="D791" s="173" t="s">
        <v>779</v>
      </c>
      <c r="E791" s="1255"/>
      <c r="F791" s="1257"/>
      <c r="G791" s="1258"/>
      <c r="H791" s="1259"/>
      <c r="I791" s="450"/>
      <c r="J791" s="140"/>
      <c r="K791" s="140"/>
      <c r="L791" s="140"/>
    </row>
    <row r="792" spans="1:12" s="139" customFormat="1" ht="15" thickBot="1" x14ac:dyDescent="0.35">
      <c r="A792" s="140"/>
      <c r="B792" s="140"/>
      <c r="C792" s="172" t="s">
        <v>3</v>
      </c>
      <c r="D792" s="174" t="s">
        <v>4</v>
      </c>
      <c r="E792" s="1256"/>
      <c r="F792" s="1260"/>
      <c r="G792" s="1245"/>
      <c r="H792" s="1261"/>
      <c r="I792" s="450"/>
      <c r="J792" s="140"/>
      <c r="K792" s="140"/>
      <c r="L792" s="140"/>
    </row>
    <row r="793" spans="1:12" s="139" customFormat="1" ht="15" thickBot="1" x14ac:dyDescent="0.35">
      <c r="A793" s="140"/>
      <c r="B793" s="140"/>
      <c r="C793" s="172" t="s">
        <v>5</v>
      </c>
      <c r="D793" s="174" t="s">
        <v>6</v>
      </c>
      <c r="E793" s="1256"/>
      <c r="F793" s="1260"/>
      <c r="G793" s="1245"/>
      <c r="H793" s="1261"/>
      <c r="I793" s="450"/>
      <c r="J793" s="140"/>
      <c r="K793" s="140"/>
      <c r="L793" s="140"/>
    </row>
    <row r="794" spans="1:12" s="139" customFormat="1" ht="15" thickBot="1" x14ac:dyDescent="0.35">
      <c r="A794" s="140"/>
      <c r="B794" s="140"/>
      <c r="C794" s="172" t="s">
        <v>7</v>
      </c>
      <c r="D794" s="174" t="s">
        <v>8</v>
      </c>
      <c r="E794" s="1256"/>
      <c r="F794" s="1260"/>
      <c r="G794" s="1245"/>
      <c r="H794" s="1261"/>
      <c r="I794" s="450"/>
      <c r="J794" s="140"/>
      <c r="K794" s="140"/>
      <c r="L794" s="140"/>
    </row>
    <row r="795" spans="1:12" s="139" customFormat="1" ht="15" thickBot="1" x14ac:dyDescent="0.35">
      <c r="A795" s="140"/>
      <c r="B795" s="140"/>
      <c r="C795" s="175" t="s">
        <v>9</v>
      </c>
      <c r="D795" s="174" t="s">
        <v>10</v>
      </c>
      <c r="E795" s="1256"/>
      <c r="F795" s="1260"/>
      <c r="G795" s="1245"/>
      <c r="H795" s="1261"/>
      <c r="I795" s="450"/>
      <c r="J795" s="140"/>
      <c r="K795" s="140"/>
      <c r="L795" s="140"/>
    </row>
    <row r="796" spans="1:12" s="139" customFormat="1" ht="15" thickBot="1" x14ac:dyDescent="0.35">
      <c r="A796" s="140"/>
      <c r="B796" s="140"/>
      <c r="C796" s="175" t="s">
        <v>11</v>
      </c>
      <c r="D796" s="174" t="s">
        <v>12</v>
      </c>
      <c r="E796" s="1256"/>
      <c r="F796" s="1262"/>
      <c r="G796" s="1263"/>
      <c r="H796" s="1264"/>
      <c r="I796" s="450"/>
      <c r="J796" s="140"/>
      <c r="K796" s="140"/>
      <c r="L796" s="140"/>
    </row>
    <row r="797" spans="1:12" s="139" customFormat="1" x14ac:dyDescent="0.3">
      <c r="A797" s="140"/>
      <c r="B797" s="140"/>
      <c r="C797" s="176"/>
      <c r="D797" s="177"/>
      <c r="E797" s="170"/>
      <c r="F797" s="177"/>
      <c r="G797" s="177"/>
      <c r="H797" s="177"/>
      <c r="I797" s="177"/>
      <c r="J797" s="140"/>
      <c r="K797" s="140"/>
      <c r="L797" s="140"/>
    </row>
    <row r="798" spans="1:12" s="139" customFormat="1" ht="15" thickBot="1" x14ac:dyDescent="0.35">
      <c r="A798" s="140"/>
      <c r="B798" s="140"/>
      <c r="C798" s="1265" t="s">
        <v>13</v>
      </c>
      <c r="D798" s="1222"/>
      <c r="E798" s="1222"/>
      <c r="F798" s="1222"/>
      <c r="G798" s="1222"/>
      <c r="H798" s="1266"/>
      <c r="I798" s="450"/>
      <c r="J798" s="140"/>
      <c r="K798" s="140"/>
      <c r="L798" s="140"/>
    </row>
    <row r="799" spans="1:12" s="139" customFormat="1" ht="15" thickBot="1" x14ac:dyDescent="0.35">
      <c r="A799" s="140"/>
      <c r="B799" s="140"/>
      <c r="C799" s="259" t="s">
        <v>14</v>
      </c>
      <c r="D799" s="260" t="s">
        <v>15</v>
      </c>
      <c r="E799" s="259" t="s">
        <v>16</v>
      </c>
      <c r="F799" s="181" t="s">
        <v>17</v>
      </c>
      <c r="G799" s="180" t="s">
        <v>18</v>
      </c>
      <c r="H799" s="183" t="s">
        <v>19</v>
      </c>
      <c r="I799" s="451"/>
      <c r="J799" s="140"/>
      <c r="K799" s="140"/>
      <c r="L799" s="140"/>
    </row>
    <row r="800" spans="1:12" s="139" customFormat="1" x14ac:dyDescent="0.3">
      <c r="A800" s="140"/>
      <c r="B800" s="140"/>
      <c r="C800" s="294" t="e">
        <f>+#REF!</f>
        <v>#REF!</v>
      </c>
      <c r="D800" s="295" t="e">
        <f>+#REF!</f>
        <v>#REF!</v>
      </c>
      <c r="E800" s="236" t="e">
        <f>+#REF!</f>
        <v>#REF!</v>
      </c>
      <c r="F800" s="236" t="e">
        <f>+#REF!</f>
        <v>#REF!</v>
      </c>
      <c r="G800" s="392" t="e">
        <f>+#REF!</f>
        <v>#REF!</v>
      </c>
      <c r="H800" s="267" t="e">
        <f t="shared" ref="H800:H820" si="35">G800*F800</f>
        <v>#REF!</v>
      </c>
      <c r="I800" s="452"/>
      <c r="J800" s="140"/>
      <c r="K800" s="140"/>
      <c r="L800" s="140"/>
    </row>
    <row r="801" spans="1:12" s="139" customFormat="1" x14ac:dyDescent="0.3">
      <c r="A801" s="140"/>
      <c r="B801" s="140"/>
      <c r="C801" s="296" t="e">
        <f>+#REF!</f>
        <v>#REF!</v>
      </c>
      <c r="D801" s="297" t="e">
        <f>+#REF!</f>
        <v>#REF!</v>
      </c>
      <c r="E801" s="239" t="e">
        <f>+#REF!</f>
        <v>#REF!</v>
      </c>
      <c r="F801" s="240" t="e">
        <f>+#REF!</f>
        <v>#REF!</v>
      </c>
      <c r="G801" s="192" t="e">
        <f>+#REF!</f>
        <v>#REF!</v>
      </c>
      <c r="H801" s="345" t="e">
        <f t="shared" si="35"/>
        <v>#REF!</v>
      </c>
      <c r="I801" s="452"/>
      <c r="J801" s="140"/>
      <c r="K801" s="140"/>
      <c r="L801" s="140"/>
    </row>
    <row r="802" spans="1:12" s="139" customFormat="1" x14ac:dyDescent="0.3">
      <c r="A802" s="140"/>
      <c r="B802" s="140"/>
      <c r="C802" s="296" t="e">
        <f>+#REF!</f>
        <v>#REF!</v>
      </c>
      <c r="D802" s="298" t="e">
        <f>+#REF!</f>
        <v>#REF!</v>
      </c>
      <c r="E802" s="299" t="e">
        <f>+#REF!</f>
        <v>#REF!</v>
      </c>
      <c r="F802" s="299" t="e">
        <f>+#REF!</f>
        <v>#REF!</v>
      </c>
      <c r="G802" s="392" t="e">
        <f>+#REF!</f>
        <v>#REF!</v>
      </c>
      <c r="H802" s="267" t="e">
        <f t="shared" si="35"/>
        <v>#REF!</v>
      </c>
      <c r="I802" s="452"/>
      <c r="J802" s="140"/>
      <c r="K802" s="140"/>
      <c r="L802" s="140"/>
    </row>
    <row r="803" spans="1:12" s="139" customFormat="1" x14ac:dyDescent="0.3">
      <c r="A803" s="140"/>
      <c r="B803" s="140"/>
      <c r="C803" s="296" t="e">
        <f>+#REF!</f>
        <v>#REF!</v>
      </c>
      <c r="D803" s="300" t="e">
        <f>+#REF!</f>
        <v>#REF!</v>
      </c>
      <c r="E803" s="239" t="e">
        <f>+#REF!</f>
        <v>#REF!</v>
      </c>
      <c r="F803" s="239" t="e">
        <f>+#REF!</f>
        <v>#REF!</v>
      </c>
      <c r="G803" s="330" t="e">
        <f>+#REF!</f>
        <v>#REF!</v>
      </c>
      <c r="H803" s="267" t="e">
        <f t="shared" si="35"/>
        <v>#REF!</v>
      </c>
      <c r="I803" s="452"/>
      <c r="J803" s="140"/>
      <c r="K803" s="140"/>
      <c r="L803" s="140"/>
    </row>
    <row r="804" spans="1:12" s="139" customFormat="1" x14ac:dyDescent="0.3">
      <c r="A804" s="140"/>
      <c r="B804" s="140"/>
      <c r="C804" s="304" t="e">
        <f>+#REF!</f>
        <v>#REF!</v>
      </c>
      <c r="D804" s="297" t="e">
        <f>+#REF!</f>
        <v>#REF!</v>
      </c>
      <c r="E804" s="239" t="e">
        <f>+#REF!</f>
        <v>#REF!</v>
      </c>
      <c r="F804" s="239" t="e">
        <f>+#REF!</f>
        <v>#REF!</v>
      </c>
      <c r="G804" s="393" t="e">
        <f>+#REF!</f>
        <v>#REF!</v>
      </c>
      <c r="H804" s="394" t="e">
        <f t="shared" si="35"/>
        <v>#REF!</v>
      </c>
      <c r="I804" s="460"/>
      <c r="J804" s="140"/>
      <c r="K804" s="140"/>
      <c r="L804" s="140"/>
    </row>
    <row r="805" spans="1:12" s="139" customFormat="1" x14ac:dyDescent="0.3">
      <c r="A805" s="140"/>
      <c r="B805" s="140"/>
      <c r="C805" s="296" t="e">
        <f>+#REF!</f>
        <v>#REF!</v>
      </c>
      <c r="D805" s="297" t="e">
        <f>+#REF!</f>
        <v>#REF!</v>
      </c>
      <c r="E805" s="239" t="e">
        <f>+#REF!</f>
        <v>#REF!</v>
      </c>
      <c r="F805" s="239" t="e">
        <f>+#REF!</f>
        <v>#REF!</v>
      </c>
      <c r="G805" s="330" t="e">
        <f>+#REF!</f>
        <v>#REF!</v>
      </c>
      <c r="H805" s="271" t="e">
        <f t="shared" si="35"/>
        <v>#REF!</v>
      </c>
      <c r="I805" s="452"/>
      <c r="J805" s="140"/>
      <c r="K805" s="140"/>
      <c r="L805" s="140"/>
    </row>
    <row r="806" spans="1:12" s="139" customFormat="1" x14ac:dyDescent="0.3">
      <c r="A806" s="140"/>
      <c r="B806" s="140"/>
      <c r="C806" s="296" t="e">
        <f>+#REF!</f>
        <v>#REF!</v>
      </c>
      <c r="D806" s="295" t="e">
        <f>+#REF!</f>
        <v>#REF!</v>
      </c>
      <c r="E806" s="236" t="e">
        <f>+#REF!</f>
        <v>#REF!</v>
      </c>
      <c r="F806" s="236" t="e">
        <f>+#REF!</f>
        <v>#REF!</v>
      </c>
      <c r="G806" s="374" t="e">
        <f>+#REF!</f>
        <v>#REF!</v>
      </c>
      <c r="H806" s="267" t="e">
        <f t="shared" si="35"/>
        <v>#REF!</v>
      </c>
      <c r="I806" s="452"/>
      <c r="J806" s="140"/>
      <c r="K806" s="140"/>
      <c r="L806" s="140"/>
    </row>
    <row r="807" spans="1:12" s="139" customFormat="1" x14ac:dyDescent="0.3">
      <c r="A807" s="140"/>
      <c r="B807" s="140"/>
      <c r="C807" s="305" t="e">
        <f>+#REF!</f>
        <v>#REF!</v>
      </c>
      <c r="D807" s="297" t="e">
        <f>+#REF!</f>
        <v>#REF!</v>
      </c>
      <c r="E807" s="236" t="e">
        <f>+#REF!</f>
        <v>#REF!</v>
      </c>
      <c r="F807" s="236" t="e">
        <f>+#REF!</f>
        <v>#REF!</v>
      </c>
      <c r="G807" s="330" t="e">
        <f>+#REF!</f>
        <v>#REF!</v>
      </c>
      <c r="H807" s="267" t="e">
        <f t="shared" si="35"/>
        <v>#REF!</v>
      </c>
      <c r="I807" s="452"/>
      <c r="J807" s="140"/>
      <c r="K807" s="140"/>
      <c r="L807" s="140"/>
    </row>
    <row r="808" spans="1:12" s="139" customFormat="1" x14ac:dyDescent="0.3">
      <c r="A808" s="140"/>
      <c r="B808" s="140"/>
      <c r="C808" s="296" t="e">
        <f>+#REF!</f>
        <v>#REF!</v>
      </c>
      <c r="D808" s="297" t="e">
        <f>+#REF!</f>
        <v>#REF!</v>
      </c>
      <c r="E808" s="239" t="e">
        <f>+#REF!</f>
        <v>#REF!</v>
      </c>
      <c r="F808" s="239" t="e">
        <f>+#REF!</f>
        <v>#REF!</v>
      </c>
      <c r="G808" s="395" t="e">
        <f>+#REF!</f>
        <v>#REF!</v>
      </c>
      <c r="H808" s="267" t="e">
        <f t="shared" si="35"/>
        <v>#REF!</v>
      </c>
      <c r="I808" s="452"/>
      <c r="J808" s="140"/>
      <c r="K808" s="140"/>
      <c r="L808" s="140"/>
    </row>
    <row r="809" spans="1:12" s="139" customFormat="1" x14ac:dyDescent="0.3">
      <c r="A809" s="140"/>
      <c r="B809" s="140"/>
      <c r="C809" s="296" t="e">
        <f>+#REF!</f>
        <v>#REF!</v>
      </c>
      <c r="D809" s="297" t="e">
        <f>+#REF!</f>
        <v>#REF!</v>
      </c>
      <c r="E809" s="239" t="e">
        <f>+#REF!</f>
        <v>#REF!</v>
      </c>
      <c r="F809" s="240" t="e">
        <f>+#REF!</f>
        <v>#REF!</v>
      </c>
      <c r="G809" s="192" t="e">
        <f>+#REF!</f>
        <v>#REF!</v>
      </c>
      <c r="H809" s="345" t="e">
        <f t="shared" si="35"/>
        <v>#REF!</v>
      </c>
      <c r="I809" s="452"/>
      <c r="J809" s="140"/>
      <c r="K809" s="140"/>
      <c r="L809" s="140"/>
    </row>
    <row r="810" spans="1:12" s="139" customFormat="1" x14ac:dyDescent="0.3">
      <c r="A810" s="140"/>
      <c r="B810" s="140"/>
      <c r="C810" s="296" t="e">
        <f>+#REF!</f>
        <v>#REF!</v>
      </c>
      <c r="D810" s="300" t="e">
        <f>+#REF!</f>
        <v>#REF!</v>
      </c>
      <c r="E810" s="239" t="e">
        <f>+#REF!</f>
        <v>#REF!</v>
      </c>
      <c r="F810" s="239" t="e">
        <f>+#REF!</f>
        <v>#REF!</v>
      </c>
      <c r="G810" s="374" t="e">
        <f>+#REF!</f>
        <v>#REF!</v>
      </c>
      <c r="H810" s="271" t="e">
        <f t="shared" si="35"/>
        <v>#REF!</v>
      </c>
      <c r="I810" s="452"/>
      <c r="J810" s="140"/>
      <c r="K810" s="140"/>
      <c r="L810" s="140"/>
    </row>
    <row r="811" spans="1:12" s="139" customFormat="1" x14ac:dyDescent="0.3">
      <c r="A811" s="140"/>
      <c r="B811" s="140"/>
      <c r="C811" s="296" t="e">
        <f>+#REF!</f>
        <v>#REF!</v>
      </c>
      <c r="D811" s="301" t="e">
        <f>+#REF!</f>
        <v>#REF!</v>
      </c>
      <c r="E811" s="302" t="e">
        <f>+#REF!</f>
        <v>#REF!</v>
      </c>
      <c r="F811" s="236" t="e">
        <f>+#REF!</f>
        <v>#REF!</v>
      </c>
      <c r="G811" s="330" t="e">
        <f>+#REF!</f>
        <v>#REF!</v>
      </c>
      <c r="H811" s="267" t="e">
        <f t="shared" si="35"/>
        <v>#REF!</v>
      </c>
      <c r="I811" s="452"/>
      <c r="J811" s="140"/>
      <c r="K811" s="140"/>
      <c r="L811" s="140"/>
    </row>
    <row r="812" spans="1:12" s="139" customFormat="1" x14ac:dyDescent="0.3">
      <c r="A812" s="140"/>
      <c r="B812" s="140"/>
      <c r="C812" s="303" t="e">
        <f>+#REF!</f>
        <v>#REF!</v>
      </c>
      <c r="D812" s="298" t="e">
        <f>+#REF!</f>
        <v>#REF!</v>
      </c>
      <c r="E812" s="299" t="e">
        <f>+#REF!</f>
        <v>#REF!</v>
      </c>
      <c r="F812" s="299" t="e">
        <f>+#REF!</f>
        <v>#REF!</v>
      </c>
      <c r="G812" s="330" t="e">
        <f>+#REF!</f>
        <v>#REF!</v>
      </c>
      <c r="H812" s="267" t="e">
        <f t="shared" si="35"/>
        <v>#REF!</v>
      </c>
      <c r="I812" s="452"/>
      <c r="J812" s="140"/>
      <c r="K812" s="140"/>
      <c r="L812" s="140"/>
    </row>
    <row r="813" spans="1:12" s="139" customFormat="1" x14ac:dyDescent="0.3">
      <c r="A813" s="140"/>
      <c r="B813" s="140"/>
      <c r="C813" s="296" t="e">
        <f>+#REF!</f>
        <v>#REF!</v>
      </c>
      <c r="D813" s="300" t="e">
        <f>+#REF!</f>
        <v>#REF!</v>
      </c>
      <c r="E813" s="239" t="e">
        <f>+#REF!</f>
        <v>#REF!</v>
      </c>
      <c r="F813" s="239" t="e">
        <f>+#REF!</f>
        <v>#REF!</v>
      </c>
      <c r="G813" s="330" t="e">
        <f>+#REF!</f>
        <v>#REF!</v>
      </c>
      <c r="H813" s="267" t="e">
        <f t="shared" si="35"/>
        <v>#REF!</v>
      </c>
      <c r="I813" s="452"/>
      <c r="J813" s="140"/>
      <c r="K813" s="140"/>
      <c r="L813" s="140"/>
    </row>
    <row r="814" spans="1:12" s="139" customFormat="1" x14ac:dyDescent="0.3">
      <c r="A814" s="140"/>
      <c r="B814" s="140"/>
      <c r="C814" s="296" t="e">
        <f>+#REF!</f>
        <v>#REF!</v>
      </c>
      <c r="D814" s="300" t="e">
        <f>+#REF!</f>
        <v>#REF!</v>
      </c>
      <c r="E814" s="239" t="e">
        <f>+#REF!</f>
        <v>#REF!</v>
      </c>
      <c r="F814" s="239" t="e">
        <f>+#REF!</f>
        <v>#REF!</v>
      </c>
      <c r="G814" s="330" t="e">
        <f>+#REF!</f>
        <v>#REF!</v>
      </c>
      <c r="H814" s="267" t="e">
        <f t="shared" si="35"/>
        <v>#REF!</v>
      </c>
      <c r="I814" s="452"/>
      <c r="J814" s="140"/>
      <c r="K814" s="140"/>
      <c r="L814" s="140"/>
    </row>
    <row r="815" spans="1:12" s="139" customFormat="1" x14ac:dyDescent="0.3">
      <c r="A815" s="140"/>
      <c r="B815" s="140"/>
      <c r="C815" s="296" t="e">
        <f>+#REF!</f>
        <v>#REF!</v>
      </c>
      <c r="D815" s="297" t="e">
        <f>+#REF!</f>
        <v>#REF!</v>
      </c>
      <c r="E815" s="239" t="e">
        <f>+#REF!</f>
        <v>#REF!</v>
      </c>
      <c r="F815" s="299" t="e">
        <f>+#REF!</f>
        <v>#REF!</v>
      </c>
      <c r="G815" s="374" t="e">
        <f>+#REF!</f>
        <v>#REF!</v>
      </c>
      <c r="H815" s="267" t="e">
        <f t="shared" si="35"/>
        <v>#REF!</v>
      </c>
      <c r="I815" s="452"/>
      <c r="J815" s="140"/>
      <c r="K815" s="140"/>
      <c r="L815" s="140"/>
    </row>
    <row r="816" spans="1:12" s="139" customFormat="1" x14ac:dyDescent="0.3">
      <c r="A816" s="140"/>
      <c r="B816" s="140"/>
      <c r="C816" s="296" t="e">
        <f>+#REF!</f>
        <v>#REF!</v>
      </c>
      <c r="D816" s="300" t="e">
        <f>+#REF!</f>
        <v>#REF!</v>
      </c>
      <c r="E816" s="239" t="e">
        <f>+#REF!</f>
        <v>#REF!</v>
      </c>
      <c r="F816" s="239" t="e">
        <f>+#REF!</f>
        <v>#REF!</v>
      </c>
      <c r="G816" s="330" t="e">
        <f>+#REF!</f>
        <v>#REF!</v>
      </c>
      <c r="H816" s="267" t="e">
        <f t="shared" si="35"/>
        <v>#REF!</v>
      </c>
      <c r="I816" s="452"/>
      <c r="J816" s="140"/>
      <c r="K816" s="140"/>
      <c r="L816" s="140"/>
    </row>
    <row r="817" spans="1:12" s="139" customFormat="1" x14ac:dyDescent="0.3">
      <c r="A817" s="140"/>
      <c r="B817" s="140"/>
      <c r="C817" s="296" t="e">
        <f>+#REF!</f>
        <v>#REF!</v>
      </c>
      <c r="D817" s="300" t="e">
        <f>+#REF!</f>
        <v>#REF!</v>
      </c>
      <c r="E817" s="239" t="e">
        <f>+#REF!</f>
        <v>#REF!</v>
      </c>
      <c r="F817" s="239" t="e">
        <f>+#REF!</f>
        <v>#REF!</v>
      </c>
      <c r="G817" s="330" t="e">
        <f>+#REF!</f>
        <v>#REF!</v>
      </c>
      <c r="H817" s="267" t="e">
        <f t="shared" si="35"/>
        <v>#REF!</v>
      </c>
      <c r="I817" s="452"/>
      <c r="J817" s="140"/>
      <c r="K817" s="140"/>
      <c r="L817" s="140"/>
    </row>
    <row r="818" spans="1:12" s="139" customFormat="1" x14ac:dyDescent="0.3">
      <c r="A818" s="140"/>
      <c r="B818" s="140"/>
      <c r="C818" s="296" t="e">
        <f>+#REF!</f>
        <v>#REF!</v>
      </c>
      <c r="D818" s="300" t="e">
        <f>+#REF!</f>
        <v>#REF!</v>
      </c>
      <c r="E818" s="239" t="e">
        <f>+#REF!</f>
        <v>#REF!</v>
      </c>
      <c r="F818" s="239" t="e">
        <f>+#REF!</f>
        <v>#REF!</v>
      </c>
      <c r="G818" s="330" t="e">
        <f>+#REF!</f>
        <v>#REF!</v>
      </c>
      <c r="H818" s="267" t="e">
        <f t="shared" si="35"/>
        <v>#REF!</v>
      </c>
      <c r="I818" s="452"/>
      <c r="J818" s="140"/>
      <c r="K818" s="140"/>
      <c r="L818" s="140"/>
    </row>
    <row r="819" spans="1:12" s="139" customFormat="1" x14ac:dyDescent="0.3">
      <c r="A819" s="140"/>
      <c r="B819" s="140"/>
      <c r="C819" s="296" t="e">
        <f>+#REF!</f>
        <v>#REF!</v>
      </c>
      <c r="D819" s="297" t="e">
        <f>+#REF!</f>
        <v>#REF!</v>
      </c>
      <c r="E819" s="239" t="e">
        <f>+#REF!</f>
        <v>#REF!</v>
      </c>
      <c r="F819" s="299" t="e">
        <f>+#REF!</f>
        <v>#REF!</v>
      </c>
      <c r="G819" s="330" t="e">
        <f>+#REF!</f>
        <v>#REF!</v>
      </c>
      <c r="H819" s="267" t="e">
        <f t="shared" si="35"/>
        <v>#REF!</v>
      </c>
      <c r="I819" s="452"/>
      <c r="J819" s="140"/>
      <c r="K819" s="140"/>
      <c r="L819" s="140"/>
    </row>
    <row r="820" spans="1:12" s="139" customFormat="1" ht="15" thickBot="1" x14ac:dyDescent="0.35">
      <c r="A820" s="140"/>
      <c r="B820" s="140"/>
      <c r="C820" s="306" t="e">
        <f>+#REF!</f>
        <v>#REF!</v>
      </c>
      <c r="D820" s="307" t="e">
        <f>+#REF!</f>
        <v>#REF!</v>
      </c>
      <c r="E820" s="308" t="e">
        <f>+#REF!</f>
        <v>#REF!</v>
      </c>
      <c r="F820" s="309" t="e">
        <f>+#REF!</f>
        <v>#REF!</v>
      </c>
      <c r="G820" s="335" t="e">
        <f>+#REF!</f>
        <v>#REF!</v>
      </c>
      <c r="H820" s="380" t="e">
        <f t="shared" si="35"/>
        <v>#REF!</v>
      </c>
      <c r="I820" s="452"/>
      <c r="J820" s="140"/>
      <c r="K820" s="140"/>
      <c r="L820" s="140"/>
    </row>
    <row r="821" spans="1:12" s="139" customFormat="1" ht="15" thickBot="1" x14ac:dyDescent="0.35">
      <c r="A821" s="140"/>
      <c r="B821" s="140"/>
      <c r="C821" s="241"/>
      <c r="D821" s="242"/>
      <c r="E821" s="241"/>
      <c r="F821" s="1244" t="s">
        <v>20</v>
      </c>
      <c r="G821" s="1245"/>
      <c r="H821" s="277" t="e">
        <f>SUM(H800:H820)</f>
        <v>#REF!</v>
      </c>
      <c r="I821" s="455"/>
      <c r="J821" s="140"/>
      <c r="K821" s="140"/>
      <c r="L821" s="140"/>
    </row>
    <row r="822" spans="1:12" ht="15" thickBot="1" x14ac:dyDescent="0.35">
      <c r="A822" s="140"/>
      <c r="B822" s="224"/>
      <c r="C822" s="1246" t="s">
        <v>21</v>
      </c>
      <c r="D822" s="1247"/>
      <c r="E822" s="1247"/>
      <c r="F822" s="1247"/>
      <c r="G822" s="1247"/>
      <c r="H822" s="1248"/>
      <c r="I822" s="226"/>
      <c r="J822" s="140"/>
    </row>
    <row r="823" spans="1:12" ht="15" thickBot="1" x14ac:dyDescent="0.35">
      <c r="A823" s="140"/>
      <c r="B823" s="224"/>
      <c r="C823" s="203" t="s">
        <v>22</v>
      </c>
      <c r="D823" s="204" t="s">
        <v>23</v>
      </c>
      <c r="E823" s="205" t="s">
        <v>16</v>
      </c>
      <c r="F823" s="204" t="s">
        <v>17</v>
      </c>
      <c r="G823" s="205" t="s">
        <v>24</v>
      </c>
      <c r="H823" s="312" t="s">
        <v>25</v>
      </c>
      <c r="I823" s="456"/>
      <c r="J823" s="140"/>
    </row>
    <row r="824" spans="1:12" x14ac:dyDescent="0.3">
      <c r="A824" s="140"/>
      <c r="B824" s="224"/>
      <c r="C824" s="396" t="e">
        <f>+#REF!</f>
        <v>#REF!</v>
      </c>
      <c r="D824" s="321" t="e">
        <f>+#REF!</f>
        <v>#REF!</v>
      </c>
      <c r="E824" s="319" t="e">
        <f>+#REF!</f>
        <v>#REF!</v>
      </c>
      <c r="F824" s="144">
        <v>1</v>
      </c>
      <c r="G824" s="314" t="e">
        <f>+#REF!</f>
        <v>#REF!</v>
      </c>
      <c r="H824" s="315" t="e">
        <f>+F824*G824</f>
        <v>#REF!</v>
      </c>
      <c r="I824" s="311"/>
      <c r="J824" s="140"/>
    </row>
    <row r="825" spans="1:12" x14ac:dyDescent="0.3">
      <c r="A825" s="140"/>
      <c r="B825" s="224"/>
      <c r="C825" s="133" t="e">
        <f>+#REF!</f>
        <v>#REF!</v>
      </c>
      <c r="D825" s="321" t="e">
        <f>+#REF!</f>
        <v>#REF!</v>
      </c>
      <c r="E825" s="284" t="e">
        <f>+#REF!</f>
        <v>#REF!</v>
      </c>
      <c r="F825" s="144">
        <v>1</v>
      </c>
      <c r="G825" s="314" t="e">
        <f>+#REF!</f>
        <v>#REF!</v>
      </c>
      <c r="H825" s="316" t="e">
        <f t="shared" ref="H825:H828" si="36">+F825*G825</f>
        <v>#REF!</v>
      </c>
      <c r="I825" s="311"/>
      <c r="J825" s="140"/>
    </row>
    <row r="826" spans="1:12" x14ac:dyDescent="0.3">
      <c r="A826" s="140"/>
      <c r="B826" s="224"/>
      <c r="C826" s="133" t="e">
        <f>+#REF!</f>
        <v>#REF!</v>
      </c>
      <c r="D826" s="321" t="e">
        <f>+#REF!</f>
        <v>#REF!</v>
      </c>
      <c r="E826" s="284" t="e">
        <f>+#REF!</f>
        <v>#REF!</v>
      </c>
      <c r="F826" s="144">
        <v>1</v>
      </c>
      <c r="G826" s="314" t="e">
        <f>+#REF!</f>
        <v>#REF!</v>
      </c>
      <c r="H826" s="316" t="e">
        <f t="shared" si="36"/>
        <v>#REF!</v>
      </c>
      <c r="I826" s="311"/>
      <c r="J826" s="140"/>
    </row>
    <row r="827" spans="1:12" x14ac:dyDescent="0.3">
      <c r="A827" s="140"/>
      <c r="B827" s="224"/>
      <c r="C827" s="133" t="e">
        <f>+#REF!</f>
        <v>#REF!</v>
      </c>
      <c r="D827" s="321" t="e">
        <f>+#REF!</f>
        <v>#REF!</v>
      </c>
      <c r="E827" s="284" t="e">
        <f>+#REF!</f>
        <v>#REF!</v>
      </c>
      <c r="F827" s="144">
        <v>1</v>
      </c>
      <c r="G827" s="314" t="e">
        <f>+#REF!</f>
        <v>#REF!</v>
      </c>
      <c r="H827" s="316" t="e">
        <f t="shared" si="36"/>
        <v>#REF!</v>
      </c>
      <c r="I827" s="311"/>
      <c r="J827" s="140"/>
    </row>
    <row r="828" spans="1:12" ht="15" thickBot="1" x14ac:dyDescent="0.35">
      <c r="A828" s="140"/>
      <c r="B828" s="224"/>
      <c r="C828" s="387" t="e">
        <f>+#REF!</f>
        <v>#REF!</v>
      </c>
      <c r="D828" s="388" t="e">
        <f>+#REF!</f>
        <v>#REF!</v>
      </c>
      <c r="E828" s="365" t="e">
        <f>+#REF!</f>
        <v>#REF!</v>
      </c>
      <c r="F828" s="389">
        <v>1</v>
      </c>
      <c r="G828" s="390" t="e">
        <f>+#REF!</f>
        <v>#REF!</v>
      </c>
      <c r="H828" s="391" t="e">
        <f t="shared" si="36"/>
        <v>#REF!</v>
      </c>
      <c r="I828" s="311"/>
      <c r="J828" s="140"/>
    </row>
    <row r="829" spans="1:12" ht="15" thickBot="1" x14ac:dyDescent="0.35">
      <c r="A829" s="140"/>
      <c r="B829" s="224"/>
      <c r="C829" s="1249" t="s">
        <v>57</v>
      </c>
      <c r="D829" s="1250"/>
      <c r="E829" s="1250"/>
      <c r="F829" s="1250"/>
      <c r="G829" s="1250"/>
      <c r="H829" s="222" t="e">
        <f>SUM(H824:H828)</f>
        <v>#REF!</v>
      </c>
      <c r="I829" s="230"/>
      <c r="J829" s="168"/>
    </row>
    <row r="830" spans="1:12" ht="15" thickBot="1" x14ac:dyDescent="0.35">
      <c r="A830" s="140"/>
      <c r="B830" s="224"/>
      <c r="C830" s="1190" t="s">
        <v>59</v>
      </c>
      <c r="D830" s="1191"/>
      <c r="E830" s="1191"/>
      <c r="F830" s="1191"/>
      <c r="G830" s="1192"/>
      <c r="H830" s="318" t="e">
        <f>+H829+H821</f>
        <v>#REF!</v>
      </c>
      <c r="I830" s="164"/>
      <c r="J830" s="140"/>
    </row>
    <row r="831" spans="1:12" x14ac:dyDescent="0.3">
      <c r="B831" s="141"/>
      <c r="C831" s="141"/>
      <c r="D831" s="257"/>
      <c r="E831" s="258"/>
      <c r="F831" s="141"/>
      <c r="G831" s="141"/>
      <c r="H831" s="141"/>
      <c r="I831" s="141"/>
    </row>
    <row r="832" spans="1:12" s="139" customFormat="1" ht="15" thickBot="1" x14ac:dyDescent="0.35">
      <c r="A832" s="140"/>
      <c r="B832" s="1197"/>
      <c r="C832" s="1222"/>
      <c r="D832" s="1222"/>
      <c r="E832" s="1222"/>
      <c r="F832" s="1222"/>
      <c r="G832" s="1222"/>
      <c r="H832" s="1222"/>
      <c r="I832" s="1222"/>
      <c r="J832" s="140"/>
      <c r="K832" s="140"/>
      <c r="L832" s="140"/>
    </row>
    <row r="833" spans="1:12" s="139" customFormat="1" ht="15" thickBot="1" x14ac:dyDescent="0.35">
      <c r="A833" s="140"/>
      <c r="B833" s="449"/>
      <c r="C833" s="1252" t="s">
        <v>0</v>
      </c>
      <c r="D833" s="1253"/>
      <c r="E833" s="1253"/>
      <c r="F833" s="1253"/>
      <c r="G833" s="1253"/>
      <c r="H833" s="1254"/>
      <c r="I833" s="450"/>
      <c r="J833" s="140"/>
      <c r="K833" s="140"/>
      <c r="L833" s="140"/>
    </row>
    <row r="834" spans="1:12" s="139" customFormat="1" ht="15" thickBot="1" x14ac:dyDescent="0.35">
      <c r="A834" s="140"/>
      <c r="B834" s="140"/>
      <c r="C834" s="170"/>
      <c r="D834" s="170"/>
      <c r="E834" s="170"/>
      <c r="F834" s="170"/>
      <c r="G834" s="170"/>
      <c r="H834" s="170"/>
      <c r="I834" s="170"/>
      <c r="J834" s="140"/>
      <c r="K834" s="140"/>
      <c r="L834" s="140"/>
    </row>
    <row r="835" spans="1:12" s="139" customFormat="1" ht="15" thickBot="1" x14ac:dyDescent="0.35">
      <c r="A835" s="140"/>
      <c r="B835" s="140"/>
      <c r="C835" s="172" t="s">
        <v>1</v>
      </c>
      <c r="D835" s="173" t="s">
        <v>780</v>
      </c>
      <c r="E835" s="1255"/>
      <c r="F835" s="1257"/>
      <c r="G835" s="1258"/>
      <c r="H835" s="1259"/>
      <c r="I835" s="450"/>
      <c r="J835" s="140"/>
      <c r="K835" s="140"/>
      <c r="L835" s="140"/>
    </row>
    <row r="836" spans="1:12" s="139" customFormat="1" ht="15" thickBot="1" x14ac:dyDescent="0.35">
      <c r="A836" s="140"/>
      <c r="B836" s="140"/>
      <c r="C836" s="172" t="s">
        <v>3</v>
      </c>
      <c r="D836" s="174" t="s">
        <v>4</v>
      </c>
      <c r="E836" s="1256"/>
      <c r="F836" s="1260"/>
      <c r="G836" s="1245"/>
      <c r="H836" s="1261"/>
      <c r="I836" s="450"/>
      <c r="J836" s="140"/>
      <c r="K836" s="140"/>
      <c r="L836" s="140"/>
    </row>
    <row r="837" spans="1:12" s="139" customFormat="1" ht="15" thickBot="1" x14ac:dyDescent="0.35">
      <c r="A837" s="140"/>
      <c r="B837" s="140"/>
      <c r="C837" s="172" t="s">
        <v>5</v>
      </c>
      <c r="D837" s="174" t="s">
        <v>6</v>
      </c>
      <c r="E837" s="1256"/>
      <c r="F837" s="1260"/>
      <c r="G837" s="1245"/>
      <c r="H837" s="1261"/>
      <c r="I837" s="450"/>
      <c r="J837" s="140"/>
      <c r="K837" s="140"/>
      <c r="L837" s="140"/>
    </row>
    <row r="838" spans="1:12" s="139" customFormat="1" ht="15" thickBot="1" x14ac:dyDescent="0.35">
      <c r="A838" s="140"/>
      <c r="B838" s="140"/>
      <c r="C838" s="172" t="s">
        <v>7</v>
      </c>
      <c r="D838" s="174" t="s">
        <v>8</v>
      </c>
      <c r="E838" s="1256"/>
      <c r="F838" s="1260"/>
      <c r="G838" s="1245"/>
      <c r="H838" s="1261"/>
      <c r="I838" s="450"/>
      <c r="J838" s="140"/>
      <c r="K838" s="140"/>
      <c r="L838" s="140"/>
    </row>
    <row r="839" spans="1:12" s="139" customFormat="1" ht="15" thickBot="1" x14ac:dyDescent="0.35">
      <c r="A839" s="140"/>
      <c r="B839" s="140"/>
      <c r="C839" s="175" t="s">
        <v>9</v>
      </c>
      <c r="D839" s="174" t="s">
        <v>10</v>
      </c>
      <c r="E839" s="1256"/>
      <c r="F839" s="1260"/>
      <c r="G839" s="1245"/>
      <c r="H839" s="1261"/>
      <c r="I839" s="450"/>
      <c r="J839" s="140"/>
      <c r="K839" s="140"/>
      <c r="L839" s="140"/>
    </row>
    <row r="840" spans="1:12" s="139" customFormat="1" ht="15" thickBot="1" x14ac:dyDescent="0.35">
      <c r="A840" s="140"/>
      <c r="B840" s="140"/>
      <c r="C840" s="175" t="s">
        <v>11</v>
      </c>
      <c r="D840" s="174" t="s">
        <v>12</v>
      </c>
      <c r="E840" s="1256"/>
      <c r="F840" s="1262"/>
      <c r="G840" s="1263"/>
      <c r="H840" s="1264"/>
      <c r="I840" s="450"/>
      <c r="J840" s="140"/>
      <c r="K840" s="140"/>
      <c r="L840" s="140"/>
    </row>
    <row r="841" spans="1:12" s="139" customFormat="1" x14ac:dyDescent="0.3">
      <c r="A841" s="140"/>
      <c r="B841" s="140"/>
      <c r="C841" s="176"/>
      <c r="D841" s="177"/>
      <c r="E841" s="170"/>
      <c r="F841" s="177"/>
      <c r="G841" s="177"/>
      <c r="H841" s="177"/>
      <c r="I841" s="177"/>
      <c r="J841" s="140"/>
      <c r="K841" s="140"/>
      <c r="L841" s="140"/>
    </row>
    <row r="842" spans="1:12" s="139" customFormat="1" ht="15" thickBot="1" x14ac:dyDescent="0.35">
      <c r="A842" s="140"/>
      <c r="B842" s="140"/>
      <c r="C842" s="1265" t="s">
        <v>13</v>
      </c>
      <c r="D842" s="1222"/>
      <c r="E842" s="1222"/>
      <c r="F842" s="1222"/>
      <c r="G842" s="1222"/>
      <c r="H842" s="1266"/>
      <c r="I842" s="450"/>
      <c r="J842" s="140"/>
      <c r="K842" s="140"/>
      <c r="L842" s="140"/>
    </row>
    <row r="843" spans="1:12" s="139" customFormat="1" ht="15" thickBot="1" x14ac:dyDescent="0.35">
      <c r="A843" s="140"/>
      <c r="B843" s="140"/>
      <c r="C843" s="355" t="s">
        <v>14</v>
      </c>
      <c r="D843" s="259" t="s">
        <v>15</v>
      </c>
      <c r="E843" s="260" t="s">
        <v>16</v>
      </c>
      <c r="F843" s="259" t="s">
        <v>17</v>
      </c>
      <c r="G843" s="260" t="s">
        <v>18</v>
      </c>
      <c r="H843" s="259" t="s">
        <v>19</v>
      </c>
      <c r="I843" s="451"/>
      <c r="J843" s="140"/>
      <c r="K843" s="140"/>
      <c r="L843" s="140"/>
    </row>
    <row r="844" spans="1:12" s="139" customFormat="1" x14ac:dyDescent="0.3">
      <c r="A844" s="140"/>
      <c r="B844" s="140"/>
      <c r="C844" s="397" t="e">
        <f>+#REF!</f>
        <v>#REF!</v>
      </c>
      <c r="D844" s="372" t="e">
        <f>+#REF!</f>
        <v>#REF!</v>
      </c>
      <c r="E844" s="373" t="e">
        <f>+#REF!</f>
        <v>#REF!</v>
      </c>
      <c r="F844" s="374" t="e">
        <f>+#REF!</f>
        <v>#REF!</v>
      </c>
      <c r="G844" s="374" t="e">
        <f>+#REF!</f>
        <v>#REF!</v>
      </c>
      <c r="H844" s="267" t="e">
        <f t="shared" ref="H844:H864" si="37">G844*F844</f>
        <v>#REF!</v>
      </c>
      <c r="I844" s="452"/>
      <c r="J844" s="140"/>
      <c r="K844" s="140"/>
      <c r="L844" s="140"/>
    </row>
    <row r="845" spans="1:12" s="139" customFormat="1" x14ac:dyDescent="0.3">
      <c r="A845" s="140"/>
      <c r="B845" s="140"/>
      <c r="C845" s="398" t="e">
        <f>+#REF!</f>
        <v>#REF!</v>
      </c>
      <c r="D845" s="349" t="e">
        <f>+#REF!</f>
        <v>#REF!</v>
      </c>
      <c r="E845" s="350" t="e">
        <f>+#REF!</f>
        <v>#REF!</v>
      </c>
      <c r="F845" s="330" t="e">
        <f>+#REF!</f>
        <v>#REF!</v>
      </c>
      <c r="G845" s="330" t="e">
        <f>+#REF!</f>
        <v>#REF!</v>
      </c>
      <c r="H845" s="267" t="e">
        <f t="shared" si="37"/>
        <v>#REF!</v>
      </c>
      <c r="I845" s="452"/>
      <c r="J845" s="140"/>
      <c r="K845" s="140"/>
      <c r="L845" s="140"/>
    </row>
    <row r="846" spans="1:12" s="139" customFormat="1" x14ac:dyDescent="0.3">
      <c r="A846" s="140"/>
      <c r="B846" s="140"/>
      <c r="C846" s="399" t="e">
        <f>+#REF!</f>
        <v>#REF!</v>
      </c>
      <c r="D846" s="400" t="e">
        <f>+#REF!</f>
        <v>#REF!</v>
      </c>
      <c r="E846" s="401" t="e">
        <f>+#REF!</f>
        <v>#REF!</v>
      </c>
      <c r="F846" s="395" t="e">
        <f>+#REF!</f>
        <v>#REF!</v>
      </c>
      <c r="G846" s="395" t="e">
        <f>+#REF!</f>
        <v>#REF!</v>
      </c>
      <c r="H846" s="267" t="e">
        <f t="shared" si="37"/>
        <v>#REF!</v>
      </c>
      <c r="I846" s="452"/>
      <c r="J846" s="140"/>
      <c r="K846" s="140"/>
      <c r="L846" s="140"/>
    </row>
    <row r="847" spans="1:12" s="139" customFormat="1" x14ac:dyDescent="0.3">
      <c r="A847" s="140"/>
      <c r="B847" s="140"/>
      <c r="C847" s="398" t="e">
        <f>+#REF!</f>
        <v>#REF!</v>
      </c>
      <c r="D847" s="349" t="e">
        <f>+#REF!</f>
        <v>#REF!</v>
      </c>
      <c r="E847" s="350" t="e">
        <f>+#REF!</f>
        <v>#REF!</v>
      </c>
      <c r="F847" s="330" t="e">
        <f>+#REF!</f>
        <v>#REF!</v>
      </c>
      <c r="G847" s="330" t="e">
        <f>+#REF!</f>
        <v>#REF!</v>
      </c>
      <c r="H847" s="267" t="e">
        <f t="shared" si="37"/>
        <v>#REF!</v>
      </c>
      <c r="I847" s="452"/>
      <c r="J847" s="140"/>
      <c r="K847" s="140"/>
      <c r="L847" s="140"/>
    </row>
    <row r="848" spans="1:12" s="139" customFormat="1" x14ac:dyDescent="0.3">
      <c r="A848" s="140"/>
      <c r="B848" s="140"/>
      <c r="C848" s="399" t="e">
        <f>+#REF!</f>
        <v>#REF!</v>
      </c>
      <c r="D848" s="402" t="e">
        <f>+#REF!</f>
        <v>#REF!</v>
      </c>
      <c r="E848" s="403" t="e">
        <f>+#REF!</f>
        <v>#REF!</v>
      </c>
      <c r="F848" s="393" t="e">
        <f>+#REF!</f>
        <v>#REF!</v>
      </c>
      <c r="G848" s="393" t="e">
        <f>+#REF!</f>
        <v>#REF!</v>
      </c>
      <c r="H848" s="394" t="e">
        <f t="shared" si="37"/>
        <v>#REF!</v>
      </c>
      <c r="I848" s="460"/>
      <c r="J848" s="140"/>
      <c r="K848" s="140"/>
      <c r="L848" s="140"/>
    </row>
    <row r="849" spans="1:12" s="139" customFormat="1" x14ac:dyDescent="0.3">
      <c r="A849" s="140"/>
      <c r="B849" s="140"/>
      <c r="C849" s="398" t="e">
        <f>+#REF!</f>
        <v>#REF!</v>
      </c>
      <c r="D849" s="349" t="e">
        <f>+#REF!</f>
        <v>#REF!</v>
      </c>
      <c r="E849" s="350" t="e">
        <f>+#REF!</f>
        <v>#REF!</v>
      </c>
      <c r="F849" s="330" t="e">
        <f>+#REF!</f>
        <v>#REF!</v>
      </c>
      <c r="G849" s="330" t="e">
        <f>+#REF!</f>
        <v>#REF!</v>
      </c>
      <c r="H849" s="271" t="e">
        <f t="shared" si="37"/>
        <v>#REF!</v>
      </c>
      <c r="I849" s="452"/>
      <c r="J849" s="140"/>
      <c r="K849" s="140"/>
      <c r="L849" s="140"/>
    </row>
    <row r="850" spans="1:12" s="139" customFormat="1" x14ac:dyDescent="0.3">
      <c r="A850" s="140"/>
      <c r="B850" s="140"/>
      <c r="C850" s="397" t="e">
        <f>+#REF!</f>
        <v>#REF!</v>
      </c>
      <c r="D850" s="372" t="e">
        <f>+#REF!</f>
        <v>#REF!</v>
      </c>
      <c r="E850" s="373" t="e">
        <f>+#REF!</f>
        <v>#REF!</v>
      </c>
      <c r="F850" s="374" t="e">
        <f>+#REF!</f>
        <v>#REF!</v>
      </c>
      <c r="G850" s="374" t="e">
        <f>+#REF!</f>
        <v>#REF!</v>
      </c>
      <c r="H850" s="267" t="e">
        <f t="shared" si="37"/>
        <v>#REF!</v>
      </c>
      <c r="I850" s="452"/>
      <c r="J850" s="140"/>
      <c r="K850" s="140"/>
      <c r="L850" s="140"/>
    </row>
    <row r="851" spans="1:12" s="139" customFormat="1" x14ac:dyDescent="0.3">
      <c r="A851" s="140"/>
      <c r="B851" s="140"/>
      <c r="C851" s="398" t="e">
        <f>+#REF!</f>
        <v>#REF!</v>
      </c>
      <c r="D851" s="349" t="e">
        <f>+#REF!</f>
        <v>#REF!</v>
      </c>
      <c r="E851" s="350" t="e">
        <f>+#REF!</f>
        <v>#REF!</v>
      </c>
      <c r="F851" s="330" t="e">
        <f>+#REF!</f>
        <v>#REF!</v>
      </c>
      <c r="G851" s="330" t="e">
        <f>+#REF!</f>
        <v>#REF!</v>
      </c>
      <c r="H851" s="267" t="e">
        <f t="shared" si="37"/>
        <v>#REF!</v>
      </c>
      <c r="I851" s="452"/>
      <c r="J851" s="140"/>
      <c r="K851" s="140"/>
      <c r="L851" s="140"/>
    </row>
    <row r="852" spans="1:12" s="139" customFormat="1" x14ac:dyDescent="0.3">
      <c r="A852" s="140"/>
      <c r="B852" s="140"/>
      <c r="C852" s="398" t="e">
        <f>+#REF!</f>
        <v>#REF!</v>
      </c>
      <c r="D852" s="349" t="e">
        <f>+#REF!</f>
        <v>#REF!</v>
      </c>
      <c r="E852" s="401" t="e">
        <f>+#REF!</f>
        <v>#REF!</v>
      </c>
      <c r="F852" s="395" t="e">
        <f>+#REF!</f>
        <v>#REF!</v>
      </c>
      <c r="G852" s="395" t="e">
        <f>+#REF!</f>
        <v>#REF!</v>
      </c>
      <c r="H852" s="267" t="e">
        <f t="shared" si="37"/>
        <v>#REF!</v>
      </c>
      <c r="I852" s="452"/>
      <c r="J852" s="140"/>
      <c r="K852" s="140"/>
      <c r="L852" s="140"/>
    </row>
    <row r="853" spans="1:12" s="139" customFormat="1" x14ac:dyDescent="0.3">
      <c r="A853" s="140"/>
      <c r="B853" s="140"/>
      <c r="C853" s="398" t="e">
        <f>+#REF!</f>
        <v>#REF!</v>
      </c>
      <c r="D853" s="404" t="e">
        <f>+#REF!</f>
        <v>#REF!</v>
      </c>
      <c r="E853" s="191" t="e">
        <f>+#REF!</f>
        <v>#REF!</v>
      </c>
      <c r="F853" s="192" t="e">
        <f>+#REF!</f>
        <v>#REF!</v>
      </c>
      <c r="G853" s="192" t="e">
        <f>+#REF!</f>
        <v>#REF!</v>
      </c>
      <c r="H853" s="345" t="e">
        <f t="shared" si="37"/>
        <v>#REF!</v>
      </c>
      <c r="I853" s="452"/>
      <c r="J853" s="140"/>
      <c r="K853" s="140"/>
      <c r="L853" s="140"/>
    </row>
    <row r="854" spans="1:12" s="139" customFormat="1" x14ac:dyDescent="0.3">
      <c r="A854" s="140"/>
      <c r="B854" s="140"/>
      <c r="C854" s="398" t="e">
        <f>+#REF!</f>
        <v>#REF!</v>
      </c>
      <c r="D854" s="349" t="e">
        <f>+#REF!</f>
        <v>#REF!</v>
      </c>
      <c r="E854" s="373" t="e">
        <f>+#REF!</f>
        <v>#REF!</v>
      </c>
      <c r="F854" s="374" t="e">
        <f>+#REF!</f>
        <v>#REF!</v>
      </c>
      <c r="G854" s="374" t="e">
        <f>+#REF!</f>
        <v>#REF!</v>
      </c>
      <c r="H854" s="271" t="e">
        <f t="shared" si="37"/>
        <v>#REF!</v>
      </c>
      <c r="I854" s="452"/>
      <c r="J854" s="140"/>
      <c r="K854" s="140"/>
      <c r="L854" s="140"/>
    </row>
    <row r="855" spans="1:12" s="139" customFormat="1" x14ac:dyDescent="0.3">
      <c r="A855" s="140"/>
      <c r="B855" s="140"/>
      <c r="C855" s="398" t="e">
        <f>+#REF!</f>
        <v>#REF!</v>
      </c>
      <c r="D855" s="349" t="e">
        <f>+#REF!</f>
        <v>#REF!</v>
      </c>
      <c r="E855" s="350" t="e">
        <f>+#REF!</f>
        <v>#REF!</v>
      </c>
      <c r="F855" s="330" t="e">
        <f>+#REF!</f>
        <v>#REF!</v>
      </c>
      <c r="G855" s="330" t="e">
        <f>+#REF!</f>
        <v>#REF!</v>
      </c>
      <c r="H855" s="267" t="e">
        <f t="shared" si="37"/>
        <v>#REF!</v>
      </c>
      <c r="I855" s="452"/>
      <c r="J855" s="140"/>
      <c r="K855" s="140"/>
      <c r="L855" s="140"/>
    </row>
    <row r="856" spans="1:12" s="139" customFormat="1" x14ac:dyDescent="0.3">
      <c r="A856" s="140"/>
      <c r="B856" s="140"/>
      <c r="C856" s="398" t="e">
        <f>+#REF!</f>
        <v>#REF!</v>
      </c>
      <c r="D856" s="349" t="e">
        <f>+#REF!</f>
        <v>#REF!</v>
      </c>
      <c r="E856" s="350" t="e">
        <f>+#REF!</f>
        <v>#REF!</v>
      </c>
      <c r="F856" s="330" t="e">
        <f>+#REF!</f>
        <v>#REF!</v>
      </c>
      <c r="G856" s="330" t="e">
        <f>+#REF!</f>
        <v>#REF!</v>
      </c>
      <c r="H856" s="267" t="e">
        <f t="shared" si="37"/>
        <v>#REF!</v>
      </c>
      <c r="I856" s="452"/>
      <c r="J856" s="140"/>
      <c r="K856" s="140"/>
      <c r="L856" s="140"/>
    </row>
    <row r="857" spans="1:12" s="139" customFormat="1" x14ac:dyDescent="0.3">
      <c r="A857" s="140"/>
      <c r="B857" s="140"/>
      <c r="C857" s="398" t="e">
        <f>+#REF!</f>
        <v>#REF!</v>
      </c>
      <c r="D857" s="349" t="e">
        <f>+#REF!</f>
        <v>#REF!</v>
      </c>
      <c r="E857" s="350" t="e">
        <f>+#REF!</f>
        <v>#REF!</v>
      </c>
      <c r="F857" s="330" t="e">
        <f>+#REF!</f>
        <v>#REF!</v>
      </c>
      <c r="G857" s="330" t="e">
        <f>+#REF!</f>
        <v>#REF!</v>
      </c>
      <c r="H857" s="267" t="e">
        <f t="shared" si="37"/>
        <v>#REF!</v>
      </c>
      <c r="I857" s="452"/>
      <c r="J857" s="140"/>
      <c r="K857" s="140"/>
      <c r="L857" s="140"/>
    </row>
    <row r="858" spans="1:12" s="139" customFormat="1" x14ac:dyDescent="0.3">
      <c r="A858" s="140"/>
      <c r="B858" s="140"/>
      <c r="C858" s="398" t="e">
        <f>+#REF!</f>
        <v>#REF!</v>
      </c>
      <c r="D858" s="349" t="e">
        <f>+#REF!</f>
        <v>#REF!</v>
      </c>
      <c r="E858" s="350" t="e">
        <f>+#REF!</f>
        <v>#REF!</v>
      </c>
      <c r="F858" s="330" t="e">
        <f>+#REF!</f>
        <v>#REF!</v>
      </c>
      <c r="G858" s="330" t="e">
        <f>+#REF!</f>
        <v>#REF!</v>
      </c>
      <c r="H858" s="267" t="e">
        <f t="shared" si="37"/>
        <v>#REF!</v>
      </c>
      <c r="I858" s="452"/>
      <c r="J858" s="140"/>
      <c r="K858" s="140"/>
      <c r="L858" s="140"/>
    </row>
    <row r="859" spans="1:12" s="139" customFormat="1" x14ac:dyDescent="0.3">
      <c r="A859" s="140"/>
      <c r="B859" s="140"/>
      <c r="C859" s="397" t="e">
        <f>+#REF!</f>
        <v>#REF!</v>
      </c>
      <c r="D859" s="372" t="e">
        <f>+#REF!</f>
        <v>#REF!</v>
      </c>
      <c r="E859" s="373" t="e">
        <f>+#REF!</f>
        <v>#REF!</v>
      </c>
      <c r="F859" s="374" t="e">
        <f>+#REF!</f>
        <v>#REF!</v>
      </c>
      <c r="G859" s="374" t="e">
        <f>+#REF!</f>
        <v>#REF!</v>
      </c>
      <c r="H859" s="267" t="e">
        <f t="shared" si="37"/>
        <v>#REF!</v>
      </c>
      <c r="I859" s="452"/>
      <c r="J859" s="140"/>
      <c r="K859" s="140"/>
      <c r="L859" s="140"/>
    </row>
    <row r="860" spans="1:12" s="139" customFormat="1" x14ac:dyDescent="0.3">
      <c r="A860" s="140"/>
      <c r="B860" s="140"/>
      <c r="C860" s="398" t="e">
        <f>+#REF!</f>
        <v>#REF!</v>
      </c>
      <c r="D860" s="349" t="e">
        <f>+#REF!</f>
        <v>#REF!</v>
      </c>
      <c r="E860" s="350" t="e">
        <f>+#REF!</f>
        <v>#REF!</v>
      </c>
      <c r="F860" s="330" t="e">
        <f>+#REF!</f>
        <v>#REF!</v>
      </c>
      <c r="G860" s="330" t="e">
        <f>+#REF!</f>
        <v>#REF!</v>
      </c>
      <c r="H860" s="267" t="e">
        <f t="shared" si="37"/>
        <v>#REF!</v>
      </c>
      <c r="I860" s="452"/>
      <c r="J860" s="140"/>
      <c r="K860" s="140"/>
      <c r="L860" s="140"/>
    </row>
    <row r="861" spans="1:12" s="139" customFormat="1" x14ac:dyDescent="0.3">
      <c r="A861" s="140"/>
      <c r="B861" s="140"/>
      <c r="C861" s="398" t="e">
        <f>+#REF!</f>
        <v>#REF!</v>
      </c>
      <c r="D861" s="349" t="e">
        <f>+#REF!</f>
        <v>#REF!</v>
      </c>
      <c r="E861" s="350" t="e">
        <f>+#REF!</f>
        <v>#REF!</v>
      </c>
      <c r="F861" s="330" t="e">
        <f>+#REF!</f>
        <v>#REF!</v>
      </c>
      <c r="G861" s="330" t="e">
        <f>+#REF!</f>
        <v>#REF!</v>
      </c>
      <c r="H861" s="267" t="e">
        <f t="shared" si="37"/>
        <v>#REF!</v>
      </c>
      <c r="I861" s="452"/>
      <c r="J861" s="140"/>
      <c r="K861" s="140"/>
      <c r="L861" s="140"/>
    </row>
    <row r="862" spans="1:12" s="139" customFormat="1" x14ac:dyDescent="0.3">
      <c r="A862" s="140"/>
      <c r="B862" s="140"/>
      <c r="C862" s="398" t="e">
        <f>+#REF!</f>
        <v>#REF!</v>
      </c>
      <c r="D862" s="349" t="e">
        <f>+#REF!</f>
        <v>#REF!</v>
      </c>
      <c r="E862" s="350" t="e">
        <f>+#REF!</f>
        <v>#REF!</v>
      </c>
      <c r="F862" s="330" t="e">
        <f>+#REF!</f>
        <v>#REF!</v>
      </c>
      <c r="G862" s="330" t="e">
        <f>+#REF!</f>
        <v>#REF!</v>
      </c>
      <c r="H862" s="267" t="e">
        <f t="shared" si="37"/>
        <v>#REF!</v>
      </c>
      <c r="I862" s="452"/>
      <c r="J862" s="140"/>
      <c r="K862" s="140"/>
      <c r="L862" s="140"/>
    </row>
    <row r="863" spans="1:12" s="139" customFormat="1" x14ac:dyDescent="0.3">
      <c r="A863" s="140"/>
      <c r="B863" s="140"/>
      <c r="C863" s="398" t="e">
        <f>+#REF!</f>
        <v>#REF!</v>
      </c>
      <c r="D863" s="349" t="e">
        <f>+#REF!</f>
        <v>#REF!</v>
      </c>
      <c r="E863" s="350" t="e">
        <f>+#REF!</f>
        <v>#REF!</v>
      </c>
      <c r="F863" s="330" t="e">
        <f>+#REF!</f>
        <v>#REF!</v>
      </c>
      <c r="G863" s="330" t="e">
        <f>+#REF!</f>
        <v>#REF!</v>
      </c>
      <c r="H863" s="267" t="e">
        <f t="shared" si="37"/>
        <v>#REF!</v>
      </c>
      <c r="I863" s="452"/>
      <c r="J863" s="140"/>
      <c r="K863" s="140"/>
      <c r="L863" s="140"/>
    </row>
    <row r="864" spans="1:12" s="139" customFormat="1" ht="15" thickBot="1" x14ac:dyDescent="0.35">
      <c r="A864" s="140"/>
      <c r="B864" s="140"/>
      <c r="C864" s="405" t="e">
        <f>+#REF!</f>
        <v>#REF!</v>
      </c>
      <c r="D864" s="352" t="e">
        <f>+#REF!</f>
        <v>#REF!</v>
      </c>
      <c r="E864" s="353" t="e">
        <f>+#REF!</f>
        <v>#REF!</v>
      </c>
      <c r="F864" s="335" t="e">
        <f>+#REF!</f>
        <v>#REF!</v>
      </c>
      <c r="G864" s="335" t="e">
        <f>+#REF!</f>
        <v>#REF!</v>
      </c>
      <c r="H864" s="380" t="e">
        <f t="shared" si="37"/>
        <v>#REF!</v>
      </c>
      <c r="I864" s="452"/>
      <c r="J864" s="140"/>
      <c r="K864" s="140"/>
      <c r="L864" s="140"/>
    </row>
    <row r="865" spans="1:12" s="139" customFormat="1" ht="15" thickBot="1" x14ac:dyDescent="0.35">
      <c r="A865" s="140"/>
      <c r="B865" s="140"/>
      <c r="C865" s="241"/>
      <c r="D865" s="242"/>
      <c r="E865" s="241"/>
      <c r="F865" s="1244" t="s">
        <v>20</v>
      </c>
      <c r="G865" s="1245"/>
      <c r="H865" s="277" t="e">
        <f>SUM(H844:H864)</f>
        <v>#REF!</v>
      </c>
      <c r="I865" s="455"/>
      <c r="J865" s="140"/>
      <c r="K865" s="140"/>
      <c r="L865" s="140"/>
    </row>
    <row r="866" spans="1:12" ht="15" thickBot="1" x14ac:dyDescent="0.35">
      <c r="A866" s="140"/>
      <c r="B866" s="224"/>
      <c r="C866" s="1246" t="s">
        <v>21</v>
      </c>
      <c r="D866" s="1247"/>
      <c r="E866" s="1247"/>
      <c r="F866" s="1247"/>
      <c r="G866" s="1247"/>
      <c r="H866" s="1248"/>
      <c r="I866" s="226"/>
      <c r="J866" s="140"/>
    </row>
    <row r="867" spans="1:12" ht="15" thickBot="1" x14ac:dyDescent="0.35">
      <c r="A867" s="140"/>
      <c r="B867" s="224"/>
      <c r="C867" s="203" t="s">
        <v>22</v>
      </c>
      <c r="D867" s="204" t="s">
        <v>23</v>
      </c>
      <c r="E867" s="205" t="s">
        <v>16</v>
      </c>
      <c r="F867" s="204" t="s">
        <v>17</v>
      </c>
      <c r="G867" s="205" t="s">
        <v>24</v>
      </c>
      <c r="H867" s="312" t="s">
        <v>25</v>
      </c>
      <c r="I867" s="456"/>
      <c r="J867" s="140"/>
    </row>
    <row r="868" spans="1:12" x14ac:dyDescent="0.3">
      <c r="A868" s="140"/>
      <c r="B868" s="224"/>
      <c r="C868" s="281" t="e">
        <f>+#REF!</f>
        <v>#REF!</v>
      </c>
      <c r="D868" s="313" t="e">
        <f>+#REF!</f>
        <v>#REF!</v>
      </c>
      <c r="E868" s="282" t="e">
        <f>+#REF!</f>
        <v>#REF!</v>
      </c>
      <c r="F868" s="283">
        <v>1</v>
      </c>
      <c r="G868" s="314" t="e">
        <f>+#REF!</f>
        <v>#REF!</v>
      </c>
      <c r="H868" s="315">
        <v>3184838.6367860292</v>
      </c>
      <c r="I868" s="311"/>
      <c r="J868" s="140"/>
    </row>
    <row r="869" spans="1:12" x14ac:dyDescent="0.3">
      <c r="A869" s="140"/>
      <c r="B869" s="224"/>
      <c r="C869" s="133" t="e">
        <f>+#REF!</f>
        <v>#REF!</v>
      </c>
      <c r="D869" s="321" t="e">
        <f>+#REF!</f>
        <v>#REF!</v>
      </c>
      <c r="E869" s="284" t="e">
        <f>+#REF!</f>
        <v>#REF!</v>
      </c>
      <c r="F869" s="144">
        <v>1</v>
      </c>
      <c r="G869" s="314" t="e">
        <f>+#REF!</f>
        <v>#REF!</v>
      </c>
      <c r="H869" s="316">
        <v>3312236.7889062678</v>
      </c>
      <c r="I869" s="311"/>
      <c r="J869" s="140"/>
    </row>
    <row r="870" spans="1:12" x14ac:dyDescent="0.3">
      <c r="A870" s="140"/>
      <c r="B870" s="224"/>
      <c r="C870" s="133" t="e">
        <f>+#REF!</f>
        <v>#REF!</v>
      </c>
      <c r="D870" s="321" t="e">
        <f>+#REF!</f>
        <v>#REF!</v>
      </c>
      <c r="E870" s="284" t="e">
        <f>+#REF!</f>
        <v>#REF!</v>
      </c>
      <c r="F870" s="144">
        <v>1</v>
      </c>
      <c r="G870" s="314" t="e">
        <f>+#REF!</f>
        <v>#REF!</v>
      </c>
      <c r="H870" s="316">
        <v>3313797.9309987626</v>
      </c>
      <c r="I870" s="311"/>
      <c r="J870" s="140"/>
    </row>
    <row r="871" spans="1:12" x14ac:dyDescent="0.3">
      <c r="A871" s="140"/>
      <c r="B871" s="224"/>
      <c r="C871" s="133" t="e">
        <f>+#REF!</f>
        <v>#REF!</v>
      </c>
      <c r="D871" s="321" t="e">
        <f>+#REF!</f>
        <v>#REF!</v>
      </c>
      <c r="E871" s="284" t="e">
        <f>+#REF!</f>
        <v>#REF!</v>
      </c>
      <c r="F871" s="144">
        <v>1</v>
      </c>
      <c r="G871" s="314" t="e">
        <f>+#REF!</f>
        <v>#REF!</v>
      </c>
      <c r="H871" s="316">
        <v>2031088.0899497306</v>
      </c>
      <c r="I871" s="311"/>
      <c r="J871" s="140"/>
    </row>
    <row r="872" spans="1:12" ht="15" thickBot="1" x14ac:dyDescent="0.35">
      <c r="A872" s="140"/>
      <c r="B872" s="224"/>
      <c r="C872" s="285" t="e">
        <f>+#REF!</f>
        <v>#REF!</v>
      </c>
      <c r="D872" s="286" t="e">
        <f>+#REF!</f>
        <v>#REF!</v>
      </c>
      <c r="E872" s="287" t="e">
        <f>+#REF!</f>
        <v>#REF!</v>
      </c>
      <c r="F872" s="288">
        <v>1</v>
      </c>
      <c r="G872" s="314" t="e">
        <f>+#REF!</f>
        <v>#REF!</v>
      </c>
      <c r="H872" s="317">
        <v>1797925.5</v>
      </c>
      <c r="I872" s="311"/>
      <c r="J872" s="140"/>
    </row>
    <row r="873" spans="1:12" ht="15" thickBot="1" x14ac:dyDescent="0.35">
      <c r="A873" s="140"/>
      <c r="B873" s="224"/>
      <c r="C873" s="1249" t="s">
        <v>57</v>
      </c>
      <c r="D873" s="1250"/>
      <c r="E873" s="1250"/>
      <c r="F873" s="1250"/>
      <c r="G873" s="1250"/>
      <c r="H873" s="222">
        <f>SUM(H868:H872)</f>
        <v>13639886.946640791</v>
      </c>
      <c r="I873" s="230"/>
      <c r="J873" s="168"/>
    </row>
    <row r="874" spans="1:12" ht="15" thickBot="1" x14ac:dyDescent="0.35">
      <c r="A874" s="140"/>
      <c r="B874" s="224"/>
      <c r="C874" s="1190" t="s">
        <v>59</v>
      </c>
      <c r="D874" s="1191"/>
      <c r="E874" s="1191"/>
      <c r="F874" s="1191"/>
      <c r="G874" s="1192"/>
      <c r="H874" s="318" t="e">
        <f>+H873+H865</f>
        <v>#REF!</v>
      </c>
      <c r="I874" s="164"/>
      <c r="J874" s="140"/>
    </row>
    <row r="875" spans="1:12" x14ac:dyDescent="0.3">
      <c r="B875" s="141"/>
      <c r="C875" s="141"/>
      <c r="D875" s="257"/>
      <c r="E875" s="258"/>
      <c r="F875" s="141"/>
      <c r="G875" s="141"/>
      <c r="H875" s="141"/>
      <c r="I875" s="141"/>
    </row>
    <row r="876" spans="1:12" s="139" customFormat="1" ht="15" thickBot="1" x14ac:dyDescent="0.35">
      <c r="A876" s="140"/>
      <c r="B876" s="1197"/>
      <c r="C876" s="1222"/>
      <c r="D876" s="1222"/>
      <c r="E876" s="1222"/>
      <c r="F876" s="1222"/>
      <c r="G876" s="1222"/>
      <c r="H876" s="1222"/>
      <c r="I876" s="1222"/>
      <c r="J876" s="140"/>
      <c r="K876" s="140"/>
      <c r="L876" s="140"/>
    </row>
    <row r="877" spans="1:12" s="139" customFormat="1" ht="15" thickBot="1" x14ac:dyDescent="0.35">
      <c r="A877" s="140"/>
      <c r="B877" s="449"/>
      <c r="C877" s="1252" t="s">
        <v>0</v>
      </c>
      <c r="D877" s="1253"/>
      <c r="E877" s="1253"/>
      <c r="F877" s="1253"/>
      <c r="G877" s="1253"/>
      <c r="H877" s="1254"/>
      <c r="I877" s="450"/>
      <c r="J877" s="140"/>
      <c r="K877" s="140"/>
      <c r="L877" s="140"/>
    </row>
    <row r="878" spans="1:12" s="139" customFormat="1" ht="15" thickBot="1" x14ac:dyDescent="0.35">
      <c r="A878" s="140"/>
      <c r="B878" s="140"/>
      <c r="C878" s="170"/>
      <c r="D878" s="170"/>
      <c r="E878" s="170"/>
      <c r="F878" s="170"/>
      <c r="G878" s="171"/>
      <c r="H878" s="170"/>
      <c r="I878" s="170"/>
      <c r="J878" s="140"/>
      <c r="K878" s="140"/>
      <c r="L878" s="140"/>
    </row>
    <row r="879" spans="1:12" s="139" customFormat="1" ht="15" thickBot="1" x14ac:dyDescent="0.35">
      <c r="A879" s="140"/>
      <c r="B879" s="140"/>
      <c r="C879" s="172" t="s">
        <v>1</v>
      </c>
      <c r="D879" s="173" t="s">
        <v>781</v>
      </c>
      <c r="E879" s="1255"/>
      <c r="F879" s="1257"/>
      <c r="G879" s="1258"/>
      <c r="H879" s="1259"/>
      <c r="I879" s="450"/>
      <c r="J879" s="140"/>
      <c r="K879" s="140"/>
      <c r="L879" s="140"/>
    </row>
    <row r="880" spans="1:12" s="139" customFormat="1" ht="15" thickBot="1" x14ac:dyDescent="0.35">
      <c r="A880" s="140"/>
      <c r="B880" s="140"/>
      <c r="C880" s="172" t="s">
        <v>3</v>
      </c>
      <c r="D880" s="174" t="s">
        <v>4</v>
      </c>
      <c r="E880" s="1256"/>
      <c r="F880" s="1260"/>
      <c r="G880" s="1245"/>
      <c r="H880" s="1261"/>
      <c r="I880" s="450"/>
      <c r="J880" s="140"/>
      <c r="K880" s="140"/>
      <c r="L880" s="140"/>
    </row>
    <row r="881" spans="1:12" s="139" customFormat="1" ht="15" thickBot="1" x14ac:dyDescent="0.35">
      <c r="A881" s="140"/>
      <c r="B881" s="140"/>
      <c r="C881" s="172" t="s">
        <v>5</v>
      </c>
      <c r="D881" s="174" t="s">
        <v>6</v>
      </c>
      <c r="E881" s="1256"/>
      <c r="F881" s="1260"/>
      <c r="G881" s="1245"/>
      <c r="H881" s="1261"/>
      <c r="I881" s="450"/>
      <c r="J881" s="140"/>
      <c r="K881" s="140"/>
      <c r="L881" s="140"/>
    </row>
    <row r="882" spans="1:12" s="139" customFormat="1" ht="15" thickBot="1" x14ac:dyDescent="0.35">
      <c r="A882" s="140"/>
      <c r="B882" s="140"/>
      <c r="C882" s="172" t="s">
        <v>7</v>
      </c>
      <c r="D882" s="174" t="s">
        <v>8</v>
      </c>
      <c r="E882" s="1256"/>
      <c r="F882" s="1260"/>
      <c r="G882" s="1245"/>
      <c r="H882" s="1261"/>
      <c r="I882" s="450"/>
      <c r="J882" s="140"/>
      <c r="K882" s="140"/>
      <c r="L882" s="140"/>
    </row>
    <row r="883" spans="1:12" s="139" customFormat="1" ht="15" thickBot="1" x14ac:dyDescent="0.35">
      <c r="A883" s="140"/>
      <c r="B883" s="140"/>
      <c r="C883" s="175" t="s">
        <v>9</v>
      </c>
      <c r="D883" s="174" t="s">
        <v>10</v>
      </c>
      <c r="E883" s="1256"/>
      <c r="F883" s="1260"/>
      <c r="G883" s="1245"/>
      <c r="H883" s="1261"/>
      <c r="I883" s="450"/>
      <c r="J883" s="140"/>
      <c r="K883" s="140"/>
      <c r="L883" s="140"/>
    </row>
    <row r="884" spans="1:12" s="139" customFormat="1" ht="15" thickBot="1" x14ac:dyDescent="0.35">
      <c r="A884" s="140"/>
      <c r="B884" s="140"/>
      <c r="C884" s="175" t="s">
        <v>11</v>
      </c>
      <c r="D884" s="174" t="s">
        <v>12</v>
      </c>
      <c r="E884" s="1256"/>
      <c r="F884" s="1262"/>
      <c r="G884" s="1263"/>
      <c r="H884" s="1264"/>
      <c r="I884" s="450"/>
      <c r="J884" s="140"/>
      <c r="K884" s="140"/>
      <c r="L884" s="140"/>
    </row>
    <row r="885" spans="1:12" s="139" customFormat="1" x14ac:dyDescent="0.3">
      <c r="A885" s="140"/>
      <c r="B885" s="140"/>
      <c r="C885" s="176"/>
      <c r="D885" s="177"/>
      <c r="E885" s="170"/>
      <c r="F885" s="177"/>
      <c r="G885" s="178"/>
      <c r="H885" s="177"/>
      <c r="I885" s="177"/>
      <c r="J885" s="140"/>
      <c r="K885" s="140"/>
      <c r="L885" s="140"/>
    </row>
    <row r="886" spans="1:12" s="139" customFormat="1" ht="15" thickBot="1" x14ac:dyDescent="0.35">
      <c r="A886" s="140"/>
      <c r="B886" s="140"/>
      <c r="C886" s="1265" t="s">
        <v>13</v>
      </c>
      <c r="D886" s="1222"/>
      <c r="E886" s="1222"/>
      <c r="F886" s="1222"/>
      <c r="G886" s="1222"/>
      <c r="H886" s="1266"/>
      <c r="I886" s="450"/>
      <c r="J886" s="140"/>
      <c r="K886" s="140"/>
      <c r="L886" s="140"/>
    </row>
    <row r="887" spans="1:12" s="139" customFormat="1" ht="15" thickBot="1" x14ac:dyDescent="0.35">
      <c r="A887" s="140"/>
      <c r="B887" s="140"/>
      <c r="C887" s="355" t="s">
        <v>14</v>
      </c>
      <c r="D887" s="259" t="s">
        <v>15</v>
      </c>
      <c r="E887" s="260" t="s">
        <v>16</v>
      </c>
      <c r="F887" s="259" t="s">
        <v>17</v>
      </c>
      <c r="G887" s="406" t="s">
        <v>18</v>
      </c>
      <c r="H887" s="259" t="s">
        <v>19</v>
      </c>
      <c r="I887" s="451"/>
      <c r="J887" s="140"/>
      <c r="K887" s="140"/>
      <c r="L887" s="140"/>
    </row>
    <row r="888" spans="1:12" s="139" customFormat="1" x14ac:dyDescent="0.3">
      <c r="A888" s="140"/>
      <c r="B888" s="140"/>
      <c r="C888" s="407" t="e">
        <f>+#REF!</f>
        <v>#REF!</v>
      </c>
      <c r="D888" s="264" t="e">
        <f>+#REF!</f>
        <v>#REF!</v>
      </c>
      <c r="E888" s="265" t="e">
        <f>+#REF!</f>
        <v>#REF!</v>
      </c>
      <c r="F888" s="266" t="e">
        <f>+#REF!</f>
        <v>#REF!</v>
      </c>
      <c r="G888" s="266" t="e">
        <f>+#REF!</f>
        <v>#REF!</v>
      </c>
      <c r="H888" s="267" t="e">
        <f t="shared" ref="H888:H909" si="38">G888*F888</f>
        <v>#REF!</v>
      </c>
      <c r="I888" s="452"/>
      <c r="J888" s="140"/>
      <c r="K888" s="140"/>
      <c r="L888" s="140"/>
    </row>
    <row r="889" spans="1:12" s="139" customFormat="1" x14ac:dyDescent="0.3">
      <c r="A889" s="140"/>
      <c r="B889" s="140"/>
      <c r="C889" s="408" t="e">
        <f>+#REF!</f>
        <v>#REF!</v>
      </c>
      <c r="D889" s="269" t="e">
        <f>+#REF!</f>
        <v>#REF!</v>
      </c>
      <c r="E889" s="270" t="e">
        <f>+#REF!</f>
        <v>#REF!</v>
      </c>
      <c r="F889" s="237" t="e">
        <f>+#REF!</f>
        <v>#REF!</v>
      </c>
      <c r="G889" s="237" t="e">
        <f>+#REF!</f>
        <v>#REF!</v>
      </c>
      <c r="H889" s="267" t="e">
        <f t="shared" si="38"/>
        <v>#REF!</v>
      </c>
      <c r="I889" s="452"/>
      <c r="J889" s="140"/>
      <c r="K889" s="140"/>
      <c r="L889" s="140"/>
    </row>
    <row r="890" spans="1:12" s="139" customFormat="1" x14ac:dyDescent="0.3">
      <c r="A890" s="140"/>
      <c r="B890" s="140"/>
      <c r="C890" s="408" t="e">
        <f>+#REF!</f>
        <v>#REF!</v>
      </c>
      <c r="D890" s="269" t="e">
        <f>+#REF!</f>
        <v>#REF!</v>
      </c>
      <c r="E890" s="270" t="e">
        <f>+#REF!</f>
        <v>#REF!</v>
      </c>
      <c r="F890" s="237" t="e">
        <f>+#REF!</f>
        <v>#REF!</v>
      </c>
      <c r="G890" s="237" t="e">
        <f>+#REF!</f>
        <v>#REF!</v>
      </c>
      <c r="H890" s="267" t="e">
        <f t="shared" si="38"/>
        <v>#REF!</v>
      </c>
      <c r="I890" s="452"/>
      <c r="J890" s="140"/>
      <c r="K890" s="140"/>
      <c r="L890" s="140"/>
    </row>
    <row r="891" spans="1:12" s="139" customFormat="1" x14ac:dyDescent="0.3">
      <c r="A891" s="140"/>
      <c r="B891" s="140"/>
      <c r="C891" s="408" t="e">
        <f>+#REF!</f>
        <v>#REF!</v>
      </c>
      <c r="D891" s="269" t="e">
        <f>+#REF!</f>
        <v>#REF!</v>
      </c>
      <c r="E891" s="270" t="e">
        <f>+#REF!</f>
        <v>#REF!</v>
      </c>
      <c r="F891" s="237" t="e">
        <f>+#REF!</f>
        <v>#REF!</v>
      </c>
      <c r="G891" s="237" t="e">
        <f>+#REF!</f>
        <v>#REF!</v>
      </c>
      <c r="H891" s="267" t="e">
        <f t="shared" si="38"/>
        <v>#REF!</v>
      </c>
      <c r="I891" s="452"/>
      <c r="J891" s="140"/>
      <c r="K891" s="140"/>
      <c r="L891" s="140"/>
    </row>
    <row r="892" spans="1:12" s="139" customFormat="1" x14ac:dyDescent="0.3">
      <c r="A892" s="140"/>
      <c r="B892" s="140"/>
      <c r="C892" s="408" t="e">
        <f>+#REF!</f>
        <v>#REF!</v>
      </c>
      <c r="D892" s="269" t="e">
        <f>+#REF!</f>
        <v>#REF!</v>
      </c>
      <c r="E892" s="270" t="e">
        <f>+#REF!</f>
        <v>#REF!</v>
      </c>
      <c r="F892" s="237" t="e">
        <f>+#REF!</f>
        <v>#REF!</v>
      </c>
      <c r="G892" s="237" t="e">
        <f>+#REF!</f>
        <v>#REF!</v>
      </c>
      <c r="H892" s="267" t="e">
        <f t="shared" si="38"/>
        <v>#REF!</v>
      </c>
      <c r="I892" s="452"/>
      <c r="J892" s="140"/>
      <c r="K892" s="140"/>
      <c r="L892" s="140"/>
    </row>
    <row r="893" spans="1:12" s="139" customFormat="1" x14ac:dyDescent="0.3">
      <c r="A893" s="140"/>
      <c r="B893" s="140"/>
      <c r="C893" s="408" t="e">
        <f>+#REF!</f>
        <v>#REF!</v>
      </c>
      <c r="D893" s="269" t="e">
        <f>+#REF!</f>
        <v>#REF!</v>
      </c>
      <c r="E893" s="270" t="e">
        <f>+#REF!</f>
        <v>#REF!</v>
      </c>
      <c r="F893" s="237" t="e">
        <f>+#REF!</f>
        <v>#REF!</v>
      </c>
      <c r="G893" s="237" t="e">
        <f>+#REF!</f>
        <v>#REF!</v>
      </c>
      <c r="H893" s="267" t="e">
        <f t="shared" si="38"/>
        <v>#REF!</v>
      </c>
      <c r="I893" s="452"/>
      <c r="J893" s="140"/>
      <c r="K893" s="140"/>
      <c r="L893" s="140"/>
    </row>
    <row r="894" spans="1:12" s="139" customFormat="1" x14ac:dyDescent="0.3">
      <c r="A894" s="140"/>
      <c r="B894" s="140"/>
      <c r="C894" s="408" t="e">
        <f>+#REF!</f>
        <v>#REF!</v>
      </c>
      <c r="D894" s="269" t="e">
        <f>+#REF!</f>
        <v>#REF!</v>
      </c>
      <c r="E894" s="270" t="e">
        <f>+#REF!</f>
        <v>#REF!</v>
      </c>
      <c r="F894" s="237" t="e">
        <f>+#REF!</f>
        <v>#REF!</v>
      </c>
      <c r="G894" s="237" t="e">
        <f>+#REF!</f>
        <v>#REF!</v>
      </c>
      <c r="H894" s="271" t="e">
        <f t="shared" si="38"/>
        <v>#REF!</v>
      </c>
      <c r="I894" s="452"/>
      <c r="J894" s="140"/>
      <c r="K894" s="140"/>
      <c r="L894" s="140"/>
    </row>
    <row r="895" spans="1:12" s="139" customFormat="1" x14ac:dyDescent="0.3">
      <c r="A895" s="140"/>
      <c r="B895" s="140"/>
      <c r="C895" s="408" t="e">
        <f>+#REF!</f>
        <v>#REF!</v>
      </c>
      <c r="D895" s="269" t="e">
        <f>+#REF!</f>
        <v>#REF!</v>
      </c>
      <c r="E895" s="270" t="e">
        <f>+#REF!</f>
        <v>#REF!</v>
      </c>
      <c r="F895" s="237" t="e">
        <f>+#REF!</f>
        <v>#REF!</v>
      </c>
      <c r="G895" s="237" t="e">
        <f>+#REF!</f>
        <v>#REF!</v>
      </c>
      <c r="H895" s="271" t="e">
        <f t="shared" si="38"/>
        <v>#REF!</v>
      </c>
      <c r="I895" s="452"/>
      <c r="J895" s="140"/>
      <c r="K895" s="140"/>
      <c r="L895" s="140"/>
    </row>
    <row r="896" spans="1:12" s="139" customFormat="1" x14ac:dyDescent="0.3">
      <c r="A896" s="140"/>
      <c r="B896" s="140"/>
      <c r="C896" s="408" t="e">
        <f>+#REF!</f>
        <v>#REF!</v>
      </c>
      <c r="D896" s="269" t="e">
        <f>+#REF!</f>
        <v>#REF!</v>
      </c>
      <c r="E896" s="270" t="e">
        <f>+#REF!</f>
        <v>#REF!</v>
      </c>
      <c r="F896" s="237" t="e">
        <f>+#REF!</f>
        <v>#REF!</v>
      </c>
      <c r="G896" s="237" t="e">
        <f>+#REF!</f>
        <v>#REF!</v>
      </c>
      <c r="H896" s="267" t="e">
        <f t="shared" si="38"/>
        <v>#REF!</v>
      </c>
      <c r="I896" s="452"/>
      <c r="J896" s="140"/>
      <c r="K896" s="140"/>
      <c r="L896" s="140"/>
    </row>
    <row r="897" spans="1:12" s="139" customFormat="1" x14ac:dyDescent="0.3">
      <c r="A897" s="140"/>
      <c r="B897" s="140"/>
      <c r="C897" s="408" t="e">
        <f>+#REF!</f>
        <v>#REF!</v>
      </c>
      <c r="D897" s="269" t="e">
        <f>+#REF!</f>
        <v>#REF!</v>
      </c>
      <c r="E897" s="270" t="e">
        <f>+#REF!</f>
        <v>#REF!</v>
      </c>
      <c r="F897" s="237" t="e">
        <f>+#REF!</f>
        <v>#REF!</v>
      </c>
      <c r="G897" s="237" t="e">
        <f>+#REF!</f>
        <v>#REF!</v>
      </c>
      <c r="H897" s="267" t="e">
        <f t="shared" si="38"/>
        <v>#REF!</v>
      </c>
      <c r="I897" s="452"/>
      <c r="J897" s="140"/>
      <c r="K897" s="140"/>
      <c r="L897" s="140"/>
    </row>
    <row r="898" spans="1:12" s="139" customFormat="1" x14ac:dyDescent="0.3">
      <c r="A898" s="140"/>
      <c r="B898" s="140"/>
      <c r="C898" s="408" t="e">
        <f>+#REF!</f>
        <v>#REF!</v>
      </c>
      <c r="D898" s="269" t="e">
        <f>+#REF!</f>
        <v>#REF!</v>
      </c>
      <c r="E898" s="270" t="e">
        <f>+#REF!</f>
        <v>#REF!</v>
      </c>
      <c r="F898" s="237" t="e">
        <f>+#REF!</f>
        <v>#REF!</v>
      </c>
      <c r="G898" s="237" t="e">
        <f>+#REF!</f>
        <v>#REF!</v>
      </c>
      <c r="H898" s="334" t="e">
        <f t="shared" si="38"/>
        <v>#REF!</v>
      </c>
      <c r="I898" s="457"/>
      <c r="J898" s="140"/>
      <c r="K898" s="140"/>
      <c r="L898" s="140"/>
    </row>
    <row r="899" spans="1:12" s="139" customFormat="1" x14ac:dyDescent="0.3">
      <c r="A899" s="140"/>
      <c r="B899" s="140"/>
      <c r="C899" s="408" t="e">
        <f>+#REF!</f>
        <v>#REF!</v>
      </c>
      <c r="D899" s="269" t="e">
        <f>+#REF!</f>
        <v>#REF!</v>
      </c>
      <c r="E899" s="270" t="e">
        <f>+#REF!</f>
        <v>#REF!</v>
      </c>
      <c r="F899" s="237" t="e">
        <f>+#REF!</f>
        <v>#REF!</v>
      </c>
      <c r="G899" s="237" t="e">
        <f>+#REF!</f>
        <v>#REF!</v>
      </c>
      <c r="H899" s="271" t="e">
        <f t="shared" si="38"/>
        <v>#REF!</v>
      </c>
      <c r="I899" s="452"/>
      <c r="J899" s="140"/>
      <c r="K899" s="140"/>
      <c r="L899" s="140"/>
    </row>
    <row r="900" spans="1:12" s="139" customFormat="1" x14ac:dyDescent="0.3">
      <c r="A900" s="140"/>
      <c r="B900" s="140"/>
      <c r="C900" s="408" t="e">
        <f>+#REF!</f>
        <v>#REF!</v>
      </c>
      <c r="D900" s="269" t="e">
        <f>+#REF!</f>
        <v>#REF!</v>
      </c>
      <c r="E900" s="270" t="e">
        <f>+#REF!</f>
        <v>#REF!</v>
      </c>
      <c r="F900" s="237" t="e">
        <f>+#REF!</f>
        <v>#REF!</v>
      </c>
      <c r="G900" s="237" t="e">
        <f>+#REF!</f>
        <v>#REF!</v>
      </c>
      <c r="H900" s="267" t="e">
        <f t="shared" si="38"/>
        <v>#REF!</v>
      </c>
      <c r="I900" s="452"/>
      <c r="J900" s="140"/>
      <c r="K900" s="140"/>
      <c r="L900" s="140"/>
    </row>
    <row r="901" spans="1:12" s="139" customFormat="1" x14ac:dyDescent="0.3">
      <c r="A901" s="140"/>
      <c r="B901" s="140"/>
      <c r="C901" s="408" t="e">
        <f>+#REF!</f>
        <v>#REF!</v>
      </c>
      <c r="D901" s="269" t="e">
        <f>+#REF!</f>
        <v>#REF!</v>
      </c>
      <c r="E901" s="270" t="e">
        <f>+#REF!</f>
        <v>#REF!</v>
      </c>
      <c r="F901" s="237" t="e">
        <f>+#REF!</f>
        <v>#REF!</v>
      </c>
      <c r="G901" s="237" t="e">
        <f>+#REF!</f>
        <v>#REF!</v>
      </c>
      <c r="H901" s="267" t="e">
        <f t="shared" si="38"/>
        <v>#REF!</v>
      </c>
      <c r="I901" s="452"/>
      <c r="J901" s="140"/>
      <c r="K901" s="140"/>
      <c r="L901" s="140"/>
    </row>
    <row r="902" spans="1:12" s="139" customFormat="1" x14ac:dyDescent="0.3">
      <c r="A902" s="140"/>
      <c r="B902" s="140"/>
      <c r="C902" s="408" t="e">
        <f>+#REF!</f>
        <v>#REF!</v>
      </c>
      <c r="D902" s="269" t="e">
        <f>+#REF!</f>
        <v>#REF!</v>
      </c>
      <c r="E902" s="270" t="e">
        <f>+#REF!</f>
        <v>#REF!</v>
      </c>
      <c r="F902" s="237" t="e">
        <f>+#REF!</f>
        <v>#REF!</v>
      </c>
      <c r="G902" s="237" t="e">
        <f>+#REF!</f>
        <v>#REF!</v>
      </c>
      <c r="H902" s="267" t="e">
        <f t="shared" si="38"/>
        <v>#REF!</v>
      </c>
      <c r="I902" s="452"/>
      <c r="J902" s="140"/>
      <c r="K902" s="140"/>
      <c r="L902" s="140"/>
    </row>
    <row r="903" spans="1:12" s="139" customFormat="1" x14ac:dyDescent="0.3">
      <c r="A903" s="140"/>
      <c r="B903" s="140"/>
      <c r="C903" s="408" t="e">
        <f>+#REF!</f>
        <v>#REF!</v>
      </c>
      <c r="D903" s="269" t="e">
        <f>+#REF!</f>
        <v>#REF!</v>
      </c>
      <c r="E903" s="270" t="e">
        <f>+#REF!</f>
        <v>#REF!</v>
      </c>
      <c r="F903" s="237" t="e">
        <f>+#REF!</f>
        <v>#REF!</v>
      </c>
      <c r="G903" s="237" t="e">
        <f>+#REF!</f>
        <v>#REF!</v>
      </c>
      <c r="H903" s="267" t="e">
        <f t="shared" si="38"/>
        <v>#REF!</v>
      </c>
      <c r="I903" s="452"/>
      <c r="J903" s="140"/>
      <c r="K903" s="140"/>
      <c r="L903" s="140"/>
    </row>
    <row r="904" spans="1:12" s="139" customFormat="1" x14ac:dyDescent="0.3">
      <c r="A904" s="140"/>
      <c r="B904" s="140"/>
      <c r="C904" s="408" t="e">
        <f>+#REF!</f>
        <v>#REF!</v>
      </c>
      <c r="D904" s="269" t="e">
        <f>+#REF!</f>
        <v>#REF!</v>
      </c>
      <c r="E904" s="270" t="e">
        <f>+#REF!</f>
        <v>#REF!</v>
      </c>
      <c r="F904" s="237" t="e">
        <f>+#REF!</f>
        <v>#REF!</v>
      </c>
      <c r="G904" s="237" t="e">
        <f>+#REF!</f>
        <v>#REF!</v>
      </c>
      <c r="H904" s="267" t="e">
        <f t="shared" si="38"/>
        <v>#REF!</v>
      </c>
      <c r="I904" s="452"/>
      <c r="J904" s="140"/>
      <c r="K904" s="140"/>
      <c r="L904" s="140"/>
    </row>
    <row r="905" spans="1:12" s="139" customFormat="1" x14ac:dyDescent="0.3">
      <c r="A905" s="140"/>
      <c r="B905" s="140"/>
      <c r="C905" s="408" t="e">
        <f>+#REF!</f>
        <v>#REF!</v>
      </c>
      <c r="D905" s="269" t="e">
        <f>+#REF!</f>
        <v>#REF!</v>
      </c>
      <c r="E905" s="270" t="e">
        <f>+#REF!</f>
        <v>#REF!</v>
      </c>
      <c r="F905" s="237" t="e">
        <f>+#REF!</f>
        <v>#REF!</v>
      </c>
      <c r="G905" s="237" t="e">
        <f>+#REF!</f>
        <v>#REF!</v>
      </c>
      <c r="H905" s="267" t="e">
        <f t="shared" si="38"/>
        <v>#REF!</v>
      </c>
      <c r="I905" s="452"/>
      <c r="J905" s="140"/>
      <c r="K905" s="140"/>
      <c r="L905" s="140"/>
    </row>
    <row r="906" spans="1:12" s="139" customFormat="1" x14ac:dyDescent="0.3">
      <c r="A906" s="140"/>
      <c r="B906" s="140"/>
      <c r="C906" s="408" t="e">
        <f>+#REF!</f>
        <v>#REF!</v>
      </c>
      <c r="D906" s="269" t="e">
        <f>+#REF!</f>
        <v>#REF!</v>
      </c>
      <c r="E906" s="270" t="e">
        <f>+#REF!</f>
        <v>#REF!</v>
      </c>
      <c r="F906" s="237" t="e">
        <f>+#REF!</f>
        <v>#REF!</v>
      </c>
      <c r="G906" s="237" t="e">
        <f>+#REF!</f>
        <v>#REF!</v>
      </c>
      <c r="H906" s="267" t="e">
        <f t="shared" si="38"/>
        <v>#REF!</v>
      </c>
      <c r="I906" s="452"/>
      <c r="J906" s="140"/>
      <c r="K906" s="140"/>
      <c r="L906" s="140"/>
    </row>
    <row r="907" spans="1:12" s="139" customFormat="1" x14ac:dyDescent="0.3">
      <c r="A907" s="140"/>
      <c r="B907" s="140"/>
      <c r="C907" s="408" t="e">
        <f>+#REF!</f>
        <v>#REF!</v>
      </c>
      <c r="D907" s="269" t="e">
        <f>+#REF!</f>
        <v>#REF!</v>
      </c>
      <c r="E907" s="270" t="e">
        <f>+#REF!</f>
        <v>#REF!</v>
      </c>
      <c r="F907" s="237" t="e">
        <f>+#REF!</f>
        <v>#REF!</v>
      </c>
      <c r="G907" s="237" t="e">
        <f>+#REF!</f>
        <v>#REF!</v>
      </c>
      <c r="H907" s="267" t="e">
        <f t="shared" si="38"/>
        <v>#REF!</v>
      </c>
      <c r="I907" s="452"/>
      <c r="J907" s="140"/>
      <c r="K907" s="140"/>
      <c r="L907" s="140"/>
    </row>
    <row r="908" spans="1:12" s="139" customFormat="1" x14ac:dyDescent="0.3">
      <c r="A908" s="140"/>
      <c r="B908" s="140"/>
      <c r="C908" s="398" t="e">
        <f>+#REF!</f>
        <v>#REF!</v>
      </c>
      <c r="D908" s="349" t="e">
        <f>+#REF!</f>
        <v>#REF!</v>
      </c>
      <c r="E908" s="350" t="e">
        <f>+#REF!</f>
        <v>#REF!</v>
      </c>
      <c r="F908" s="330" t="e">
        <f>+#REF!</f>
        <v>#REF!</v>
      </c>
      <c r="G908" s="330" t="e">
        <f>+#REF!</f>
        <v>#REF!</v>
      </c>
      <c r="H908" s="267" t="e">
        <f t="shared" si="38"/>
        <v>#REF!</v>
      </c>
      <c r="I908" s="452"/>
      <c r="J908" s="140"/>
      <c r="K908" s="140"/>
      <c r="L908" s="140"/>
    </row>
    <row r="909" spans="1:12" s="139" customFormat="1" ht="15" thickBot="1" x14ac:dyDescent="0.35">
      <c r="A909" s="140"/>
      <c r="B909" s="140"/>
      <c r="C909" s="405" t="e">
        <f>+#REF!</f>
        <v>#REF!</v>
      </c>
      <c r="D909" s="352" t="e">
        <f>+#REF!</f>
        <v>#REF!</v>
      </c>
      <c r="E909" s="353" t="e">
        <f>+#REF!</f>
        <v>#REF!</v>
      </c>
      <c r="F909" s="335" t="e">
        <f>+#REF!</f>
        <v>#REF!</v>
      </c>
      <c r="G909" s="335" t="e">
        <f>+#REF!</f>
        <v>#REF!</v>
      </c>
      <c r="H909" s="380" t="e">
        <f t="shared" si="38"/>
        <v>#REF!</v>
      </c>
      <c r="I909" s="452"/>
      <c r="J909" s="140"/>
      <c r="K909" s="140"/>
      <c r="L909" s="140"/>
    </row>
    <row r="910" spans="1:12" s="139" customFormat="1" ht="15" thickBot="1" x14ac:dyDescent="0.35">
      <c r="A910" s="140"/>
      <c r="B910" s="140"/>
      <c r="C910" s="241"/>
      <c r="D910" s="242"/>
      <c r="E910" s="241"/>
      <c r="F910" s="1244" t="s">
        <v>20</v>
      </c>
      <c r="G910" s="1245"/>
      <c r="H910" s="202" t="e">
        <f>SUM(H888:H909)</f>
        <v>#REF!</v>
      </c>
      <c r="I910" s="453"/>
      <c r="J910" s="140"/>
      <c r="K910" s="140"/>
      <c r="L910" s="140"/>
    </row>
    <row r="911" spans="1:12" ht="15" thickBot="1" x14ac:dyDescent="0.35">
      <c r="A911" s="140"/>
      <c r="B911" s="224"/>
      <c r="C911" s="1246" t="s">
        <v>21</v>
      </c>
      <c r="D911" s="1247"/>
      <c r="E911" s="1247"/>
      <c r="F911" s="1247"/>
      <c r="G911" s="1247"/>
      <c r="H911" s="1248"/>
      <c r="I911" s="226"/>
      <c r="J911" s="140"/>
    </row>
    <row r="912" spans="1:12" ht="15" thickBot="1" x14ac:dyDescent="0.35">
      <c r="A912" s="140"/>
      <c r="B912" s="224"/>
      <c r="C912" s="203" t="s">
        <v>22</v>
      </c>
      <c r="D912" s="204" t="s">
        <v>23</v>
      </c>
      <c r="E912" s="205" t="s">
        <v>16</v>
      </c>
      <c r="F912" s="204" t="s">
        <v>17</v>
      </c>
      <c r="G912" s="205" t="s">
        <v>24</v>
      </c>
      <c r="H912" s="312" t="s">
        <v>25</v>
      </c>
      <c r="I912" s="456"/>
      <c r="J912" s="140"/>
    </row>
    <row r="913" spans="1:12" x14ac:dyDescent="0.3">
      <c r="A913" s="140"/>
      <c r="B913" s="224"/>
      <c r="C913" s="281" t="e">
        <f>+#REF!</f>
        <v>#REF!</v>
      </c>
      <c r="D913" s="313" t="e">
        <f>+#REF!</f>
        <v>#REF!</v>
      </c>
      <c r="E913" s="282" t="e">
        <f>+#REF!</f>
        <v>#REF!</v>
      </c>
      <c r="F913" s="283">
        <v>1</v>
      </c>
      <c r="G913" s="314" t="e">
        <f>+#REF!</f>
        <v>#REF!</v>
      </c>
      <c r="H913" s="315" t="e">
        <f>+F913*G913</f>
        <v>#REF!</v>
      </c>
      <c r="I913" s="311"/>
      <c r="J913" s="140"/>
    </row>
    <row r="914" spans="1:12" x14ac:dyDescent="0.3">
      <c r="A914" s="140"/>
      <c r="B914" s="224"/>
      <c r="C914" s="133" t="e">
        <f>+#REF!</f>
        <v>#REF!</v>
      </c>
      <c r="D914" s="321" t="e">
        <f>+#REF!</f>
        <v>#REF!</v>
      </c>
      <c r="E914" s="284" t="e">
        <f>+#REF!</f>
        <v>#REF!</v>
      </c>
      <c r="F914" s="144">
        <v>1</v>
      </c>
      <c r="G914" s="314" t="e">
        <f>+#REF!</f>
        <v>#REF!</v>
      </c>
      <c r="H914" s="315" t="e">
        <f t="shared" ref="H914:H917" si="39">+F914*G914</f>
        <v>#REF!</v>
      </c>
      <c r="I914" s="311"/>
      <c r="J914" s="140"/>
    </row>
    <row r="915" spans="1:12" x14ac:dyDescent="0.3">
      <c r="A915" s="140"/>
      <c r="B915" s="224"/>
      <c r="C915" s="133" t="e">
        <f>+#REF!</f>
        <v>#REF!</v>
      </c>
      <c r="D915" s="321" t="e">
        <f>+#REF!</f>
        <v>#REF!</v>
      </c>
      <c r="E915" s="284" t="e">
        <f>+#REF!</f>
        <v>#REF!</v>
      </c>
      <c r="F915" s="144">
        <v>1</v>
      </c>
      <c r="G915" s="314" t="e">
        <f>+#REF!</f>
        <v>#REF!</v>
      </c>
      <c r="H915" s="315" t="e">
        <f t="shared" si="39"/>
        <v>#REF!</v>
      </c>
      <c r="I915" s="311"/>
      <c r="J915" s="140"/>
    </row>
    <row r="916" spans="1:12" x14ac:dyDescent="0.3">
      <c r="A916" s="140"/>
      <c r="B916" s="224"/>
      <c r="C916" s="133" t="e">
        <f>+#REF!</f>
        <v>#REF!</v>
      </c>
      <c r="D916" s="321" t="e">
        <f>+#REF!</f>
        <v>#REF!</v>
      </c>
      <c r="E916" s="284" t="e">
        <f>+#REF!</f>
        <v>#REF!</v>
      </c>
      <c r="F916" s="144">
        <v>1</v>
      </c>
      <c r="G916" s="314" t="e">
        <f>+#REF!</f>
        <v>#REF!</v>
      </c>
      <c r="H916" s="315" t="e">
        <f t="shared" si="39"/>
        <v>#REF!</v>
      </c>
      <c r="I916" s="311"/>
      <c r="J916" s="140"/>
    </row>
    <row r="917" spans="1:12" ht="15" thickBot="1" x14ac:dyDescent="0.35">
      <c r="A917" s="140"/>
      <c r="B917" s="224"/>
      <c r="C917" s="285" t="e">
        <f>+#REF!</f>
        <v>#REF!</v>
      </c>
      <c r="D917" s="286" t="e">
        <f>+#REF!</f>
        <v>#REF!</v>
      </c>
      <c r="E917" s="287" t="e">
        <f>+#REF!</f>
        <v>#REF!</v>
      </c>
      <c r="F917" s="288">
        <v>1</v>
      </c>
      <c r="G917" s="314" t="e">
        <f>+#REF!</f>
        <v>#REF!</v>
      </c>
      <c r="H917" s="315" t="e">
        <f t="shared" si="39"/>
        <v>#REF!</v>
      </c>
      <c r="I917" s="311"/>
      <c r="J917" s="140"/>
    </row>
    <row r="918" spans="1:12" ht="15" thickBot="1" x14ac:dyDescent="0.35">
      <c r="A918" s="140"/>
      <c r="B918" s="224"/>
      <c r="C918" s="1249" t="s">
        <v>57</v>
      </c>
      <c r="D918" s="1250"/>
      <c r="E918" s="1250"/>
      <c r="F918" s="1250"/>
      <c r="G918" s="1250"/>
      <c r="H918" s="222" t="e">
        <f>SUM(H913:H917)</f>
        <v>#REF!</v>
      </c>
      <c r="I918" s="230"/>
      <c r="J918" s="168"/>
    </row>
    <row r="919" spans="1:12" ht="15" thickBot="1" x14ac:dyDescent="0.35">
      <c r="A919" s="140"/>
      <c r="B919" s="224"/>
      <c r="C919" s="1190" t="s">
        <v>59</v>
      </c>
      <c r="D919" s="1191"/>
      <c r="E919" s="1191"/>
      <c r="F919" s="1191"/>
      <c r="G919" s="1192"/>
      <c r="H919" s="318" t="e">
        <f>+H918+H910</f>
        <v>#REF!</v>
      </c>
      <c r="I919" s="164"/>
      <c r="J919" s="140"/>
    </row>
    <row r="920" spans="1:12" x14ac:dyDescent="0.3">
      <c r="B920" s="141"/>
      <c r="C920" s="141"/>
      <c r="D920" s="257"/>
      <c r="E920" s="258"/>
      <c r="F920" s="141"/>
      <c r="G920" s="141"/>
      <c r="H920" s="141"/>
      <c r="I920" s="141"/>
    </row>
    <row r="921" spans="1:12" s="139" customFormat="1" ht="15" thickBot="1" x14ac:dyDescent="0.35">
      <c r="A921" s="140"/>
      <c r="B921" s="1197"/>
      <c r="C921" s="1222"/>
      <c r="D921" s="1222"/>
      <c r="E921" s="1222"/>
      <c r="F921" s="1222"/>
      <c r="G921" s="1222"/>
      <c r="H921" s="1222"/>
      <c r="I921" s="1222"/>
      <c r="J921" s="140"/>
      <c r="K921" s="140"/>
      <c r="L921" s="140"/>
    </row>
    <row r="922" spans="1:12" s="139" customFormat="1" ht="15" thickBot="1" x14ac:dyDescent="0.35">
      <c r="A922" s="140"/>
      <c r="B922" s="449"/>
      <c r="C922" s="1252" t="s">
        <v>0</v>
      </c>
      <c r="D922" s="1253"/>
      <c r="E922" s="1253"/>
      <c r="F922" s="1253"/>
      <c r="G922" s="1253"/>
      <c r="H922" s="1254"/>
      <c r="I922" s="450"/>
      <c r="J922" s="140"/>
      <c r="K922" s="140"/>
      <c r="L922" s="140"/>
    </row>
    <row r="923" spans="1:12" s="139" customFormat="1" ht="15" thickBot="1" x14ac:dyDescent="0.35">
      <c r="A923" s="140"/>
      <c r="B923" s="140"/>
      <c r="C923" s="170"/>
      <c r="D923" s="170"/>
      <c r="E923" s="170"/>
      <c r="F923" s="170"/>
      <c r="G923" s="171"/>
      <c r="H923" s="170"/>
      <c r="I923" s="170"/>
      <c r="J923" s="140"/>
      <c r="K923" s="140"/>
      <c r="L923" s="140"/>
    </row>
    <row r="924" spans="1:12" s="139" customFormat="1" ht="15" thickBot="1" x14ac:dyDescent="0.35">
      <c r="A924" s="140"/>
      <c r="B924" s="140"/>
      <c r="C924" s="172" t="s">
        <v>1</v>
      </c>
      <c r="D924" s="173" t="s">
        <v>782</v>
      </c>
      <c r="E924" s="1255"/>
      <c r="F924" s="1257"/>
      <c r="G924" s="1258"/>
      <c r="H924" s="1259"/>
      <c r="I924" s="450"/>
      <c r="J924" s="140"/>
      <c r="K924" s="140"/>
      <c r="L924" s="140"/>
    </row>
    <row r="925" spans="1:12" s="139" customFormat="1" ht="15" thickBot="1" x14ac:dyDescent="0.35">
      <c r="A925" s="140"/>
      <c r="B925" s="140"/>
      <c r="C925" s="172" t="s">
        <v>3</v>
      </c>
      <c r="D925" s="174" t="s">
        <v>4</v>
      </c>
      <c r="E925" s="1256"/>
      <c r="F925" s="1260"/>
      <c r="G925" s="1245"/>
      <c r="H925" s="1261"/>
      <c r="I925" s="450"/>
      <c r="J925" s="140"/>
      <c r="K925" s="140"/>
      <c r="L925" s="140"/>
    </row>
    <row r="926" spans="1:12" s="139" customFormat="1" ht="15" thickBot="1" x14ac:dyDescent="0.35">
      <c r="A926" s="140"/>
      <c r="B926" s="140"/>
      <c r="C926" s="172" t="s">
        <v>5</v>
      </c>
      <c r="D926" s="174" t="s">
        <v>6</v>
      </c>
      <c r="E926" s="1256"/>
      <c r="F926" s="1260"/>
      <c r="G926" s="1245"/>
      <c r="H926" s="1261"/>
      <c r="I926" s="450"/>
      <c r="J926" s="140"/>
      <c r="K926" s="140"/>
      <c r="L926" s="140"/>
    </row>
    <row r="927" spans="1:12" s="139" customFormat="1" ht="15" thickBot="1" x14ac:dyDescent="0.35">
      <c r="A927" s="140"/>
      <c r="B927" s="140"/>
      <c r="C927" s="172" t="s">
        <v>7</v>
      </c>
      <c r="D927" s="174" t="s">
        <v>8</v>
      </c>
      <c r="E927" s="1256"/>
      <c r="F927" s="1260"/>
      <c r="G927" s="1245"/>
      <c r="H927" s="1261"/>
      <c r="I927" s="450"/>
      <c r="J927" s="140"/>
      <c r="K927" s="140"/>
      <c r="L927" s="140"/>
    </row>
    <row r="928" spans="1:12" s="139" customFormat="1" ht="15" thickBot="1" x14ac:dyDescent="0.35">
      <c r="A928" s="140"/>
      <c r="B928" s="140"/>
      <c r="C928" s="175" t="s">
        <v>9</v>
      </c>
      <c r="D928" s="174" t="s">
        <v>10</v>
      </c>
      <c r="E928" s="1256"/>
      <c r="F928" s="1260"/>
      <c r="G928" s="1245"/>
      <c r="H928" s="1261"/>
      <c r="I928" s="450"/>
      <c r="J928" s="140"/>
      <c r="K928" s="140"/>
      <c r="L928" s="140"/>
    </row>
    <row r="929" spans="1:12" s="139" customFormat="1" ht="15" thickBot="1" x14ac:dyDescent="0.35">
      <c r="A929" s="140"/>
      <c r="B929" s="140"/>
      <c r="C929" s="175" t="s">
        <v>11</v>
      </c>
      <c r="D929" s="174" t="s">
        <v>12</v>
      </c>
      <c r="E929" s="1256"/>
      <c r="F929" s="1262"/>
      <c r="G929" s="1263"/>
      <c r="H929" s="1264"/>
      <c r="I929" s="450"/>
      <c r="J929" s="140"/>
      <c r="K929" s="140"/>
      <c r="L929" s="140"/>
    </row>
    <row r="930" spans="1:12" s="139" customFormat="1" x14ac:dyDescent="0.3">
      <c r="A930" s="140"/>
      <c r="B930" s="140"/>
      <c r="C930" s="176"/>
      <c r="D930" s="177"/>
      <c r="E930" s="170"/>
      <c r="F930" s="177"/>
      <c r="G930" s="178"/>
      <c r="H930" s="177"/>
      <c r="I930" s="177"/>
      <c r="J930" s="140"/>
      <c r="K930" s="140"/>
      <c r="L930" s="140"/>
    </row>
    <row r="931" spans="1:12" s="139" customFormat="1" ht="15" thickBot="1" x14ac:dyDescent="0.35">
      <c r="A931" s="140"/>
      <c r="B931" s="140"/>
      <c r="C931" s="1265" t="s">
        <v>13</v>
      </c>
      <c r="D931" s="1222"/>
      <c r="E931" s="1222"/>
      <c r="F931" s="1222"/>
      <c r="G931" s="1222"/>
      <c r="H931" s="1266"/>
      <c r="I931" s="450"/>
      <c r="J931" s="140"/>
      <c r="K931" s="140"/>
      <c r="L931" s="140"/>
    </row>
    <row r="932" spans="1:12" s="139" customFormat="1" ht="15" thickBot="1" x14ac:dyDescent="0.35">
      <c r="A932" s="140"/>
      <c r="B932" s="140"/>
      <c r="C932" s="355" t="s">
        <v>14</v>
      </c>
      <c r="D932" s="259" t="s">
        <v>15</v>
      </c>
      <c r="E932" s="260" t="s">
        <v>16</v>
      </c>
      <c r="F932" s="259" t="s">
        <v>17</v>
      </c>
      <c r="G932" s="406" t="s">
        <v>18</v>
      </c>
      <c r="H932" s="259" t="s">
        <v>19</v>
      </c>
      <c r="I932" s="451"/>
      <c r="J932" s="140"/>
      <c r="K932" s="140"/>
      <c r="L932" s="140"/>
    </row>
    <row r="933" spans="1:12" s="139" customFormat="1" x14ac:dyDescent="0.3">
      <c r="A933" s="140"/>
      <c r="B933" s="140"/>
      <c r="C933" s="294" t="e">
        <f>+#REF!</f>
        <v>#REF!</v>
      </c>
      <c r="D933" s="295" t="e">
        <f>+#REF!</f>
        <v>#REF!</v>
      </c>
      <c r="E933" s="236" t="e">
        <f>+#REF!</f>
        <v>#REF!</v>
      </c>
      <c r="F933" s="236" t="e">
        <f>+#REF!</f>
        <v>#REF!</v>
      </c>
      <c r="G933" s="266" t="e">
        <f>+#REF!</f>
        <v>#REF!</v>
      </c>
      <c r="H933" s="267" t="e">
        <f t="shared" ref="H933:H954" si="40">G933*F933</f>
        <v>#REF!</v>
      </c>
      <c r="I933" s="452"/>
      <c r="J933" s="140"/>
      <c r="K933" s="140"/>
      <c r="L933" s="140"/>
    </row>
    <row r="934" spans="1:12" s="139" customFormat="1" x14ac:dyDescent="0.3">
      <c r="A934" s="140"/>
      <c r="B934" s="140"/>
      <c r="C934" s="296" t="e">
        <f>+#REF!</f>
        <v>#REF!</v>
      </c>
      <c r="D934" s="297" t="e">
        <f>+#REF!</f>
        <v>#REF!</v>
      </c>
      <c r="E934" s="239" t="e">
        <f>+#REF!</f>
        <v>#REF!</v>
      </c>
      <c r="F934" s="239" t="e">
        <f>+#REF!</f>
        <v>#REF!</v>
      </c>
      <c r="G934" s="237" t="e">
        <f>+#REF!</f>
        <v>#REF!</v>
      </c>
      <c r="H934" s="267" t="e">
        <f t="shared" si="40"/>
        <v>#REF!</v>
      </c>
      <c r="I934" s="452"/>
      <c r="J934" s="140"/>
      <c r="K934" s="140"/>
      <c r="L934" s="140"/>
    </row>
    <row r="935" spans="1:12" s="139" customFormat="1" x14ac:dyDescent="0.3">
      <c r="A935" s="140"/>
      <c r="B935" s="140"/>
      <c r="C935" s="296" t="e">
        <f>+#REF!</f>
        <v>#REF!</v>
      </c>
      <c r="D935" s="298" t="e">
        <f>+#REF!</f>
        <v>#REF!</v>
      </c>
      <c r="E935" s="299" t="e">
        <f>+#REF!</f>
        <v>#REF!</v>
      </c>
      <c r="F935" s="299" t="e">
        <f>+#REF!</f>
        <v>#REF!</v>
      </c>
      <c r="G935" s="237" t="e">
        <f>+#REF!</f>
        <v>#REF!</v>
      </c>
      <c r="H935" s="267" t="e">
        <f t="shared" si="40"/>
        <v>#REF!</v>
      </c>
      <c r="I935" s="452"/>
      <c r="J935" s="140"/>
      <c r="K935" s="140"/>
      <c r="L935" s="140"/>
    </row>
    <row r="936" spans="1:12" s="139" customFormat="1" x14ac:dyDescent="0.3">
      <c r="A936" s="140"/>
      <c r="B936" s="140"/>
      <c r="C936" s="296" t="e">
        <f>+#REF!</f>
        <v>#REF!</v>
      </c>
      <c r="D936" s="300" t="e">
        <f>+#REF!</f>
        <v>#REF!</v>
      </c>
      <c r="E936" s="239" t="e">
        <f>+#REF!</f>
        <v>#REF!</v>
      </c>
      <c r="F936" s="239" t="e">
        <f>+#REF!</f>
        <v>#REF!</v>
      </c>
      <c r="G936" s="237" t="e">
        <f>+#REF!</f>
        <v>#REF!</v>
      </c>
      <c r="H936" s="267" t="e">
        <f t="shared" si="40"/>
        <v>#REF!</v>
      </c>
      <c r="I936" s="452"/>
      <c r="J936" s="140"/>
      <c r="K936" s="140"/>
      <c r="L936" s="140"/>
    </row>
    <row r="937" spans="1:12" s="139" customFormat="1" x14ac:dyDescent="0.3">
      <c r="A937" s="140"/>
      <c r="B937" s="140"/>
      <c r="C937" s="296" t="e">
        <f>+#REF!</f>
        <v>#REF!</v>
      </c>
      <c r="D937" s="297" t="e">
        <f>+#REF!</f>
        <v>#REF!</v>
      </c>
      <c r="E937" s="239" t="e">
        <f>+#REF!</f>
        <v>#REF!</v>
      </c>
      <c r="F937" s="239" t="e">
        <f>+#REF!</f>
        <v>#REF!</v>
      </c>
      <c r="G937" s="237" t="e">
        <f>+#REF!</f>
        <v>#REF!</v>
      </c>
      <c r="H937" s="267" t="e">
        <f t="shared" si="40"/>
        <v>#REF!</v>
      </c>
      <c r="I937" s="452"/>
      <c r="J937" s="140"/>
      <c r="K937" s="140"/>
      <c r="L937" s="140"/>
    </row>
    <row r="938" spans="1:12" s="139" customFormat="1" x14ac:dyDescent="0.3">
      <c r="A938" s="140"/>
      <c r="B938" s="140"/>
      <c r="C938" s="296" t="e">
        <f>+#REF!</f>
        <v>#REF!</v>
      </c>
      <c r="D938" s="297" t="e">
        <f>+#REF!</f>
        <v>#REF!</v>
      </c>
      <c r="E938" s="239" t="e">
        <f>+#REF!</f>
        <v>#REF!</v>
      </c>
      <c r="F938" s="239" t="e">
        <f>+#REF!</f>
        <v>#REF!</v>
      </c>
      <c r="G938" s="237" t="e">
        <f>+#REF!</f>
        <v>#REF!</v>
      </c>
      <c r="H938" s="267" t="e">
        <f t="shared" si="40"/>
        <v>#REF!</v>
      </c>
      <c r="I938" s="452"/>
      <c r="J938" s="140"/>
      <c r="K938" s="140"/>
      <c r="L938" s="140"/>
    </row>
    <row r="939" spans="1:12" s="139" customFormat="1" x14ac:dyDescent="0.3">
      <c r="A939" s="140"/>
      <c r="B939" s="140"/>
      <c r="C939" s="296" t="e">
        <f>+#REF!</f>
        <v>#REF!</v>
      </c>
      <c r="D939" s="300" t="e">
        <f>+#REF!</f>
        <v>#REF!</v>
      </c>
      <c r="E939" s="239" t="e">
        <f>+#REF!</f>
        <v>#REF!</v>
      </c>
      <c r="F939" s="239" t="e">
        <f>+#REF!</f>
        <v>#REF!</v>
      </c>
      <c r="G939" s="237" t="e">
        <f>+#REF!</f>
        <v>#REF!</v>
      </c>
      <c r="H939" s="271" t="e">
        <f t="shared" si="40"/>
        <v>#REF!</v>
      </c>
      <c r="I939" s="452"/>
      <c r="J939" s="140"/>
      <c r="K939" s="140"/>
      <c r="L939" s="140"/>
    </row>
    <row r="940" spans="1:12" s="139" customFormat="1" x14ac:dyDescent="0.3">
      <c r="A940" s="140"/>
      <c r="B940" s="140"/>
      <c r="C940" s="296" t="e">
        <f>+#REF!</f>
        <v>#REF!</v>
      </c>
      <c r="D940" s="297" t="e">
        <f>+#REF!</f>
        <v>#REF!</v>
      </c>
      <c r="E940" s="239" t="e">
        <f>+#REF!</f>
        <v>#REF!</v>
      </c>
      <c r="F940" s="239" t="e">
        <f>+#REF!</f>
        <v>#REF!</v>
      </c>
      <c r="G940" s="237" t="e">
        <f>+#REF!</f>
        <v>#REF!</v>
      </c>
      <c r="H940" s="271" t="e">
        <f t="shared" si="40"/>
        <v>#REF!</v>
      </c>
      <c r="I940" s="452"/>
      <c r="J940" s="140"/>
      <c r="K940" s="140"/>
      <c r="L940" s="140"/>
    </row>
    <row r="941" spans="1:12" s="139" customFormat="1" x14ac:dyDescent="0.3">
      <c r="A941" s="140"/>
      <c r="B941" s="140"/>
      <c r="C941" s="296" t="e">
        <f>+#REF!</f>
        <v>#REF!</v>
      </c>
      <c r="D941" s="301" t="e">
        <f>+#REF!</f>
        <v>#REF!</v>
      </c>
      <c r="E941" s="302" t="e">
        <f>+#REF!</f>
        <v>#REF!</v>
      </c>
      <c r="F941" s="236" t="e">
        <f>+#REF!</f>
        <v>#REF!</v>
      </c>
      <c r="G941" s="237" t="e">
        <f>+#REF!</f>
        <v>#REF!</v>
      </c>
      <c r="H941" s="267" t="e">
        <f t="shared" si="40"/>
        <v>#REF!</v>
      </c>
      <c r="I941" s="452"/>
      <c r="J941" s="140"/>
      <c r="K941" s="140"/>
      <c r="L941" s="140"/>
    </row>
    <row r="942" spans="1:12" s="139" customFormat="1" x14ac:dyDescent="0.3">
      <c r="A942" s="140"/>
      <c r="B942" s="140"/>
      <c r="C942" s="303" t="e">
        <f>+#REF!</f>
        <v>#REF!</v>
      </c>
      <c r="D942" s="298" t="e">
        <f>+#REF!</f>
        <v>#REF!</v>
      </c>
      <c r="E942" s="299" t="e">
        <f>+#REF!</f>
        <v>#REF!</v>
      </c>
      <c r="F942" s="299" t="e">
        <f>+#REF!</f>
        <v>#REF!</v>
      </c>
      <c r="G942" s="237" t="e">
        <f>+#REF!</f>
        <v>#REF!</v>
      </c>
      <c r="H942" s="267" t="e">
        <f t="shared" si="40"/>
        <v>#REF!</v>
      </c>
      <c r="I942" s="452"/>
      <c r="J942" s="140"/>
      <c r="K942" s="140"/>
      <c r="L942" s="140"/>
    </row>
    <row r="943" spans="1:12" s="139" customFormat="1" x14ac:dyDescent="0.3">
      <c r="A943" s="140"/>
      <c r="B943" s="140"/>
      <c r="C943" s="296" t="e">
        <f>+#REF!</f>
        <v>#REF!</v>
      </c>
      <c r="D943" s="297" t="e">
        <f>+#REF!</f>
        <v>#REF!</v>
      </c>
      <c r="E943" s="239" t="e">
        <f>+#REF!</f>
        <v>#REF!</v>
      </c>
      <c r="F943" s="239" t="e">
        <f>+#REF!</f>
        <v>#REF!</v>
      </c>
      <c r="G943" s="237" t="e">
        <f>+#REF!</f>
        <v>#REF!</v>
      </c>
      <c r="H943" s="334" t="e">
        <f t="shared" si="40"/>
        <v>#REF!</v>
      </c>
      <c r="I943" s="457"/>
      <c r="J943" s="140"/>
      <c r="K943" s="140"/>
      <c r="L943" s="140"/>
    </row>
    <row r="944" spans="1:12" s="139" customFormat="1" x14ac:dyDescent="0.3">
      <c r="A944" s="140"/>
      <c r="B944" s="140"/>
      <c r="C944" s="296" t="e">
        <f>+#REF!</f>
        <v>#REF!</v>
      </c>
      <c r="D944" s="297" t="e">
        <f>+#REF!</f>
        <v>#REF!</v>
      </c>
      <c r="E944" s="239" t="e">
        <f>+#REF!</f>
        <v>#REF!</v>
      </c>
      <c r="F944" s="239" t="e">
        <f>+#REF!</f>
        <v>#REF!</v>
      </c>
      <c r="G944" s="237" t="e">
        <f>+#REF!</f>
        <v>#REF!</v>
      </c>
      <c r="H944" s="271" t="e">
        <f t="shared" si="40"/>
        <v>#REF!</v>
      </c>
      <c r="I944" s="452"/>
      <c r="J944" s="140"/>
      <c r="K944" s="140"/>
      <c r="L944" s="140"/>
    </row>
    <row r="945" spans="1:12" s="139" customFormat="1" x14ac:dyDescent="0.3">
      <c r="A945" s="140"/>
      <c r="B945" s="140"/>
      <c r="C945" s="296" t="e">
        <f>+#REF!</f>
        <v>#REF!</v>
      </c>
      <c r="D945" s="300" t="e">
        <f>+#REF!</f>
        <v>#REF!</v>
      </c>
      <c r="E945" s="239" t="e">
        <f>+#REF!</f>
        <v>#REF!</v>
      </c>
      <c r="F945" s="239" t="e">
        <f>+#REF!</f>
        <v>#REF!</v>
      </c>
      <c r="G945" s="237" t="e">
        <f>+#REF!</f>
        <v>#REF!</v>
      </c>
      <c r="H945" s="267" t="e">
        <f t="shared" si="40"/>
        <v>#REF!</v>
      </c>
      <c r="I945" s="452"/>
      <c r="J945" s="140"/>
      <c r="K945" s="140"/>
      <c r="L945" s="140"/>
    </row>
    <row r="946" spans="1:12" s="139" customFormat="1" x14ac:dyDescent="0.3">
      <c r="A946" s="140"/>
      <c r="B946" s="140"/>
      <c r="C946" s="304" t="e">
        <f>+#REF!</f>
        <v>#REF!</v>
      </c>
      <c r="D946" s="297" t="e">
        <f>+#REF!</f>
        <v>#REF!</v>
      </c>
      <c r="E946" s="239" t="e">
        <f>+#REF!</f>
        <v>#REF!</v>
      </c>
      <c r="F946" s="239" t="e">
        <f>+#REF!</f>
        <v>#REF!</v>
      </c>
      <c r="G946" s="237" t="e">
        <f>+#REF!</f>
        <v>#REF!</v>
      </c>
      <c r="H946" s="267" t="e">
        <f t="shared" si="40"/>
        <v>#REF!</v>
      </c>
      <c r="I946" s="452"/>
      <c r="J946" s="140"/>
      <c r="K946" s="140"/>
      <c r="L946" s="140"/>
    </row>
    <row r="947" spans="1:12" s="139" customFormat="1" x14ac:dyDescent="0.3">
      <c r="A947" s="140"/>
      <c r="B947" s="140"/>
      <c r="C947" s="296" t="e">
        <f>+#REF!</f>
        <v>#REF!</v>
      </c>
      <c r="D947" s="300" t="e">
        <f>+#REF!</f>
        <v>#REF!</v>
      </c>
      <c r="E947" s="239" t="e">
        <f>+#REF!</f>
        <v>#REF!</v>
      </c>
      <c r="F947" s="239" t="e">
        <f>+#REF!</f>
        <v>#REF!</v>
      </c>
      <c r="G947" s="237" t="e">
        <f>+#REF!</f>
        <v>#REF!</v>
      </c>
      <c r="H947" s="267" t="e">
        <f t="shared" si="40"/>
        <v>#REF!</v>
      </c>
      <c r="I947" s="452"/>
      <c r="J947" s="140"/>
      <c r="K947" s="140"/>
      <c r="L947" s="140"/>
    </row>
    <row r="948" spans="1:12" s="139" customFormat="1" x14ac:dyDescent="0.3">
      <c r="A948" s="140"/>
      <c r="B948" s="140"/>
      <c r="C948" s="296" t="e">
        <f>+#REF!</f>
        <v>#REF!</v>
      </c>
      <c r="D948" s="297" t="e">
        <f>+#REF!</f>
        <v>#REF!</v>
      </c>
      <c r="E948" s="239" t="e">
        <f>+#REF!</f>
        <v>#REF!</v>
      </c>
      <c r="F948" s="299" t="e">
        <f>+#REF!</f>
        <v>#REF!</v>
      </c>
      <c r="G948" s="237" t="e">
        <f>+#REF!</f>
        <v>#REF!</v>
      </c>
      <c r="H948" s="267" t="e">
        <f t="shared" si="40"/>
        <v>#REF!</v>
      </c>
      <c r="I948" s="452"/>
      <c r="J948" s="140"/>
      <c r="K948" s="140"/>
      <c r="L948" s="140"/>
    </row>
    <row r="949" spans="1:12" s="139" customFormat="1" x14ac:dyDescent="0.3">
      <c r="A949" s="140"/>
      <c r="B949" s="140"/>
      <c r="C949" s="296" t="e">
        <f>+#REF!</f>
        <v>#REF!</v>
      </c>
      <c r="D949" s="300" t="e">
        <f>+#REF!</f>
        <v>#REF!</v>
      </c>
      <c r="E949" s="239" t="e">
        <f>+#REF!</f>
        <v>#REF!</v>
      </c>
      <c r="F949" s="239" t="e">
        <f>+#REF!</f>
        <v>#REF!</v>
      </c>
      <c r="G949" s="237" t="e">
        <f>+#REF!</f>
        <v>#REF!</v>
      </c>
      <c r="H949" s="267" t="e">
        <f t="shared" si="40"/>
        <v>#REF!</v>
      </c>
      <c r="I949" s="452"/>
      <c r="J949" s="140"/>
      <c r="K949" s="140"/>
      <c r="L949" s="140"/>
    </row>
    <row r="950" spans="1:12" s="139" customFormat="1" x14ac:dyDescent="0.3">
      <c r="A950" s="140"/>
      <c r="B950" s="140"/>
      <c r="C950" s="296" t="e">
        <f>+#REF!</f>
        <v>#REF!</v>
      </c>
      <c r="D950" s="300" t="e">
        <f>+#REF!</f>
        <v>#REF!</v>
      </c>
      <c r="E950" s="239" t="e">
        <f>+#REF!</f>
        <v>#REF!</v>
      </c>
      <c r="F950" s="239" t="e">
        <f>+#REF!</f>
        <v>#REF!</v>
      </c>
      <c r="G950" s="237" t="e">
        <f>+#REF!</f>
        <v>#REF!</v>
      </c>
      <c r="H950" s="267" t="e">
        <f t="shared" si="40"/>
        <v>#REF!</v>
      </c>
      <c r="I950" s="452"/>
      <c r="J950" s="140"/>
      <c r="K950" s="140"/>
      <c r="L950" s="140"/>
    </row>
    <row r="951" spans="1:12" s="139" customFormat="1" x14ac:dyDescent="0.3">
      <c r="A951" s="140"/>
      <c r="B951" s="140"/>
      <c r="C951" s="296" t="e">
        <f>+#REF!</f>
        <v>#REF!</v>
      </c>
      <c r="D951" s="300" t="e">
        <f>+#REF!</f>
        <v>#REF!</v>
      </c>
      <c r="E951" s="239" t="e">
        <f>+#REF!</f>
        <v>#REF!</v>
      </c>
      <c r="F951" s="239" t="e">
        <f>+#REF!</f>
        <v>#REF!</v>
      </c>
      <c r="G951" s="237" t="e">
        <f>+#REF!</f>
        <v>#REF!</v>
      </c>
      <c r="H951" s="267" t="e">
        <f t="shared" si="40"/>
        <v>#REF!</v>
      </c>
      <c r="I951" s="452"/>
      <c r="J951" s="140"/>
      <c r="K951" s="140"/>
      <c r="L951" s="140"/>
    </row>
    <row r="952" spans="1:12" s="139" customFormat="1" x14ac:dyDescent="0.3">
      <c r="A952" s="140"/>
      <c r="B952" s="140"/>
      <c r="C952" s="305" t="e">
        <f>+#REF!</f>
        <v>#REF!</v>
      </c>
      <c r="D952" s="297" t="e">
        <f>+#REF!</f>
        <v>#REF!</v>
      </c>
      <c r="E952" s="236" t="e">
        <f>+#REF!</f>
        <v>#REF!</v>
      </c>
      <c r="F952" s="236" t="e">
        <f>+#REF!</f>
        <v>#REF!</v>
      </c>
      <c r="G952" s="237" t="e">
        <f>+#REF!</f>
        <v>#REF!</v>
      </c>
      <c r="H952" s="267" t="e">
        <f t="shared" si="40"/>
        <v>#REF!</v>
      </c>
      <c r="I952" s="452"/>
      <c r="J952" s="140"/>
      <c r="K952" s="140"/>
      <c r="L952" s="140"/>
    </row>
    <row r="953" spans="1:12" s="139" customFormat="1" x14ac:dyDescent="0.3">
      <c r="A953" s="140"/>
      <c r="B953" s="140"/>
      <c r="C953" s="296" t="e">
        <f>+#REF!</f>
        <v>#REF!</v>
      </c>
      <c r="D953" s="297" t="e">
        <f>+#REF!</f>
        <v>#REF!</v>
      </c>
      <c r="E953" s="239" t="e">
        <f>+#REF!</f>
        <v>#REF!</v>
      </c>
      <c r="F953" s="299" t="e">
        <f>+#REF!</f>
        <v>#REF!</v>
      </c>
      <c r="G953" s="330" t="e">
        <f>+#REF!</f>
        <v>#REF!</v>
      </c>
      <c r="H953" s="267" t="e">
        <f t="shared" si="40"/>
        <v>#REF!</v>
      </c>
      <c r="I953" s="452"/>
      <c r="J953" s="140"/>
      <c r="K953" s="140"/>
      <c r="L953" s="140"/>
    </row>
    <row r="954" spans="1:12" s="139" customFormat="1" ht="15" thickBot="1" x14ac:dyDescent="0.35">
      <c r="A954" s="140"/>
      <c r="B954" s="140"/>
      <c r="C954" s="306" t="e">
        <f>+#REF!</f>
        <v>#REF!</v>
      </c>
      <c r="D954" s="307" t="e">
        <f>+#REF!</f>
        <v>#REF!</v>
      </c>
      <c r="E954" s="308" t="e">
        <f>+#REF!</f>
        <v>#REF!</v>
      </c>
      <c r="F954" s="309" t="e">
        <f>+#REF!</f>
        <v>#REF!</v>
      </c>
      <c r="G954" s="335" t="e">
        <f>+#REF!</f>
        <v>#REF!</v>
      </c>
      <c r="H954" s="380" t="e">
        <f t="shared" si="40"/>
        <v>#REF!</v>
      </c>
      <c r="I954" s="452"/>
      <c r="J954" s="140"/>
      <c r="K954" s="140"/>
      <c r="L954" s="140"/>
    </row>
    <row r="955" spans="1:12" s="139" customFormat="1" ht="15" thickBot="1" x14ac:dyDescent="0.35">
      <c r="A955" s="140"/>
      <c r="B955" s="140"/>
      <c r="C955" s="241"/>
      <c r="D955" s="242"/>
      <c r="E955" s="241"/>
      <c r="F955" s="1244" t="s">
        <v>20</v>
      </c>
      <c r="G955" s="1245"/>
      <c r="H955" s="202" t="e">
        <f>SUM(H933:H954)</f>
        <v>#REF!</v>
      </c>
      <c r="I955" s="453"/>
      <c r="J955" s="140"/>
      <c r="K955" s="140"/>
      <c r="L955" s="140"/>
    </row>
    <row r="956" spans="1:12" ht="15" thickBot="1" x14ac:dyDescent="0.35">
      <c r="A956" s="140"/>
      <c r="B956" s="224"/>
      <c r="C956" s="1246" t="s">
        <v>21</v>
      </c>
      <c r="D956" s="1247"/>
      <c r="E956" s="1247"/>
      <c r="F956" s="1247"/>
      <c r="G956" s="1247"/>
      <c r="H956" s="1248"/>
      <c r="I956" s="226"/>
      <c r="J956" s="140"/>
    </row>
    <row r="957" spans="1:12" ht="15" thickBot="1" x14ac:dyDescent="0.35">
      <c r="A957" s="140"/>
      <c r="B957" s="224"/>
      <c r="C957" s="203" t="s">
        <v>22</v>
      </c>
      <c r="D957" s="204" t="s">
        <v>23</v>
      </c>
      <c r="E957" s="205" t="s">
        <v>16</v>
      </c>
      <c r="F957" s="204" t="s">
        <v>17</v>
      </c>
      <c r="G957" s="205" t="s">
        <v>24</v>
      </c>
      <c r="H957" s="312" t="s">
        <v>25</v>
      </c>
      <c r="I957" s="456"/>
      <c r="J957" s="140"/>
    </row>
    <row r="958" spans="1:12" x14ac:dyDescent="0.3">
      <c r="A958" s="140"/>
      <c r="B958" s="224"/>
      <c r="C958" s="281" t="e">
        <f>+#REF!</f>
        <v>#REF!</v>
      </c>
      <c r="D958" s="313" t="e">
        <f>+#REF!</f>
        <v>#REF!</v>
      </c>
      <c r="E958" s="282" t="e">
        <f>+#REF!</f>
        <v>#REF!</v>
      </c>
      <c r="F958" s="283">
        <v>1</v>
      </c>
      <c r="G958" s="314" t="e">
        <f>+#REF!</f>
        <v>#REF!</v>
      </c>
      <c r="H958" s="315">
        <v>3184838.6367860292</v>
      </c>
      <c r="I958" s="311"/>
      <c r="J958" s="140"/>
    </row>
    <row r="959" spans="1:12" x14ac:dyDescent="0.3">
      <c r="A959" s="140"/>
      <c r="B959" s="224"/>
      <c r="C959" s="133" t="e">
        <f>+#REF!</f>
        <v>#REF!</v>
      </c>
      <c r="D959" s="321" t="e">
        <f>+#REF!</f>
        <v>#REF!</v>
      </c>
      <c r="E959" s="284" t="e">
        <f>+#REF!</f>
        <v>#REF!</v>
      </c>
      <c r="F959" s="144">
        <v>1</v>
      </c>
      <c r="G959" s="314" t="e">
        <f>+#REF!</f>
        <v>#REF!</v>
      </c>
      <c r="H959" s="316">
        <v>3312236.7889062678</v>
      </c>
      <c r="I959" s="311"/>
      <c r="J959" s="140"/>
    </row>
    <row r="960" spans="1:12" x14ac:dyDescent="0.3">
      <c r="A960" s="140"/>
      <c r="B960" s="224"/>
      <c r="C960" s="133" t="e">
        <f>+#REF!</f>
        <v>#REF!</v>
      </c>
      <c r="D960" s="321" t="e">
        <f>+#REF!</f>
        <v>#REF!</v>
      </c>
      <c r="E960" s="284" t="e">
        <f>+#REF!</f>
        <v>#REF!</v>
      </c>
      <c r="F960" s="144">
        <v>1</v>
      </c>
      <c r="G960" s="314" t="e">
        <f>+#REF!</f>
        <v>#REF!</v>
      </c>
      <c r="H960" s="316">
        <v>3313797.9309987626</v>
      </c>
      <c r="I960" s="311"/>
      <c r="J960" s="140"/>
    </row>
    <row r="961" spans="1:12" x14ac:dyDescent="0.3">
      <c r="A961" s="140"/>
      <c r="B961" s="224"/>
      <c r="C961" s="133" t="e">
        <f>+#REF!</f>
        <v>#REF!</v>
      </c>
      <c r="D961" s="321" t="e">
        <f>+#REF!</f>
        <v>#REF!</v>
      </c>
      <c r="E961" s="284" t="e">
        <f>+#REF!</f>
        <v>#REF!</v>
      </c>
      <c r="F961" s="144">
        <v>1</v>
      </c>
      <c r="G961" s="314" t="e">
        <f>+#REF!</f>
        <v>#REF!</v>
      </c>
      <c r="H961" s="316">
        <v>2031088.0899497306</v>
      </c>
      <c r="I961" s="311"/>
      <c r="J961" s="140"/>
    </row>
    <row r="962" spans="1:12" ht="15" thickBot="1" x14ac:dyDescent="0.35">
      <c r="A962" s="140"/>
      <c r="B962" s="224"/>
      <c r="C962" s="285" t="e">
        <f>+#REF!</f>
        <v>#REF!</v>
      </c>
      <c r="D962" s="286" t="e">
        <f>+#REF!</f>
        <v>#REF!</v>
      </c>
      <c r="E962" s="287" t="e">
        <f>+#REF!</f>
        <v>#REF!</v>
      </c>
      <c r="F962" s="288">
        <v>1</v>
      </c>
      <c r="G962" s="314" t="e">
        <f>+#REF!</f>
        <v>#REF!</v>
      </c>
      <c r="H962" s="317">
        <v>1797925.5</v>
      </c>
      <c r="I962" s="311"/>
      <c r="J962" s="140"/>
    </row>
    <row r="963" spans="1:12" ht="15" thickBot="1" x14ac:dyDescent="0.35">
      <c r="A963" s="140"/>
      <c r="B963" s="224"/>
      <c r="C963" s="1249" t="s">
        <v>57</v>
      </c>
      <c r="D963" s="1250"/>
      <c r="E963" s="1250"/>
      <c r="F963" s="1250"/>
      <c r="G963" s="1250"/>
      <c r="H963" s="222">
        <f>SUM(H958:H962)</f>
        <v>13639886.946640791</v>
      </c>
      <c r="I963" s="230"/>
      <c r="J963" s="168"/>
    </row>
    <row r="964" spans="1:12" ht="15" thickBot="1" x14ac:dyDescent="0.35">
      <c r="A964" s="140"/>
      <c r="B964" s="224"/>
      <c r="C964" s="1190" t="s">
        <v>59</v>
      </c>
      <c r="D964" s="1191"/>
      <c r="E964" s="1191"/>
      <c r="F964" s="1191"/>
      <c r="G964" s="1192"/>
      <c r="H964" s="318" t="e">
        <f>+H963+H955</f>
        <v>#REF!</v>
      </c>
      <c r="I964" s="164"/>
      <c r="J964" s="140"/>
    </row>
    <row r="965" spans="1:12" x14ac:dyDescent="0.3">
      <c r="B965" s="141"/>
      <c r="C965" s="141"/>
      <c r="D965" s="257"/>
      <c r="E965" s="258"/>
      <c r="F965" s="141"/>
      <c r="G965" s="141"/>
      <c r="H965" s="141"/>
      <c r="I965" s="141"/>
    </row>
    <row r="966" spans="1:12" s="139" customFormat="1" ht="15" thickBot="1" x14ac:dyDescent="0.35">
      <c r="A966" s="140"/>
      <c r="B966" s="1197"/>
      <c r="C966" s="1222"/>
      <c r="D966" s="1222"/>
      <c r="E966" s="1222"/>
      <c r="F966" s="1222"/>
      <c r="G966" s="1222"/>
      <c r="H966" s="1222"/>
      <c r="I966" s="1222"/>
      <c r="J966" s="140"/>
      <c r="K966" s="140"/>
      <c r="L966" s="140"/>
    </row>
    <row r="967" spans="1:12" s="139" customFormat="1" ht="15" thickBot="1" x14ac:dyDescent="0.35">
      <c r="A967" s="140"/>
      <c r="B967" s="449"/>
      <c r="C967" s="1252" t="s">
        <v>0</v>
      </c>
      <c r="D967" s="1253"/>
      <c r="E967" s="1253"/>
      <c r="F967" s="1253"/>
      <c r="G967" s="1253"/>
      <c r="H967" s="1254"/>
      <c r="I967" s="450"/>
      <c r="J967" s="140"/>
      <c r="K967" s="140"/>
      <c r="L967" s="140"/>
    </row>
    <row r="968" spans="1:12" s="139" customFormat="1" ht="15" thickBot="1" x14ac:dyDescent="0.35">
      <c r="A968" s="140"/>
      <c r="B968" s="140"/>
      <c r="C968" s="170"/>
      <c r="D968" s="170"/>
      <c r="E968" s="170"/>
      <c r="F968" s="170"/>
      <c r="G968" s="171"/>
      <c r="H968" s="170"/>
      <c r="I968" s="170"/>
      <c r="J968" s="140"/>
      <c r="K968" s="140"/>
      <c r="L968" s="140"/>
    </row>
    <row r="969" spans="1:12" s="139" customFormat="1" ht="15" thickBot="1" x14ac:dyDescent="0.35">
      <c r="A969" s="140"/>
      <c r="B969" s="140"/>
      <c r="C969" s="172" t="s">
        <v>1</v>
      </c>
      <c r="D969" s="173" t="s">
        <v>783</v>
      </c>
      <c r="E969" s="1255"/>
      <c r="F969" s="1257"/>
      <c r="G969" s="1258"/>
      <c r="H969" s="1259"/>
      <c r="I969" s="450"/>
      <c r="J969" s="140"/>
      <c r="K969" s="140"/>
      <c r="L969" s="140"/>
    </row>
    <row r="970" spans="1:12" s="139" customFormat="1" ht="15" thickBot="1" x14ac:dyDescent="0.35">
      <c r="A970" s="140"/>
      <c r="B970" s="140"/>
      <c r="C970" s="172" t="s">
        <v>3</v>
      </c>
      <c r="D970" s="174" t="s">
        <v>4</v>
      </c>
      <c r="E970" s="1256"/>
      <c r="F970" s="1260"/>
      <c r="G970" s="1245"/>
      <c r="H970" s="1261"/>
      <c r="I970" s="450"/>
      <c r="J970" s="140"/>
      <c r="K970" s="140"/>
      <c r="L970" s="140"/>
    </row>
    <row r="971" spans="1:12" s="139" customFormat="1" ht="15" thickBot="1" x14ac:dyDescent="0.35">
      <c r="A971" s="140"/>
      <c r="B971" s="140"/>
      <c r="C971" s="172" t="s">
        <v>5</v>
      </c>
      <c r="D971" s="174" t="s">
        <v>6</v>
      </c>
      <c r="E971" s="1256"/>
      <c r="F971" s="1260"/>
      <c r="G971" s="1245"/>
      <c r="H971" s="1261"/>
      <c r="I971" s="450"/>
      <c r="J971" s="140"/>
      <c r="K971" s="140"/>
      <c r="L971" s="140"/>
    </row>
    <row r="972" spans="1:12" s="139" customFormat="1" ht="15" thickBot="1" x14ac:dyDescent="0.35">
      <c r="A972" s="140"/>
      <c r="B972" s="140"/>
      <c r="C972" s="172" t="s">
        <v>7</v>
      </c>
      <c r="D972" s="174" t="s">
        <v>8</v>
      </c>
      <c r="E972" s="1256"/>
      <c r="F972" s="1260"/>
      <c r="G972" s="1245"/>
      <c r="H972" s="1261"/>
      <c r="I972" s="450"/>
      <c r="J972" s="140"/>
      <c r="K972" s="140"/>
      <c r="L972" s="140"/>
    </row>
    <row r="973" spans="1:12" s="139" customFormat="1" ht="15" thickBot="1" x14ac:dyDescent="0.35">
      <c r="A973" s="140"/>
      <c r="B973" s="140"/>
      <c r="C973" s="175" t="s">
        <v>9</v>
      </c>
      <c r="D973" s="174" t="s">
        <v>10</v>
      </c>
      <c r="E973" s="1256"/>
      <c r="F973" s="1260"/>
      <c r="G973" s="1245"/>
      <c r="H973" s="1261"/>
      <c r="I973" s="450"/>
      <c r="J973" s="140"/>
      <c r="K973" s="140"/>
      <c r="L973" s="140"/>
    </row>
    <row r="974" spans="1:12" s="139" customFormat="1" ht="15" thickBot="1" x14ac:dyDescent="0.35">
      <c r="A974" s="140"/>
      <c r="B974" s="140"/>
      <c r="C974" s="175" t="s">
        <v>11</v>
      </c>
      <c r="D974" s="174" t="s">
        <v>12</v>
      </c>
      <c r="E974" s="1256"/>
      <c r="F974" s="1262"/>
      <c r="G974" s="1263"/>
      <c r="H974" s="1264"/>
      <c r="I974" s="450"/>
      <c r="J974" s="140"/>
      <c r="K974" s="140"/>
      <c r="L974" s="140"/>
    </row>
    <row r="975" spans="1:12" s="139" customFormat="1" x14ac:dyDescent="0.3">
      <c r="A975" s="140"/>
      <c r="B975" s="140"/>
      <c r="C975" s="176"/>
      <c r="D975" s="177"/>
      <c r="E975" s="170"/>
      <c r="F975" s="177"/>
      <c r="G975" s="178"/>
      <c r="H975" s="177"/>
      <c r="I975" s="177"/>
      <c r="J975" s="140"/>
      <c r="K975" s="140"/>
      <c r="L975" s="140"/>
    </row>
    <row r="976" spans="1:12" s="139" customFormat="1" ht="15" thickBot="1" x14ac:dyDescent="0.35">
      <c r="A976" s="140"/>
      <c r="B976" s="140"/>
      <c r="C976" s="1265" t="s">
        <v>13</v>
      </c>
      <c r="D976" s="1222"/>
      <c r="E976" s="1222"/>
      <c r="F976" s="1222"/>
      <c r="G976" s="1222"/>
      <c r="H976" s="1266"/>
      <c r="I976" s="450"/>
      <c r="J976" s="140"/>
      <c r="K976" s="140"/>
      <c r="L976" s="140"/>
    </row>
    <row r="977" spans="1:12" s="139" customFormat="1" ht="15" thickBot="1" x14ac:dyDescent="0.35">
      <c r="A977" s="140"/>
      <c r="B977" s="140"/>
      <c r="C977" s="355" t="s">
        <v>14</v>
      </c>
      <c r="D977" s="259" t="s">
        <v>15</v>
      </c>
      <c r="E977" s="260" t="s">
        <v>16</v>
      </c>
      <c r="F977" s="259" t="s">
        <v>17</v>
      </c>
      <c r="G977" s="406" t="s">
        <v>18</v>
      </c>
      <c r="H977" s="259" t="s">
        <v>19</v>
      </c>
      <c r="I977" s="451"/>
      <c r="J977" s="140"/>
      <c r="K977" s="140"/>
      <c r="L977" s="140"/>
    </row>
    <row r="978" spans="1:12" s="139" customFormat="1" x14ac:dyDescent="0.3">
      <c r="A978" s="140"/>
      <c r="B978" s="140"/>
      <c r="C978" s="409" t="e">
        <f>+#REF!</f>
        <v>#REF!</v>
      </c>
      <c r="D978" s="410" t="e">
        <f>+#REF!</f>
        <v>#REF!</v>
      </c>
      <c r="E978" s="282" t="e">
        <f>+#REF!</f>
        <v>#REF!</v>
      </c>
      <c r="F978" s="282" t="e">
        <f>+#REF!</f>
        <v>#REF!</v>
      </c>
      <c r="G978" s="187" t="e">
        <f>+#REF!</f>
        <v>#REF!</v>
      </c>
      <c r="H978" s="345" t="e">
        <f t="shared" ref="H978:H1000" si="41">G978*F978</f>
        <v>#REF!</v>
      </c>
      <c r="I978" s="452"/>
      <c r="J978" s="140"/>
      <c r="K978" s="140"/>
      <c r="L978" s="140"/>
    </row>
    <row r="979" spans="1:12" s="139" customFormat="1" x14ac:dyDescent="0.3">
      <c r="A979" s="140"/>
      <c r="B979" s="140"/>
      <c r="C979" s="411" t="e">
        <f>+#REF!</f>
        <v>#REF!</v>
      </c>
      <c r="D979" s="412" t="e">
        <f>+#REF!</f>
        <v>#REF!</v>
      </c>
      <c r="E979" s="284" t="e">
        <f>+#REF!</f>
        <v>#REF!</v>
      </c>
      <c r="F979" s="284" t="e">
        <f>+#REF!</f>
        <v>#REF!</v>
      </c>
      <c r="G979" s="192" t="e">
        <f>+#REF!</f>
        <v>#REF!</v>
      </c>
      <c r="H979" s="345" t="e">
        <f t="shared" si="41"/>
        <v>#REF!</v>
      </c>
      <c r="I979" s="452"/>
      <c r="J979" s="140"/>
      <c r="K979" s="140"/>
      <c r="L979" s="140"/>
    </row>
    <row r="980" spans="1:12" s="139" customFormat="1" x14ac:dyDescent="0.3">
      <c r="A980" s="140"/>
      <c r="B980" s="140"/>
      <c r="C980" s="411" t="e">
        <f>+#REF!</f>
        <v>#REF!</v>
      </c>
      <c r="D980" s="412" t="e">
        <f>+#REF!</f>
        <v>#REF!</v>
      </c>
      <c r="E980" s="284" t="e">
        <f>+#REF!</f>
        <v>#REF!</v>
      </c>
      <c r="F980" s="284" t="e">
        <f>+#REF!</f>
        <v>#REF!</v>
      </c>
      <c r="G980" s="192" t="e">
        <f>+#REF!</f>
        <v>#REF!</v>
      </c>
      <c r="H980" s="345" t="e">
        <f t="shared" si="41"/>
        <v>#REF!</v>
      </c>
      <c r="I980" s="452"/>
      <c r="J980" s="140"/>
      <c r="K980" s="140"/>
      <c r="L980" s="140"/>
    </row>
    <row r="981" spans="1:12" s="139" customFormat="1" x14ac:dyDescent="0.3">
      <c r="A981" s="140"/>
      <c r="B981" s="140"/>
      <c r="C981" s="411" t="e">
        <f>+#REF!</f>
        <v>#REF!</v>
      </c>
      <c r="D981" s="413" t="e">
        <f>+#REF!</f>
        <v>#REF!</v>
      </c>
      <c r="E981" s="284" t="e">
        <f>+#REF!</f>
        <v>#REF!</v>
      </c>
      <c r="F981" s="284" t="e">
        <f>+#REF!</f>
        <v>#REF!</v>
      </c>
      <c r="G981" s="192" t="e">
        <f>+#REF!</f>
        <v>#REF!</v>
      </c>
      <c r="H981" s="345" t="e">
        <f t="shared" si="41"/>
        <v>#REF!</v>
      </c>
      <c r="I981" s="452"/>
      <c r="J981" s="140"/>
      <c r="K981" s="140"/>
      <c r="L981" s="140"/>
    </row>
    <row r="982" spans="1:12" s="139" customFormat="1" x14ac:dyDescent="0.3">
      <c r="A982" s="140"/>
      <c r="B982" s="140"/>
      <c r="C982" s="411" t="e">
        <f>+#REF!</f>
        <v>#REF!</v>
      </c>
      <c r="D982" s="412" t="e">
        <f>+#REF!</f>
        <v>#REF!</v>
      </c>
      <c r="E982" s="284" t="e">
        <f>+#REF!</f>
        <v>#REF!</v>
      </c>
      <c r="F982" s="284" t="e">
        <f>+#REF!</f>
        <v>#REF!</v>
      </c>
      <c r="G982" s="192" t="e">
        <f>+#REF!</f>
        <v>#REF!</v>
      </c>
      <c r="H982" s="345" t="e">
        <f t="shared" si="41"/>
        <v>#REF!</v>
      </c>
      <c r="I982" s="452"/>
      <c r="J982" s="140"/>
      <c r="K982" s="140"/>
      <c r="L982" s="140"/>
    </row>
    <row r="983" spans="1:12" s="139" customFormat="1" x14ac:dyDescent="0.3">
      <c r="A983" s="140"/>
      <c r="B983" s="140"/>
      <c r="C983" s="411" t="e">
        <f>+#REF!</f>
        <v>#REF!</v>
      </c>
      <c r="D983" s="412" t="e">
        <f>+#REF!</f>
        <v>#REF!</v>
      </c>
      <c r="E983" s="414" t="e">
        <f>+#REF!</f>
        <v>#REF!</v>
      </c>
      <c r="F983" s="284" t="e">
        <f>+#REF!</f>
        <v>#REF!</v>
      </c>
      <c r="G983" s="192" t="e">
        <f>+#REF!</f>
        <v>#REF!</v>
      </c>
      <c r="H983" s="345" t="e">
        <f t="shared" si="41"/>
        <v>#REF!</v>
      </c>
      <c r="I983" s="452"/>
      <c r="J983" s="140"/>
      <c r="K983" s="140"/>
      <c r="L983" s="140"/>
    </row>
    <row r="984" spans="1:12" s="139" customFormat="1" x14ac:dyDescent="0.3">
      <c r="A984" s="140"/>
      <c r="B984" s="140"/>
      <c r="C984" s="411" t="e">
        <f>+#REF!</f>
        <v>#REF!</v>
      </c>
      <c r="D984" s="413" t="e">
        <f>+#REF!</f>
        <v>#REF!</v>
      </c>
      <c r="E984" s="414" t="e">
        <f>+#REF!</f>
        <v>#REF!</v>
      </c>
      <c r="F984" s="284" t="e">
        <f>+#REF!</f>
        <v>#REF!</v>
      </c>
      <c r="G984" s="192" t="e">
        <f>+#REF!</f>
        <v>#REF!</v>
      </c>
      <c r="H984" s="346" t="e">
        <f t="shared" si="41"/>
        <v>#REF!</v>
      </c>
      <c r="I984" s="452"/>
      <c r="J984" s="140"/>
      <c r="K984" s="140"/>
      <c r="L984" s="140"/>
    </row>
    <row r="985" spans="1:12" s="139" customFormat="1" x14ac:dyDescent="0.3">
      <c r="A985" s="140"/>
      <c r="B985" s="140"/>
      <c r="C985" s="411" t="e">
        <f>+#REF!</f>
        <v>#REF!</v>
      </c>
      <c r="D985" s="412" t="e">
        <f>+#REF!</f>
        <v>#REF!</v>
      </c>
      <c r="E985" s="414" t="e">
        <f>+#REF!</f>
        <v>#REF!</v>
      </c>
      <c r="F985" s="284" t="e">
        <f>+#REF!</f>
        <v>#REF!</v>
      </c>
      <c r="G985" s="192" t="e">
        <f>+#REF!</f>
        <v>#REF!</v>
      </c>
      <c r="H985" s="346" t="e">
        <f t="shared" si="41"/>
        <v>#REF!</v>
      </c>
      <c r="I985" s="452"/>
      <c r="J985" s="140"/>
      <c r="K985" s="140"/>
      <c r="L985" s="140"/>
    </row>
    <row r="986" spans="1:12" s="139" customFormat="1" x14ac:dyDescent="0.3">
      <c r="A986" s="140"/>
      <c r="B986" s="140"/>
      <c r="C986" s="411" t="e">
        <f>+#REF!</f>
        <v>#REF!</v>
      </c>
      <c r="D986" s="413" t="e">
        <f>+#REF!</f>
        <v>#REF!</v>
      </c>
      <c r="E986" s="414" t="e">
        <f>+#REF!</f>
        <v>#REF!</v>
      </c>
      <c r="F986" s="284" t="e">
        <f>+#REF!</f>
        <v>#REF!</v>
      </c>
      <c r="G986" s="192" t="e">
        <f>+#REF!</f>
        <v>#REF!</v>
      </c>
      <c r="H986" s="345" t="e">
        <f t="shared" si="41"/>
        <v>#REF!</v>
      </c>
      <c r="I986" s="452"/>
      <c r="J986" s="140"/>
      <c r="K986" s="140"/>
      <c r="L986" s="140"/>
    </row>
    <row r="987" spans="1:12" s="139" customFormat="1" x14ac:dyDescent="0.3">
      <c r="A987" s="140"/>
      <c r="B987" s="140"/>
      <c r="C987" s="411" t="e">
        <f>+#REF!</f>
        <v>#REF!</v>
      </c>
      <c r="D987" s="412" t="e">
        <f>+#REF!</f>
        <v>#REF!</v>
      </c>
      <c r="E987" s="414" t="e">
        <f>+#REF!</f>
        <v>#REF!</v>
      </c>
      <c r="F987" s="284" t="e">
        <f>+#REF!</f>
        <v>#REF!</v>
      </c>
      <c r="G987" s="192" t="e">
        <f>+#REF!</f>
        <v>#REF!</v>
      </c>
      <c r="H987" s="345" t="e">
        <f t="shared" si="41"/>
        <v>#REF!</v>
      </c>
      <c r="I987" s="452"/>
      <c r="J987" s="140"/>
      <c r="K987" s="140"/>
      <c r="L987" s="140"/>
    </row>
    <row r="988" spans="1:12" s="139" customFormat="1" x14ac:dyDescent="0.3">
      <c r="A988" s="140"/>
      <c r="B988" s="140"/>
      <c r="C988" s="415" t="e">
        <f>+#REF!</f>
        <v>#REF!</v>
      </c>
      <c r="D988" s="412" t="e">
        <f>+#REF!</f>
        <v>#REF!</v>
      </c>
      <c r="E988" s="414" t="e">
        <f>+#REF!</f>
        <v>#REF!</v>
      </c>
      <c r="F988" s="284" t="e">
        <f>+#REF!</f>
        <v>#REF!</v>
      </c>
      <c r="G988" s="192" t="e">
        <f>+#REF!</f>
        <v>#REF!</v>
      </c>
      <c r="H988" s="345" t="e">
        <f t="shared" si="41"/>
        <v>#REF!</v>
      </c>
      <c r="I988" s="452"/>
      <c r="J988" s="140"/>
      <c r="K988" s="140"/>
      <c r="L988" s="140"/>
    </row>
    <row r="989" spans="1:12" s="139" customFormat="1" x14ac:dyDescent="0.3">
      <c r="A989" s="140"/>
      <c r="B989" s="140"/>
      <c r="C989" s="411" t="e">
        <f>+#REF!</f>
        <v>#REF!</v>
      </c>
      <c r="D989" s="412" t="e">
        <f>+#REF!</f>
        <v>#REF!</v>
      </c>
      <c r="E989" s="414" t="e">
        <f>+#REF!</f>
        <v>#REF!</v>
      </c>
      <c r="F989" s="284" t="e">
        <f>+#REF!</f>
        <v>#REF!</v>
      </c>
      <c r="G989" s="192" t="e">
        <f>+#REF!</f>
        <v>#REF!</v>
      </c>
      <c r="H989" s="347" t="e">
        <f t="shared" si="41"/>
        <v>#REF!</v>
      </c>
      <c r="I989" s="457"/>
      <c r="J989" s="140"/>
      <c r="K989" s="140"/>
      <c r="L989" s="140"/>
    </row>
    <row r="990" spans="1:12" s="139" customFormat="1" x14ac:dyDescent="0.3">
      <c r="A990" s="140"/>
      <c r="B990" s="140"/>
      <c r="C990" s="411" t="e">
        <f>+#REF!</f>
        <v>#REF!</v>
      </c>
      <c r="D990" s="412" t="e">
        <f>+#REF!</f>
        <v>#REF!</v>
      </c>
      <c r="E990" s="414" t="e">
        <f>+#REF!</f>
        <v>#REF!</v>
      </c>
      <c r="F990" s="284" t="e">
        <f>+#REF!</f>
        <v>#REF!</v>
      </c>
      <c r="G990" s="192" t="e">
        <f>+#REF!</f>
        <v>#REF!</v>
      </c>
      <c r="H990" s="346" t="e">
        <f t="shared" si="41"/>
        <v>#REF!</v>
      </c>
      <c r="I990" s="452"/>
      <c r="J990" s="140"/>
      <c r="K990" s="140"/>
      <c r="L990" s="140"/>
    </row>
    <row r="991" spans="1:12" s="139" customFormat="1" x14ac:dyDescent="0.3">
      <c r="A991" s="140"/>
      <c r="B991" s="140"/>
      <c r="C991" s="411" t="e">
        <f>+#REF!</f>
        <v>#REF!</v>
      </c>
      <c r="D991" s="413" t="e">
        <f>+#REF!</f>
        <v>#REF!</v>
      </c>
      <c r="E991" s="414" t="e">
        <f>+#REF!</f>
        <v>#REF!</v>
      </c>
      <c r="F991" s="284" t="e">
        <f>+#REF!</f>
        <v>#REF!</v>
      </c>
      <c r="G991" s="192" t="e">
        <f>+#REF!</f>
        <v>#REF!</v>
      </c>
      <c r="H991" s="345" t="e">
        <f t="shared" si="41"/>
        <v>#REF!</v>
      </c>
      <c r="I991" s="452"/>
      <c r="J991" s="140"/>
      <c r="K991" s="140"/>
      <c r="L991" s="140"/>
    </row>
    <row r="992" spans="1:12" s="139" customFormat="1" x14ac:dyDescent="0.3">
      <c r="A992" s="140"/>
      <c r="B992" s="140"/>
      <c r="C992" s="415" t="e">
        <f>+#REF!</f>
        <v>#REF!</v>
      </c>
      <c r="D992" s="412" t="e">
        <f>+#REF!</f>
        <v>#REF!</v>
      </c>
      <c r="E992" s="414" t="e">
        <f>+#REF!</f>
        <v>#REF!</v>
      </c>
      <c r="F992" s="284" t="e">
        <f>+#REF!</f>
        <v>#REF!</v>
      </c>
      <c r="G992" s="192" t="e">
        <f>+#REF!</f>
        <v>#REF!</v>
      </c>
      <c r="H992" s="345" t="e">
        <f t="shared" si="41"/>
        <v>#REF!</v>
      </c>
      <c r="I992" s="452"/>
      <c r="J992" s="140"/>
      <c r="K992" s="140"/>
      <c r="L992" s="140"/>
    </row>
    <row r="993" spans="1:12" s="139" customFormat="1" x14ac:dyDescent="0.3">
      <c r="A993" s="140"/>
      <c r="B993" s="140"/>
      <c r="C993" s="411" t="e">
        <f>+#REF!</f>
        <v>#REF!</v>
      </c>
      <c r="D993" s="413" t="e">
        <f>+#REF!</f>
        <v>#REF!</v>
      </c>
      <c r="E993" s="414" t="e">
        <f>+#REF!</f>
        <v>#REF!</v>
      </c>
      <c r="F993" s="284" t="e">
        <f>+#REF!</f>
        <v>#REF!</v>
      </c>
      <c r="G993" s="192" t="e">
        <f>+#REF!</f>
        <v>#REF!</v>
      </c>
      <c r="H993" s="345" t="e">
        <f t="shared" si="41"/>
        <v>#REF!</v>
      </c>
      <c r="I993" s="452"/>
      <c r="J993" s="140"/>
      <c r="K993" s="140"/>
      <c r="L993" s="140"/>
    </row>
    <row r="994" spans="1:12" s="139" customFormat="1" x14ac:dyDescent="0.3">
      <c r="A994" s="140"/>
      <c r="B994" s="140"/>
      <c r="C994" s="411" t="e">
        <f>+#REF!</f>
        <v>#REF!</v>
      </c>
      <c r="D994" s="412" t="e">
        <f>+#REF!</f>
        <v>#REF!</v>
      </c>
      <c r="E994" s="414" t="e">
        <f>+#REF!</f>
        <v>#REF!</v>
      </c>
      <c r="F994" s="284" t="e">
        <f>+#REF!</f>
        <v>#REF!</v>
      </c>
      <c r="G994" s="192" t="e">
        <f>+#REF!</f>
        <v>#REF!</v>
      </c>
      <c r="H994" s="345" t="e">
        <f t="shared" si="41"/>
        <v>#REF!</v>
      </c>
      <c r="I994" s="452"/>
      <c r="J994" s="140"/>
      <c r="K994" s="140"/>
      <c r="L994" s="140"/>
    </row>
    <row r="995" spans="1:12" s="139" customFormat="1" x14ac:dyDescent="0.3">
      <c r="A995" s="140"/>
      <c r="B995" s="140"/>
      <c r="C995" s="411" t="e">
        <f>+#REF!</f>
        <v>#REF!</v>
      </c>
      <c r="D995" s="413" t="e">
        <f>+#REF!</f>
        <v>#REF!</v>
      </c>
      <c r="E995" s="414" t="e">
        <f>+#REF!</f>
        <v>#REF!</v>
      </c>
      <c r="F995" s="284" t="e">
        <f>+#REF!</f>
        <v>#REF!</v>
      </c>
      <c r="G995" s="192" t="e">
        <f>+#REF!</f>
        <v>#REF!</v>
      </c>
      <c r="H995" s="345" t="e">
        <f t="shared" si="41"/>
        <v>#REF!</v>
      </c>
      <c r="I995" s="452"/>
      <c r="J995" s="140"/>
      <c r="K995" s="140"/>
      <c r="L995" s="140"/>
    </row>
    <row r="996" spans="1:12" s="139" customFormat="1" x14ac:dyDescent="0.3">
      <c r="A996" s="140"/>
      <c r="B996" s="140"/>
      <c r="C996" s="411" t="e">
        <f>+#REF!</f>
        <v>#REF!</v>
      </c>
      <c r="D996" s="413" t="e">
        <f>+#REF!</f>
        <v>#REF!</v>
      </c>
      <c r="E996" s="414" t="e">
        <f>+#REF!</f>
        <v>#REF!</v>
      </c>
      <c r="F996" s="284" t="e">
        <f>+#REF!</f>
        <v>#REF!</v>
      </c>
      <c r="G996" s="192" t="e">
        <f>+#REF!</f>
        <v>#REF!</v>
      </c>
      <c r="H996" s="345" t="e">
        <f t="shared" si="41"/>
        <v>#REF!</v>
      </c>
      <c r="I996" s="452"/>
      <c r="J996" s="140"/>
      <c r="K996" s="140"/>
      <c r="L996" s="140"/>
    </row>
    <row r="997" spans="1:12" s="139" customFormat="1" x14ac:dyDescent="0.3">
      <c r="A997" s="140"/>
      <c r="B997" s="140"/>
      <c r="C997" s="411" t="e">
        <f>+#REF!</f>
        <v>#REF!</v>
      </c>
      <c r="D997" s="413" t="e">
        <f>+#REF!</f>
        <v>#REF!</v>
      </c>
      <c r="E997" s="414" t="e">
        <f>+#REF!</f>
        <v>#REF!</v>
      </c>
      <c r="F997" s="284" t="e">
        <f>+#REF!</f>
        <v>#REF!</v>
      </c>
      <c r="G997" s="192" t="e">
        <f>+#REF!</f>
        <v>#REF!</v>
      </c>
      <c r="H997" s="345" t="e">
        <f t="shared" si="41"/>
        <v>#REF!</v>
      </c>
      <c r="I997" s="452"/>
      <c r="J997" s="140"/>
      <c r="K997" s="140"/>
      <c r="L997" s="140"/>
    </row>
    <row r="998" spans="1:12" s="139" customFormat="1" x14ac:dyDescent="0.3">
      <c r="A998" s="140"/>
      <c r="B998" s="140"/>
      <c r="C998" s="411" t="e">
        <f>+#REF!</f>
        <v>#REF!</v>
      </c>
      <c r="D998" s="412" t="e">
        <f>+#REF!</f>
        <v>#REF!</v>
      </c>
      <c r="E998" s="414" t="e">
        <f>+#REF!</f>
        <v>#REF!</v>
      </c>
      <c r="F998" s="284" t="e">
        <f>+#REF!</f>
        <v>#REF!</v>
      </c>
      <c r="G998" s="192" t="e">
        <f>+#REF!</f>
        <v>#REF!</v>
      </c>
      <c r="H998" s="345" t="e">
        <f t="shared" si="41"/>
        <v>#REF!</v>
      </c>
      <c r="I998" s="452"/>
      <c r="J998" s="140"/>
      <c r="K998" s="140"/>
      <c r="L998" s="140"/>
    </row>
    <row r="999" spans="1:12" s="139" customFormat="1" x14ac:dyDescent="0.3">
      <c r="A999" s="140"/>
      <c r="B999" s="140"/>
      <c r="C999" s="411" t="e">
        <f>+#REF!</f>
        <v>#REF!</v>
      </c>
      <c r="D999" s="412" t="e">
        <f>+#REF!</f>
        <v>#REF!</v>
      </c>
      <c r="E999" s="414" t="e">
        <f>+#REF!</f>
        <v>#REF!</v>
      </c>
      <c r="F999" s="284" t="e">
        <f>+#REF!</f>
        <v>#REF!</v>
      </c>
      <c r="G999" s="192" t="e">
        <f>+#REF!</f>
        <v>#REF!</v>
      </c>
      <c r="H999" s="345" t="e">
        <f t="shared" si="41"/>
        <v>#REF!</v>
      </c>
      <c r="I999" s="452"/>
      <c r="J999" s="140"/>
      <c r="K999" s="140"/>
      <c r="L999" s="140"/>
    </row>
    <row r="1000" spans="1:12" s="139" customFormat="1" ht="15" thickBot="1" x14ac:dyDescent="0.35">
      <c r="A1000" s="140"/>
      <c r="B1000" s="140"/>
      <c r="C1000" s="416" t="e">
        <f>+#REF!</f>
        <v>#REF!</v>
      </c>
      <c r="D1000" s="417" t="e">
        <f>+#REF!</f>
        <v>#REF!</v>
      </c>
      <c r="E1000" s="358" t="e">
        <f>+#REF!</f>
        <v>#REF!</v>
      </c>
      <c r="F1000" s="365" t="e">
        <f>+#REF!</f>
        <v>#REF!</v>
      </c>
      <c r="G1000" s="418" t="e">
        <f>+#REF!</f>
        <v>#REF!</v>
      </c>
      <c r="H1000" s="419" t="e">
        <f t="shared" si="41"/>
        <v>#REF!</v>
      </c>
      <c r="I1000" s="452"/>
      <c r="J1000" s="140"/>
      <c r="K1000" s="140"/>
      <c r="L1000" s="140"/>
    </row>
    <row r="1001" spans="1:12" s="139" customFormat="1" ht="15" thickBot="1" x14ac:dyDescent="0.35">
      <c r="A1001" s="140"/>
      <c r="B1001" s="140"/>
      <c r="C1001" s="356"/>
      <c r="D1001" s="357"/>
      <c r="E1001" s="358"/>
      <c r="F1001" s="1271" t="s">
        <v>20</v>
      </c>
      <c r="G1001" s="1272"/>
      <c r="H1001" s="420" t="e">
        <f>SUM(H978:H999)</f>
        <v>#REF!</v>
      </c>
      <c r="I1001" s="453"/>
      <c r="J1001" s="140"/>
      <c r="K1001" s="140"/>
      <c r="L1001" s="140"/>
    </row>
    <row r="1002" spans="1:12" ht="15" thickBot="1" x14ac:dyDescent="0.35">
      <c r="A1002" s="140"/>
      <c r="B1002" s="224"/>
      <c r="C1002" s="1273" t="s">
        <v>21</v>
      </c>
      <c r="D1002" s="1274"/>
      <c r="E1002" s="1274"/>
      <c r="F1002" s="1274"/>
      <c r="G1002" s="1274"/>
      <c r="H1002" s="1275"/>
      <c r="I1002" s="170"/>
      <c r="J1002" s="140"/>
    </row>
    <row r="1003" spans="1:12" ht="15" thickBot="1" x14ac:dyDescent="0.35">
      <c r="A1003" s="140"/>
      <c r="B1003" s="224"/>
      <c r="C1003" s="203" t="s">
        <v>22</v>
      </c>
      <c r="D1003" s="204" t="s">
        <v>23</v>
      </c>
      <c r="E1003" s="205" t="s">
        <v>16</v>
      </c>
      <c r="F1003" s="204" t="s">
        <v>17</v>
      </c>
      <c r="G1003" s="260" t="s">
        <v>18</v>
      </c>
      <c r="H1003" s="312" t="s">
        <v>25</v>
      </c>
      <c r="I1003" s="456"/>
      <c r="J1003" s="140"/>
    </row>
    <row r="1004" spans="1:12" x14ac:dyDescent="0.3">
      <c r="A1004" s="140"/>
      <c r="B1004" s="224"/>
      <c r="C1004" s="281" t="e">
        <f>+#REF!</f>
        <v>#REF!</v>
      </c>
      <c r="D1004" s="313" t="e">
        <f>+#REF!</f>
        <v>#REF!</v>
      </c>
      <c r="E1004" s="282" t="e">
        <f>+#REF!</f>
        <v>#REF!</v>
      </c>
      <c r="F1004" s="283">
        <v>1</v>
      </c>
      <c r="G1004" s="314" t="e">
        <f>+#REF!</f>
        <v>#REF!</v>
      </c>
      <c r="H1004" s="315" t="e">
        <f>+F1004*G1004</f>
        <v>#REF!</v>
      </c>
      <c r="I1004" s="311"/>
      <c r="J1004" s="140"/>
    </row>
    <row r="1005" spans="1:12" x14ac:dyDescent="0.3">
      <c r="A1005" s="140"/>
      <c r="B1005" s="224"/>
      <c r="C1005" s="133" t="e">
        <f>+#REF!</f>
        <v>#REF!</v>
      </c>
      <c r="D1005" s="321" t="e">
        <f>+#REF!</f>
        <v>#REF!</v>
      </c>
      <c r="E1005" s="284" t="e">
        <f>+#REF!</f>
        <v>#REF!</v>
      </c>
      <c r="F1005" s="144">
        <v>1</v>
      </c>
      <c r="G1005" s="314" t="e">
        <f>+#REF!</f>
        <v>#REF!</v>
      </c>
      <c r="H1005" s="316" t="e">
        <f t="shared" ref="H1005:H1008" si="42">+F1005*G1005</f>
        <v>#REF!</v>
      </c>
      <c r="I1005" s="311"/>
      <c r="J1005" s="140"/>
    </row>
    <row r="1006" spans="1:12" x14ac:dyDescent="0.3">
      <c r="A1006" s="140"/>
      <c r="B1006" s="224"/>
      <c r="C1006" s="133" t="e">
        <f>+#REF!</f>
        <v>#REF!</v>
      </c>
      <c r="D1006" s="321" t="e">
        <f>+#REF!</f>
        <v>#REF!</v>
      </c>
      <c r="E1006" s="284" t="e">
        <f>+#REF!</f>
        <v>#REF!</v>
      </c>
      <c r="F1006" s="144">
        <v>1</v>
      </c>
      <c r="G1006" s="314" t="e">
        <f>+#REF!</f>
        <v>#REF!</v>
      </c>
      <c r="H1006" s="316" t="e">
        <f t="shared" si="42"/>
        <v>#REF!</v>
      </c>
      <c r="I1006" s="311"/>
      <c r="J1006" s="140"/>
    </row>
    <row r="1007" spans="1:12" x14ac:dyDescent="0.3">
      <c r="A1007" s="140"/>
      <c r="B1007" s="224"/>
      <c r="C1007" s="133" t="e">
        <f>+#REF!</f>
        <v>#REF!</v>
      </c>
      <c r="D1007" s="321" t="e">
        <f>+#REF!</f>
        <v>#REF!</v>
      </c>
      <c r="E1007" s="284" t="e">
        <f>+#REF!</f>
        <v>#REF!</v>
      </c>
      <c r="F1007" s="144">
        <v>1</v>
      </c>
      <c r="G1007" s="314" t="e">
        <f>+#REF!</f>
        <v>#REF!</v>
      </c>
      <c r="H1007" s="316" t="e">
        <f t="shared" si="42"/>
        <v>#REF!</v>
      </c>
      <c r="I1007" s="311"/>
      <c r="J1007" s="140"/>
    </row>
    <row r="1008" spans="1:12" ht="15" thickBot="1" x14ac:dyDescent="0.35">
      <c r="A1008" s="140"/>
      <c r="B1008" s="224"/>
      <c r="C1008" s="285" t="e">
        <f>+#REF!</f>
        <v>#REF!</v>
      </c>
      <c r="D1008" s="286" t="e">
        <f>+#REF!</f>
        <v>#REF!</v>
      </c>
      <c r="E1008" s="287" t="e">
        <f>+#REF!</f>
        <v>#REF!</v>
      </c>
      <c r="F1008" s="288">
        <v>1</v>
      </c>
      <c r="G1008" s="314" t="e">
        <f>+#REF!</f>
        <v>#REF!</v>
      </c>
      <c r="H1008" s="317" t="e">
        <f t="shared" si="42"/>
        <v>#REF!</v>
      </c>
      <c r="I1008" s="311"/>
      <c r="J1008" s="140"/>
    </row>
    <row r="1009" spans="1:10" ht="15" thickBot="1" x14ac:dyDescent="0.35">
      <c r="A1009" s="140"/>
      <c r="B1009" s="224"/>
      <c r="C1009" s="1249" t="s">
        <v>57</v>
      </c>
      <c r="D1009" s="1250"/>
      <c r="E1009" s="1250"/>
      <c r="F1009" s="1250"/>
      <c r="G1009" s="1250"/>
      <c r="H1009" s="222" t="e">
        <f>SUM(H1004:H1008)</f>
        <v>#REF!</v>
      </c>
      <c r="I1009" s="230"/>
      <c r="J1009" s="168"/>
    </row>
    <row r="1010" spans="1:10" ht="15" thickBot="1" x14ac:dyDescent="0.35">
      <c r="A1010" s="140"/>
      <c r="B1010" s="224"/>
      <c r="C1010" s="1190" t="s">
        <v>59</v>
      </c>
      <c r="D1010" s="1191"/>
      <c r="E1010" s="1191"/>
      <c r="F1010" s="1191"/>
      <c r="G1010" s="1192"/>
      <c r="H1010" s="318" t="e">
        <f>+H1009+H1001</f>
        <v>#REF!</v>
      </c>
      <c r="I1010" s="164"/>
      <c r="J1010" s="140"/>
    </row>
    <row r="1011" spans="1:10" x14ac:dyDescent="0.3">
      <c r="B1011" s="141"/>
      <c r="C1011" s="141"/>
      <c r="D1011" s="257"/>
      <c r="E1011" s="258"/>
      <c r="F1011" s="141"/>
      <c r="G1011" s="141"/>
      <c r="H1011" s="141"/>
      <c r="I1011" s="141"/>
    </row>
    <row r="1012" spans="1:10" ht="15" thickBot="1" x14ac:dyDescent="0.35">
      <c r="A1012" s="140"/>
      <c r="B1012" s="1197"/>
      <c r="C1012" s="1222"/>
      <c r="D1012" s="1222"/>
      <c r="E1012" s="1222"/>
      <c r="F1012" s="1222"/>
      <c r="G1012" s="1222"/>
      <c r="H1012" s="1222"/>
      <c r="I1012" s="1222"/>
      <c r="J1012" s="140"/>
    </row>
    <row r="1013" spans="1:10" ht="15" thickBot="1" x14ac:dyDescent="0.35">
      <c r="A1013" s="140"/>
      <c r="B1013" s="449"/>
      <c r="C1013" s="1252" t="s">
        <v>0</v>
      </c>
      <c r="D1013" s="1253"/>
      <c r="E1013" s="1253"/>
      <c r="F1013" s="1253"/>
      <c r="G1013" s="1253"/>
      <c r="H1013" s="1254"/>
      <c r="I1013" s="450"/>
      <c r="J1013" s="140"/>
    </row>
    <row r="1014" spans="1:10" ht="15" thickBot="1" x14ac:dyDescent="0.35">
      <c r="A1014" s="140"/>
      <c r="B1014" s="140"/>
      <c r="C1014" s="170"/>
      <c r="D1014" s="170"/>
      <c r="E1014" s="170"/>
      <c r="F1014" s="170"/>
      <c r="G1014" s="171"/>
      <c r="H1014" s="170"/>
      <c r="I1014" s="170"/>
      <c r="J1014" s="140"/>
    </row>
    <row r="1015" spans="1:10" ht="15" thickBot="1" x14ac:dyDescent="0.35">
      <c r="A1015" s="140"/>
      <c r="B1015" s="140"/>
      <c r="C1015" s="172" t="s">
        <v>1</v>
      </c>
      <c r="D1015" s="173" t="s">
        <v>784</v>
      </c>
      <c r="E1015" s="1255"/>
      <c r="F1015" s="1257"/>
      <c r="G1015" s="1258"/>
      <c r="H1015" s="1259"/>
      <c r="I1015" s="450"/>
      <c r="J1015" s="140"/>
    </row>
    <row r="1016" spans="1:10" ht="15" thickBot="1" x14ac:dyDescent="0.35">
      <c r="A1016" s="140"/>
      <c r="B1016" s="140"/>
      <c r="C1016" s="172" t="s">
        <v>3</v>
      </c>
      <c r="D1016" s="174" t="s">
        <v>4</v>
      </c>
      <c r="E1016" s="1270"/>
      <c r="F1016" s="1260"/>
      <c r="G1016" s="1251"/>
      <c r="H1016" s="1261"/>
      <c r="I1016" s="450"/>
      <c r="J1016" s="140"/>
    </row>
    <row r="1017" spans="1:10" ht="15" thickBot="1" x14ac:dyDescent="0.35">
      <c r="A1017" s="140"/>
      <c r="B1017" s="140"/>
      <c r="C1017" s="172" t="s">
        <v>5</v>
      </c>
      <c r="D1017" s="174" t="s">
        <v>6</v>
      </c>
      <c r="E1017" s="1270"/>
      <c r="F1017" s="1260"/>
      <c r="G1017" s="1251"/>
      <c r="H1017" s="1261"/>
      <c r="I1017" s="450"/>
      <c r="J1017" s="140"/>
    </row>
    <row r="1018" spans="1:10" ht="15" thickBot="1" x14ac:dyDescent="0.35">
      <c r="A1018" s="140"/>
      <c r="B1018" s="140"/>
      <c r="C1018" s="172" t="s">
        <v>7</v>
      </c>
      <c r="D1018" s="174" t="s">
        <v>8</v>
      </c>
      <c r="E1018" s="1270"/>
      <c r="F1018" s="1260"/>
      <c r="G1018" s="1251"/>
      <c r="H1018" s="1261"/>
      <c r="I1018" s="450"/>
      <c r="J1018" s="140"/>
    </row>
    <row r="1019" spans="1:10" ht="15" thickBot="1" x14ac:dyDescent="0.35">
      <c r="A1019" s="140"/>
      <c r="B1019" s="140"/>
      <c r="C1019" s="175" t="s">
        <v>9</v>
      </c>
      <c r="D1019" s="174" t="s">
        <v>10</v>
      </c>
      <c r="E1019" s="1270"/>
      <c r="F1019" s="1260"/>
      <c r="G1019" s="1251"/>
      <c r="H1019" s="1261"/>
      <c r="I1019" s="450"/>
      <c r="J1019" s="140"/>
    </row>
    <row r="1020" spans="1:10" ht="15" thickBot="1" x14ac:dyDescent="0.35">
      <c r="A1020" s="140"/>
      <c r="B1020" s="140"/>
      <c r="C1020" s="175" t="s">
        <v>11</v>
      </c>
      <c r="D1020" s="174" t="s">
        <v>12</v>
      </c>
      <c r="E1020" s="1270"/>
      <c r="F1020" s="1262"/>
      <c r="G1020" s="1263"/>
      <c r="H1020" s="1264"/>
      <c r="I1020" s="450"/>
      <c r="J1020" s="140"/>
    </row>
    <row r="1021" spans="1:10" x14ac:dyDescent="0.3">
      <c r="A1021" s="140"/>
      <c r="B1021" s="140"/>
      <c r="C1021" s="176"/>
      <c r="D1021" s="177"/>
      <c r="E1021" s="170"/>
      <c r="F1021" s="177"/>
      <c r="G1021" s="178"/>
      <c r="H1021" s="177"/>
      <c r="I1021" s="177"/>
      <c r="J1021" s="140"/>
    </row>
    <row r="1022" spans="1:10" ht="15" thickBot="1" x14ac:dyDescent="0.35">
      <c r="A1022" s="140"/>
      <c r="B1022" s="140"/>
      <c r="C1022" s="1265" t="s">
        <v>13</v>
      </c>
      <c r="D1022" s="1222"/>
      <c r="E1022" s="1222"/>
      <c r="F1022" s="1222"/>
      <c r="G1022" s="1222"/>
      <c r="H1022" s="1266"/>
      <c r="I1022" s="450"/>
      <c r="J1022" s="140"/>
    </row>
    <row r="1023" spans="1:10" ht="15" thickBot="1" x14ac:dyDescent="0.35">
      <c r="A1023" s="140"/>
      <c r="B1023" s="140"/>
      <c r="C1023" s="355" t="s">
        <v>14</v>
      </c>
      <c r="D1023" s="259" t="s">
        <v>15</v>
      </c>
      <c r="E1023" s="260" t="s">
        <v>16</v>
      </c>
      <c r="F1023" s="259" t="s">
        <v>17</v>
      </c>
      <c r="G1023" s="406" t="s">
        <v>18</v>
      </c>
      <c r="H1023" s="259" t="s">
        <v>19</v>
      </c>
      <c r="I1023" s="451"/>
      <c r="J1023" s="140"/>
    </row>
    <row r="1024" spans="1:10" x14ac:dyDescent="0.3">
      <c r="A1024" s="140"/>
      <c r="B1024" s="140"/>
      <c r="C1024" s="294" t="e">
        <f>+#REF!</f>
        <v>#REF!</v>
      </c>
      <c r="D1024" s="295" t="e">
        <f>+#REF!</f>
        <v>#REF!</v>
      </c>
      <c r="E1024" s="236" t="e">
        <f>+#REF!</f>
        <v>#REF!</v>
      </c>
      <c r="F1024" s="236" t="e">
        <f>+#REF!</f>
        <v>#REF!</v>
      </c>
      <c r="G1024" s="266" t="e">
        <f>+#REF!</f>
        <v>#REF!</v>
      </c>
      <c r="H1024" s="267" t="e">
        <f t="shared" ref="H1024:H1046" si="43">G1024*F1024</f>
        <v>#REF!</v>
      </c>
      <c r="I1024" s="452"/>
      <c r="J1024" s="140"/>
    </row>
    <row r="1025" spans="1:10" x14ac:dyDescent="0.3">
      <c r="A1025" s="140"/>
      <c r="B1025" s="140"/>
      <c r="C1025" s="296" t="e">
        <f>+#REF!</f>
        <v>#REF!</v>
      </c>
      <c r="D1025" s="297" t="e">
        <f>+#REF!</f>
        <v>#REF!</v>
      </c>
      <c r="E1025" s="239" t="e">
        <f>+#REF!</f>
        <v>#REF!</v>
      </c>
      <c r="F1025" s="239" t="e">
        <f>+#REF!</f>
        <v>#REF!</v>
      </c>
      <c r="G1025" s="237" t="e">
        <f>+#REF!</f>
        <v>#REF!</v>
      </c>
      <c r="H1025" s="267" t="e">
        <f t="shared" si="43"/>
        <v>#REF!</v>
      </c>
      <c r="I1025" s="452"/>
      <c r="J1025" s="140"/>
    </row>
    <row r="1026" spans="1:10" x14ac:dyDescent="0.3">
      <c r="A1026" s="140"/>
      <c r="B1026" s="140"/>
      <c r="C1026" s="296" t="e">
        <f>+#REF!</f>
        <v>#REF!</v>
      </c>
      <c r="D1026" s="298" t="e">
        <f>+#REF!</f>
        <v>#REF!</v>
      </c>
      <c r="E1026" s="299" t="e">
        <f>+#REF!</f>
        <v>#REF!</v>
      </c>
      <c r="F1026" s="299" t="e">
        <f>+#REF!</f>
        <v>#REF!</v>
      </c>
      <c r="G1026" s="237" t="e">
        <f>+#REF!</f>
        <v>#REF!</v>
      </c>
      <c r="H1026" s="267" t="e">
        <f t="shared" si="43"/>
        <v>#REF!</v>
      </c>
      <c r="I1026" s="452"/>
      <c r="J1026" s="140"/>
    </row>
    <row r="1027" spans="1:10" x14ac:dyDescent="0.3">
      <c r="A1027" s="140"/>
      <c r="B1027" s="140"/>
      <c r="C1027" s="296" t="e">
        <f>+#REF!</f>
        <v>#REF!</v>
      </c>
      <c r="D1027" s="300" t="e">
        <f>+#REF!</f>
        <v>#REF!</v>
      </c>
      <c r="E1027" s="239" t="e">
        <f>+#REF!</f>
        <v>#REF!</v>
      </c>
      <c r="F1027" s="239" t="e">
        <f>+#REF!</f>
        <v>#REF!</v>
      </c>
      <c r="G1027" s="237" t="e">
        <f>+#REF!</f>
        <v>#REF!</v>
      </c>
      <c r="H1027" s="267" t="e">
        <f t="shared" si="43"/>
        <v>#REF!</v>
      </c>
      <c r="I1027" s="452"/>
      <c r="J1027" s="140"/>
    </row>
    <row r="1028" spans="1:10" x14ac:dyDescent="0.3">
      <c r="A1028" s="140"/>
      <c r="B1028" s="140"/>
      <c r="C1028" s="296" t="e">
        <f>+#REF!</f>
        <v>#REF!</v>
      </c>
      <c r="D1028" s="297" t="e">
        <f>+#REF!</f>
        <v>#REF!</v>
      </c>
      <c r="E1028" s="239" t="e">
        <f>+#REF!</f>
        <v>#REF!</v>
      </c>
      <c r="F1028" s="239" t="e">
        <f>+#REF!</f>
        <v>#REF!</v>
      </c>
      <c r="G1028" s="237" t="e">
        <f>+#REF!</f>
        <v>#REF!</v>
      </c>
      <c r="H1028" s="267" t="e">
        <f t="shared" si="43"/>
        <v>#REF!</v>
      </c>
      <c r="I1028" s="452"/>
      <c r="J1028" s="140"/>
    </row>
    <row r="1029" spans="1:10" x14ac:dyDescent="0.3">
      <c r="A1029" s="140"/>
      <c r="B1029" s="140"/>
      <c r="C1029" s="296" t="e">
        <f>+#REF!</f>
        <v>#REF!</v>
      </c>
      <c r="D1029" s="297" t="e">
        <f>+#REF!</f>
        <v>#REF!</v>
      </c>
      <c r="E1029" s="239" t="e">
        <f>+#REF!</f>
        <v>#REF!</v>
      </c>
      <c r="F1029" s="239" t="e">
        <f>+#REF!</f>
        <v>#REF!</v>
      </c>
      <c r="G1029" s="237" t="e">
        <f>+#REF!</f>
        <v>#REF!</v>
      </c>
      <c r="H1029" s="267" t="e">
        <f t="shared" si="43"/>
        <v>#REF!</v>
      </c>
      <c r="I1029" s="452"/>
      <c r="J1029" s="140"/>
    </row>
    <row r="1030" spans="1:10" x14ac:dyDescent="0.3">
      <c r="A1030" s="140"/>
      <c r="B1030" s="140"/>
      <c r="C1030" s="296" t="e">
        <f>+#REF!</f>
        <v>#REF!</v>
      </c>
      <c r="D1030" s="300" t="e">
        <f>+#REF!</f>
        <v>#REF!</v>
      </c>
      <c r="E1030" s="239" t="e">
        <f>+#REF!</f>
        <v>#REF!</v>
      </c>
      <c r="F1030" s="239" t="e">
        <f>+#REF!</f>
        <v>#REF!</v>
      </c>
      <c r="G1030" s="237" t="e">
        <f>+#REF!</f>
        <v>#REF!</v>
      </c>
      <c r="H1030" s="271" t="e">
        <f t="shared" si="43"/>
        <v>#REF!</v>
      </c>
      <c r="I1030" s="452"/>
      <c r="J1030" s="140"/>
    </row>
    <row r="1031" spans="1:10" x14ac:dyDescent="0.3">
      <c r="A1031" s="140"/>
      <c r="B1031" s="140"/>
      <c r="C1031" s="296" t="e">
        <f>+#REF!</f>
        <v>#REF!</v>
      </c>
      <c r="D1031" s="297" t="e">
        <f>+#REF!</f>
        <v>#REF!</v>
      </c>
      <c r="E1031" s="239" t="e">
        <f>+#REF!</f>
        <v>#REF!</v>
      </c>
      <c r="F1031" s="239" t="e">
        <f>+#REF!</f>
        <v>#REF!</v>
      </c>
      <c r="G1031" s="237" t="e">
        <f>+#REF!</f>
        <v>#REF!</v>
      </c>
      <c r="H1031" s="271" t="e">
        <f t="shared" si="43"/>
        <v>#REF!</v>
      </c>
      <c r="I1031" s="452"/>
      <c r="J1031" s="140"/>
    </row>
    <row r="1032" spans="1:10" x14ac:dyDescent="0.3">
      <c r="A1032" s="140"/>
      <c r="B1032" s="140"/>
      <c r="C1032" s="296" t="e">
        <f>+#REF!</f>
        <v>#REF!</v>
      </c>
      <c r="D1032" s="301" t="e">
        <f>+#REF!</f>
        <v>#REF!</v>
      </c>
      <c r="E1032" s="302" t="e">
        <f>+#REF!</f>
        <v>#REF!</v>
      </c>
      <c r="F1032" s="236" t="e">
        <f>+#REF!</f>
        <v>#REF!</v>
      </c>
      <c r="G1032" s="237" t="e">
        <f>+#REF!</f>
        <v>#REF!</v>
      </c>
      <c r="H1032" s="267" t="e">
        <f t="shared" si="43"/>
        <v>#REF!</v>
      </c>
      <c r="I1032" s="452"/>
      <c r="J1032" s="140"/>
    </row>
    <row r="1033" spans="1:10" x14ac:dyDescent="0.3">
      <c r="A1033" s="140"/>
      <c r="B1033" s="140"/>
      <c r="C1033" s="296" t="e">
        <f>+#REF!</f>
        <v>#REF!</v>
      </c>
      <c r="D1033" s="297" t="e">
        <f>+#REF!</f>
        <v>#REF!</v>
      </c>
      <c r="E1033" s="239" t="e">
        <f>+#REF!</f>
        <v>#REF!</v>
      </c>
      <c r="F1033" s="239" t="e">
        <f>+#REF!</f>
        <v>#REF!</v>
      </c>
      <c r="G1033" s="237" t="e">
        <f>+#REF!</f>
        <v>#REF!</v>
      </c>
      <c r="H1033" s="267" t="e">
        <f t="shared" si="43"/>
        <v>#REF!</v>
      </c>
      <c r="I1033" s="452"/>
      <c r="J1033" s="140"/>
    </row>
    <row r="1034" spans="1:10" x14ac:dyDescent="0.3">
      <c r="A1034" s="140"/>
      <c r="B1034" s="140"/>
      <c r="C1034" s="303" t="e">
        <f>+#REF!</f>
        <v>#REF!</v>
      </c>
      <c r="D1034" s="298" t="e">
        <f>+#REF!</f>
        <v>#REF!</v>
      </c>
      <c r="E1034" s="299" t="e">
        <f>+#REF!</f>
        <v>#REF!</v>
      </c>
      <c r="F1034" s="299" t="e">
        <f>+#REF!</f>
        <v>#REF!</v>
      </c>
      <c r="G1034" s="237" t="e">
        <f>+#REF!</f>
        <v>#REF!</v>
      </c>
      <c r="H1034" s="267" t="e">
        <f t="shared" si="43"/>
        <v>#REF!</v>
      </c>
      <c r="I1034" s="452"/>
      <c r="J1034" s="140"/>
    </row>
    <row r="1035" spans="1:10" x14ac:dyDescent="0.3">
      <c r="A1035" s="140"/>
      <c r="B1035" s="140"/>
      <c r="C1035" s="296" t="e">
        <f>+#REF!</f>
        <v>#REF!</v>
      </c>
      <c r="D1035" s="297" t="e">
        <f>+#REF!</f>
        <v>#REF!</v>
      </c>
      <c r="E1035" s="239" t="e">
        <f>+#REF!</f>
        <v>#REF!</v>
      </c>
      <c r="F1035" s="239" t="e">
        <f>+#REF!</f>
        <v>#REF!</v>
      </c>
      <c r="G1035" s="237" t="e">
        <f>+#REF!</f>
        <v>#REF!</v>
      </c>
      <c r="H1035" s="334" t="e">
        <f t="shared" si="43"/>
        <v>#REF!</v>
      </c>
      <c r="I1035" s="457"/>
      <c r="J1035" s="140"/>
    </row>
    <row r="1036" spans="1:10" x14ac:dyDescent="0.3">
      <c r="A1036" s="140"/>
      <c r="B1036" s="140"/>
      <c r="C1036" s="296" t="e">
        <f>+#REF!</f>
        <v>#REF!</v>
      </c>
      <c r="D1036" s="297" t="e">
        <f>+#REF!</f>
        <v>#REF!</v>
      </c>
      <c r="E1036" s="239" t="e">
        <f>+#REF!</f>
        <v>#REF!</v>
      </c>
      <c r="F1036" s="239" t="e">
        <f>+#REF!</f>
        <v>#REF!</v>
      </c>
      <c r="G1036" s="237" t="e">
        <f>+#REF!</f>
        <v>#REF!</v>
      </c>
      <c r="H1036" s="271" t="e">
        <f t="shared" si="43"/>
        <v>#REF!</v>
      </c>
      <c r="I1036" s="452"/>
      <c r="J1036" s="140"/>
    </row>
    <row r="1037" spans="1:10" x14ac:dyDescent="0.3">
      <c r="A1037" s="140"/>
      <c r="B1037" s="140"/>
      <c r="C1037" s="296" t="e">
        <f>+#REF!</f>
        <v>#REF!</v>
      </c>
      <c r="D1037" s="300" t="e">
        <f>+#REF!</f>
        <v>#REF!</v>
      </c>
      <c r="E1037" s="239" t="e">
        <f>+#REF!</f>
        <v>#REF!</v>
      </c>
      <c r="F1037" s="239" t="e">
        <f>+#REF!</f>
        <v>#REF!</v>
      </c>
      <c r="G1037" s="237" t="e">
        <f>+#REF!</f>
        <v>#REF!</v>
      </c>
      <c r="H1037" s="267" t="e">
        <f t="shared" si="43"/>
        <v>#REF!</v>
      </c>
      <c r="I1037" s="452"/>
      <c r="J1037" s="140"/>
    </row>
    <row r="1038" spans="1:10" x14ac:dyDescent="0.3">
      <c r="A1038" s="140"/>
      <c r="B1038" s="140"/>
      <c r="C1038" s="304" t="e">
        <f>+#REF!</f>
        <v>#REF!</v>
      </c>
      <c r="D1038" s="297" t="e">
        <f>+#REF!</f>
        <v>#REF!</v>
      </c>
      <c r="E1038" s="239" t="e">
        <f>+#REF!</f>
        <v>#REF!</v>
      </c>
      <c r="F1038" s="239" t="e">
        <f>+#REF!</f>
        <v>#REF!</v>
      </c>
      <c r="G1038" s="237" t="e">
        <f>+#REF!</f>
        <v>#REF!</v>
      </c>
      <c r="H1038" s="267" t="e">
        <f t="shared" si="43"/>
        <v>#REF!</v>
      </c>
      <c r="I1038" s="452"/>
      <c r="J1038" s="140"/>
    </row>
    <row r="1039" spans="1:10" x14ac:dyDescent="0.3">
      <c r="A1039" s="140"/>
      <c r="B1039" s="140"/>
      <c r="C1039" s="296" t="e">
        <f>+#REF!</f>
        <v>#REF!</v>
      </c>
      <c r="D1039" s="300" t="e">
        <f>+#REF!</f>
        <v>#REF!</v>
      </c>
      <c r="E1039" s="239" t="e">
        <f>+#REF!</f>
        <v>#REF!</v>
      </c>
      <c r="F1039" s="239" t="e">
        <f>+#REF!</f>
        <v>#REF!</v>
      </c>
      <c r="G1039" s="237" t="e">
        <f>+#REF!</f>
        <v>#REF!</v>
      </c>
      <c r="H1039" s="267" t="e">
        <f t="shared" si="43"/>
        <v>#REF!</v>
      </c>
      <c r="I1039" s="452"/>
      <c r="J1039" s="140"/>
    </row>
    <row r="1040" spans="1:10" x14ac:dyDescent="0.3">
      <c r="A1040" s="140"/>
      <c r="B1040" s="140"/>
      <c r="C1040" s="296" t="e">
        <f>+#REF!</f>
        <v>#REF!</v>
      </c>
      <c r="D1040" s="297" t="e">
        <f>+#REF!</f>
        <v>#REF!</v>
      </c>
      <c r="E1040" s="239" t="e">
        <f>+#REF!</f>
        <v>#REF!</v>
      </c>
      <c r="F1040" s="299" t="e">
        <f>+#REF!</f>
        <v>#REF!</v>
      </c>
      <c r="G1040" s="237" t="e">
        <f>+#REF!</f>
        <v>#REF!</v>
      </c>
      <c r="H1040" s="267" t="e">
        <f t="shared" si="43"/>
        <v>#REF!</v>
      </c>
      <c r="I1040" s="452"/>
      <c r="J1040" s="140"/>
    </row>
    <row r="1041" spans="1:10" x14ac:dyDescent="0.3">
      <c r="A1041" s="140"/>
      <c r="B1041" s="140"/>
      <c r="C1041" s="296" t="e">
        <f>+#REF!</f>
        <v>#REF!</v>
      </c>
      <c r="D1041" s="300" t="e">
        <f>+#REF!</f>
        <v>#REF!</v>
      </c>
      <c r="E1041" s="239" t="e">
        <f>+#REF!</f>
        <v>#REF!</v>
      </c>
      <c r="F1041" s="239" t="e">
        <f>+#REF!</f>
        <v>#REF!</v>
      </c>
      <c r="G1041" s="237" t="e">
        <f>+#REF!</f>
        <v>#REF!</v>
      </c>
      <c r="H1041" s="267" t="e">
        <f t="shared" si="43"/>
        <v>#REF!</v>
      </c>
      <c r="I1041" s="452"/>
      <c r="J1041" s="140"/>
    </row>
    <row r="1042" spans="1:10" x14ac:dyDescent="0.3">
      <c r="A1042" s="140"/>
      <c r="B1042" s="140"/>
      <c r="C1042" s="296" t="e">
        <f>+#REF!</f>
        <v>#REF!</v>
      </c>
      <c r="D1042" s="300" t="e">
        <f>+#REF!</f>
        <v>#REF!</v>
      </c>
      <c r="E1042" s="239" t="e">
        <f>+#REF!</f>
        <v>#REF!</v>
      </c>
      <c r="F1042" s="239" t="e">
        <f>+#REF!</f>
        <v>#REF!</v>
      </c>
      <c r="G1042" s="237" t="e">
        <f>+#REF!</f>
        <v>#REF!</v>
      </c>
      <c r="H1042" s="267" t="e">
        <f t="shared" si="43"/>
        <v>#REF!</v>
      </c>
      <c r="I1042" s="452"/>
      <c r="J1042" s="140"/>
    </row>
    <row r="1043" spans="1:10" x14ac:dyDescent="0.3">
      <c r="A1043" s="140"/>
      <c r="B1043" s="140"/>
      <c r="C1043" s="296" t="e">
        <f>+#REF!</f>
        <v>#REF!</v>
      </c>
      <c r="D1043" s="300" t="e">
        <f>+#REF!</f>
        <v>#REF!</v>
      </c>
      <c r="E1043" s="239" t="e">
        <f>+#REF!</f>
        <v>#REF!</v>
      </c>
      <c r="F1043" s="239" t="e">
        <f>+#REF!</f>
        <v>#REF!</v>
      </c>
      <c r="G1043" s="237" t="e">
        <f>+#REF!</f>
        <v>#REF!</v>
      </c>
      <c r="H1043" s="267" t="e">
        <f t="shared" si="43"/>
        <v>#REF!</v>
      </c>
      <c r="I1043" s="452"/>
      <c r="J1043" s="140"/>
    </row>
    <row r="1044" spans="1:10" x14ac:dyDescent="0.3">
      <c r="A1044" s="140"/>
      <c r="B1044" s="140"/>
      <c r="C1044" s="305" t="e">
        <f>+#REF!</f>
        <v>#REF!</v>
      </c>
      <c r="D1044" s="297" t="e">
        <f>+#REF!</f>
        <v>#REF!</v>
      </c>
      <c r="E1044" s="236" t="e">
        <f>+#REF!</f>
        <v>#REF!</v>
      </c>
      <c r="F1044" s="236" t="e">
        <f>+#REF!</f>
        <v>#REF!</v>
      </c>
      <c r="G1044" s="237" t="e">
        <f>+#REF!</f>
        <v>#REF!</v>
      </c>
      <c r="H1044" s="267" t="e">
        <f t="shared" si="43"/>
        <v>#REF!</v>
      </c>
      <c r="I1044" s="452"/>
      <c r="J1044" s="140"/>
    </row>
    <row r="1045" spans="1:10" x14ac:dyDescent="0.3">
      <c r="A1045" s="140"/>
      <c r="B1045" s="140"/>
      <c r="C1045" s="296" t="e">
        <f>+#REF!</f>
        <v>#REF!</v>
      </c>
      <c r="D1045" s="297" t="e">
        <f>+#REF!</f>
        <v>#REF!</v>
      </c>
      <c r="E1045" s="239" t="e">
        <f>+#REF!</f>
        <v>#REF!</v>
      </c>
      <c r="F1045" s="299" t="e">
        <f>+#REF!</f>
        <v>#REF!</v>
      </c>
      <c r="G1045" s="330" t="e">
        <f>+#REF!</f>
        <v>#REF!</v>
      </c>
      <c r="H1045" s="267" t="e">
        <f t="shared" si="43"/>
        <v>#REF!</v>
      </c>
      <c r="I1045" s="452"/>
      <c r="J1045" s="140"/>
    </row>
    <row r="1046" spans="1:10" ht="15" thickBot="1" x14ac:dyDescent="0.35">
      <c r="A1046" s="140"/>
      <c r="B1046" s="140"/>
      <c r="C1046" s="306" t="e">
        <f>+#REF!</f>
        <v>#REF!</v>
      </c>
      <c r="D1046" s="307" t="e">
        <f>+#REF!</f>
        <v>#REF!</v>
      </c>
      <c r="E1046" s="308" t="e">
        <f>+#REF!</f>
        <v>#REF!</v>
      </c>
      <c r="F1046" s="309" t="e">
        <f>+#REF!</f>
        <v>#REF!</v>
      </c>
      <c r="G1046" s="335" t="e">
        <f>+#REF!</f>
        <v>#REF!</v>
      </c>
      <c r="H1046" s="380" t="e">
        <f t="shared" si="43"/>
        <v>#REF!</v>
      </c>
      <c r="I1046" s="452"/>
      <c r="J1046" s="140"/>
    </row>
    <row r="1047" spans="1:10" ht="15" thickBot="1" x14ac:dyDescent="0.35">
      <c r="A1047" s="140"/>
      <c r="B1047" s="140"/>
      <c r="C1047" s="241"/>
      <c r="D1047" s="242"/>
      <c r="E1047" s="241"/>
      <c r="F1047" s="1244" t="s">
        <v>20</v>
      </c>
      <c r="G1047" s="1251"/>
      <c r="H1047" s="202" t="e">
        <f>SUM(H1024:H1046)</f>
        <v>#REF!</v>
      </c>
      <c r="I1047" s="453"/>
      <c r="J1047" s="140"/>
    </row>
    <row r="1048" spans="1:10" ht="15" thickBot="1" x14ac:dyDescent="0.35">
      <c r="A1048" s="140"/>
      <c r="B1048" s="224"/>
      <c r="C1048" s="1246" t="s">
        <v>21</v>
      </c>
      <c r="D1048" s="1247"/>
      <c r="E1048" s="1247"/>
      <c r="F1048" s="1247"/>
      <c r="G1048" s="1247"/>
      <c r="H1048" s="1248"/>
      <c r="I1048" s="226"/>
      <c r="J1048" s="140"/>
    </row>
    <row r="1049" spans="1:10" ht="15" thickBot="1" x14ac:dyDescent="0.35">
      <c r="A1049" s="140"/>
      <c r="B1049" s="224"/>
      <c r="C1049" s="203" t="s">
        <v>22</v>
      </c>
      <c r="D1049" s="204" t="s">
        <v>23</v>
      </c>
      <c r="E1049" s="205" t="s">
        <v>16</v>
      </c>
      <c r="F1049" s="204" t="s">
        <v>17</v>
      </c>
      <c r="G1049" s="205" t="s">
        <v>24</v>
      </c>
      <c r="H1049" s="312" t="s">
        <v>25</v>
      </c>
      <c r="I1049" s="456"/>
      <c r="J1049" s="140"/>
    </row>
    <row r="1050" spans="1:10" x14ac:dyDescent="0.3">
      <c r="A1050" s="140"/>
      <c r="B1050" s="224"/>
      <c r="C1050" s="281" t="e">
        <f>+#REF!</f>
        <v>#REF!</v>
      </c>
      <c r="D1050" s="313" t="e">
        <f>+#REF!</f>
        <v>#REF!</v>
      </c>
      <c r="E1050" s="282" t="e">
        <f>+#REF!</f>
        <v>#REF!</v>
      </c>
      <c r="F1050" s="283">
        <v>1</v>
      </c>
      <c r="G1050" s="314" t="e">
        <f>+#REF!</f>
        <v>#REF!</v>
      </c>
      <c r="H1050" s="421" t="e">
        <f>+F1050*G1050</f>
        <v>#REF!</v>
      </c>
      <c r="I1050" s="461"/>
      <c r="J1050" s="140"/>
    </row>
    <row r="1051" spans="1:10" x14ac:dyDescent="0.3">
      <c r="A1051" s="140"/>
      <c r="B1051" s="224"/>
      <c r="C1051" s="133" t="e">
        <f>+#REF!</f>
        <v>#REF!</v>
      </c>
      <c r="D1051" s="321" t="e">
        <f>+#REF!</f>
        <v>#REF!</v>
      </c>
      <c r="E1051" s="284" t="e">
        <f>+#REF!</f>
        <v>#REF!</v>
      </c>
      <c r="F1051" s="144">
        <v>1</v>
      </c>
      <c r="G1051" s="314" t="e">
        <f>+#REF!</f>
        <v>#REF!</v>
      </c>
      <c r="H1051" s="422" t="e">
        <f t="shared" ref="H1051:H1054" si="44">+F1051*G1051</f>
        <v>#REF!</v>
      </c>
      <c r="I1051" s="461"/>
      <c r="J1051" s="140"/>
    </row>
    <row r="1052" spans="1:10" x14ac:dyDescent="0.3">
      <c r="A1052" s="140"/>
      <c r="B1052" s="224"/>
      <c r="C1052" s="133" t="e">
        <f>+#REF!</f>
        <v>#REF!</v>
      </c>
      <c r="D1052" s="321" t="e">
        <f>+#REF!</f>
        <v>#REF!</v>
      </c>
      <c r="E1052" s="284" t="e">
        <f>+#REF!</f>
        <v>#REF!</v>
      </c>
      <c r="F1052" s="144">
        <v>1</v>
      </c>
      <c r="G1052" s="314" t="e">
        <f>+#REF!</f>
        <v>#REF!</v>
      </c>
      <c r="H1052" s="422" t="e">
        <f t="shared" si="44"/>
        <v>#REF!</v>
      </c>
      <c r="I1052" s="461"/>
      <c r="J1052" s="140"/>
    </row>
    <row r="1053" spans="1:10" x14ac:dyDescent="0.3">
      <c r="A1053" s="140"/>
      <c r="B1053" s="224"/>
      <c r="C1053" s="133" t="e">
        <f>+#REF!</f>
        <v>#REF!</v>
      </c>
      <c r="D1053" s="321" t="e">
        <f>+#REF!</f>
        <v>#REF!</v>
      </c>
      <c r="E1053" s="284" t="e">
        <f>+#REF!</f>
        <v>#REF!</v>
      </c>
      <c r="F1053" s="144">
        <v>1</v>
      </c>
      <c r="G1053" s="314" t="e">
        <f>+#REF!</f>
        <v>#REF!</v>
      </c>
      <c r="H1053" s="422" t="e">
        <f t="shared" si="44"/>
        <v>#REF!</v>
      </c>
      <c r="I1053" s="461"/>
      <c r="J1053" s="140"/>
    </row>
    <row r="1054" spans="1:10" ht="15" thickBot="1" x14ac:dyDescent="0.35">
      <c r="A1054" s="140"/>
      <c r="B1054" s="224"/>
      <c r="C1054" s="285" t="e">
        <f>+#REF!</f>
        <v>#REF!</v>
      </c>
      <c r="D1054" s="286" t="e">
        <f>+#REF!</f>
        <v>#REF!</v>
      </c>
      <c r="E1054" s="287" t="e">
        <f>+#REF!</f>
        <v>#REF!</v>
      </c>
      <c r="F1054" s="288">
        <v>1</v>
      </c>
      <c r="G1054" s="314" t="e">
        <f>+#REF!</f>
        <v>#REF!</v>
      </c>
      <c r="H1054" s="423" t="e">
        <f t="shared" si="44"/>
        <v>#REF!</v>
      </c>
      <c r="I1054" s="461"/>
      <c r="J1054" s="140"/>
    </row>
    <row r="1055" spans="1:10" ht="15" thickBot="1" x14ac:dyDescent="0.35">
      <c r="A1055" s="140"/>
      <c r="B1055" s="224"/>
      <c r="C1055" s="1249" t="s">
        <v>57</v>
      </c>
      <c r="D1055" s="1250"/>
      <c r="E1055" s="1250"/>
      <c r="F1055" s="1250"/>
      <c r="G1055" s="1250"/>
      <c r="H1055" s="222" t="e">
        <f>SUM(H1050:H1054)</f>
        <v>#REF!</v>
      </c>
      <c r="I1055" s="230"/>
      <c r="J1055" s="168"/>
    </row>
    <row r="1056" spans="1:10" ht="15" thickBot="1" x14ac:dyDescent="0.35">
      <c r="A1056" s="140"/>
      <c r="B1056" s="224"/>
      <c r="C1056" s="1190" t="s">
        <v>59</v>
      </c>
      <c r="D1056" s="1191"/>
      <c r="E1056" s="1191"/>
      <c r="F1056" s="1191"/>
      <c r="G1056" s="1192"/>
      <c r="H1056" s="318" t="e">
        <f>+H1055+H1047</f>
        <v>#REF!</v>
      </c>
      <c r="I1056" s="164"/>
      <c r="J1056" s="140"/>
    </row>
    <row r="1057" spans="1:12" x14ac:dyDescent="0.3">
      <c r="B1057" s="141"/>
      <c r="C1057" s="141"/>
      <c r="D1057" s="257"/>
      <c r="E1057" s="258"/>
      <c r="F1057" s="141"/>
      <c r="G1057" s="141"/>
      <c r="H1057" s="141"/>
      <c r="I1057" s="141"/>
    </row>
    <row r="1058" spans="1:12" s="141" customFormat="1" x14ac:dyDescent="0.3">
      <c r="D1058" s="257"/>
      <c r="E1058" s="258"/>
    </row>
    <row r="1059" spans="1:12" x14ac:dyDescent="0.3">
      <c r="A1059" s="140"/>
      <c r="B1059" s="449"/>
      <c r="C1059" s="1267" t="s">
        <v>0</v>
      </c>
      <c r="D1059" s="1268"/>
      <c r="E1059" s="1268"/>
      <c r="F1059" s="1268"/>
      <c r="G1059" s="1268"/>
      <c r="H1059" s="1269"/>
      <c r="I1059" s="450"/>
      <c r="J1059" s="140"/>
    </row>
    <row r="1060" spans="1:12" ht="15" thickBot="1" x14ac:dyDescent="0.35">
      <c r="A1060" s="140"/>
      <c r="B1060" s="140"/>
      <c r="C1060" s="170"/>
      <c r="D1060" s="170"/>
      <c r="E1060" s="170"/>
      <c r="F1060" s="170"/>
      <c r="G1060" s="171"/>
      <c r="H1060" s="170"/>
      <c r="I1060" s="170"/>
      <c r="J1060" s="140"/>
    </row>
    <row r="1061" spans="1:12" ht="15" thickBot="1" x14ac:dyDescent="0.35">
      <c r="A1061" s="140"/>
      <c r="B1061" s="140"/>
      <c r="C1061" s="172" t="s">
        <v>785</v>
      </c>
      <c r="D1061" s="173" t="s">
        <v>786</v>
      </c>
      <c r="E1061" s="1255"/>
      <c r="F1061" s="1257"/>
      <c r="G1061" s="1258"/>
      <c r="H1061" s="1259"/>
      <c r="I1061" s="450"/>
      <c r="J1061" s="140"/>
    </row>
    <row r="1062" spans="1:12" ht="15" thickBot="1" x14ac:dyDescent="0.35">
      <c r="A1062" s="140"/>
      <c r="B1062" s="140"/>
      <c r="C1062" s="172" t="s">
        <v>3</v>
      </c>
      <c r="D1062" s="174" t="s">
        <v>4</v>
      </c>
      <c r="E1062" s="1270"/>
      <c r="F1062" s="1260"/>
      <c r="G1062" s="1251"/>
      <c r="H1062" s="1261"/>
      <c r="I1062" s="450"/>
      <c r="J1062" s="140"/>
    </row>
    <row r="1063" spans="1:12" ht="15" thickBot="1" x14ac:dyDescent="0.35">
      <c r="A1063" s="140"/>
      <c r="B1063" s="140"/>
      <c r="C1063" s="172" t="s">
        <v>5</v>
      </c>
      <c r="D1063" s="174" t="s">
        <v>6</v>
      </c>
      <c r="E1063" s="1270"/>
      <c r="F1063" s="1260"/>
      <c r="G1063" s="1251"/>
      <c r="H1063" s="1261"/>
      <c r="I1063" s="450"/>
      <c r="J1063" s="140"/>
    </row>
    <row r="1064" spans="1:12" ht="15" thickBot="1" x14ac:dyDescent="0.35">
      <c r="A1064" s="140"/>
      <c r="B1064" s="140"/>
      <c r="C1064" s="172" t="s">
        <v>7</v>
      </c>
      <c r="D1064" s="174" t="s">
        <v>8</v>
      </c>
      <c r="E1064" s="1270"/>
      <c r="F1064" s="1260"/>
      <c r="G1064" s="1251"/>
      <c r="H1064" s="1261"/>
      <c r="I1064" s="450"/>
      <c r="J1064" s="140"/>
    </row>
    <row r="1065" spans="1:12" ht="15" thickBot="1" x14ac:dyDescent="0.35">
      <c r="A1065" s="140"/>
      <c r="B1065" s="140"/>
      <c r="C1065" s="175" t="s">
        <v>9</v>
      </c>
      <c r="D1065" s="174" t="s">
        <v>10</v>
      </c>
      <c r="E1065" s="1270"/>
      <c r="F1065" s="1260"/>
      <c r="G1065" s="1251"/>
      <c r="H1065" s="1261"/>
      <c r="I1065" s="450"/>
      <c r="J1065" s="140"/>
    </row>
    <row r="1066" spans="1:12" ht="15" thickBot="1" x14ac:dyDescent="0.35">
      <c r="A1066" s="140"/>
      <c r="B1066" s="140"/>
      <c r="C1066" s="175" t="s">
        <v>11</v>
      </c>
      <c r="D1066" s="174" t="s">
        <v>12</v>
      </c>
      <c r="E1066" s="1270"/>
      <c r="F1066" s="1262"/>
      <c r="G1066" s="1263"/>
      <c r="H1066" s="1264"/>
      <c r="I1066" s="450"/>
      <c r="J1066" s="140"/>
    </row>
    <row r="1067" spans="1:12" x14ac:dyDescent="0.3">
      <c r="A1067" s="140"/>
      <c r="B1067" s="140"/>
      <c r="C1067" s="176"/>
      <c r="D1067" s="177"/>
      <c r="E1067" s="170"/>
      <c r="F1067" s="177"/>
      <c r="G1067" s="178"/>
      <c r="H1067" s="177"/>
      <c r="I1067" s="177"/>
      <c r="J1067" s="140"/>
    </row>
    <row r="1068" spans="1:12" ht="15" thickBot="1" x14ac:dyDescent="0.35">
      <c r="A1068" s="140"/>
      <c r="B1068" s="140"/>
      <c r="C1068" s="1265" t="s">
        <v>13</v>
      </c>
      <c r="D1068" s="1222"/>
      <c r="E1068" s="1222"/>
      <c r="F1068" s="1222"/>
      <c r="G1068" s="1222"/>
      <c r="H1068" s="1266"/>
      <c r="I1068" s="450"/>
      <c r="J1068" s="140"/>
    </row>
    <row r="1069" spans="1:12" s="425" customFormat="1" ht="15" thickBot="1" x14ac:dyDescent="0.35">
      <c r="A1069" s="224"/>
      <c r="B1069" s="224"/>
      <c r="C1069" s="355" t="s">
        <v>14</v>
      </c>
      <c r="D1069" s="259" t="s">
        <v>15</v>
      </c>
      <c r="E1069" s="260" t="s">
        <v>16</v>
      </c>
      <c r="F1069" s="259" t="s">
        <v>17</v>
      </c>
      <c r="G1069" s="260" t="s">
        <v>18</v>
      </c>
      <c r="H1069" s="183" t="s">
        <v>19</v>
      </c>
      <c r="I1069" s="451"/>
      <c r="J1069" s="224"/>
      <c r="K1069" s="424"/>
      <c r="L1069" s="424"/>
    </row>
    <row r="1070" spans="1:12" x14ac:dyDescent="0.3">
      <c r="A1070" s="140"/>
      <c r="B1070" s="140"/>
      <c r="C1070" s="409" t="e">
        <f>+#REF!</f>
        <v>#REF!</v>
      </c>
      <c r="D1070" s="410" t="e">
        <f>+#REF!</f>
        <v>#REF!</v>
      </c>
      <c r="E1070" s="282" t="e">
        <f>+#REF!</f>
        <v>#REF!</v>
      </c>
      <c r="F1070" s="282" t="e">
        <f>+#REF!</f>
        <v>#REF!</v>
      </c>
      <c r="G1070" s="187" t="e">
        <f>+#REF!</f>
        <v>#REF!</v>
      </c>
      <c r="H1070" s="345" t="e">
        <f t="shared" ref="H1070:H1092" si="45">G1070*F1070</f>
        <v>#REF!</v>
      </c>
      <c r="I1070" s="452"/>
      <c r="J1070" s="140"/>
    </row>
    <row r="1071" spans="1:12" x14ac:dyDescent="0.3">
      <c r="A1071" s="140"/>
      <c r="B1071" s="140"/>
      <c r="C1071" s="411" t="e">
        <f>+#REF!</f>
        <v>#REF!</v>
      </c>
      <c r="D1071" s="412" t="e">
        <f>+#REF!</f>
        <v>#REF!</v>
      </c>
      <c r="E1071" s="284" t="e">
        <f>+#REF!</f>
        <v>#REF!</v>
      </c>
      <c r="F1071" s="284" t="e">
        <f>+#REF!</f>
        <v>#REF!</v>
      </c>
      <c r="G1071" s="192" t="e">
        <f>+#REF!</f>
        <v>#REF!</v>
      </c>
      <c r="H1071" s="345" t="e">
        <f t="shared" si="45"/>
        <v>#REF!</v>
      </c>
      <c r="I1071" s="452"/>
      <c r="J1071" s="140"/>
    </row>
    <row r="1072" spans="1:12" x14ac:dyDescent="0.3">
      <c r="A1072" s="140"/>
      <c r="B1072" s="140"/>
      <c r="C1072" s="411" t="e">
        <f>+#REF!</f>
        <v>#REF!</v>
      </c>
      <c r="D1072" s="412" t="e">
        <f>+#REF!</f>
        <v>#REF!</v>
      </c>
      <c r="E1072" s="284" t="e">
        <f>+#REF!</f>
        <v>#REF!</v>
      </c>
      <c r="F1072" s="284" t="e">
        <f>+#REF!</f>
        <v>#REF!</v>
      </c>
      <c r="G1072" s="192" t="e">
        <f>+#REF!</f>
        <v>#REF!</v>
      </c>
      <c r="H1072" s="345" t="e">
        <f t="shared" si="45"/>
        <v>#REF!</v>
      </c>
      <c r="I1072" s="452"/>
      <c r="J1072" s="140"/>
    </row>
    <row r="1073" spans="1:10" x14ac:dyDescent="0.3">
      <c r="A1073" s="140"/>
      <c r="B1073" s="140"/>
      <c r="C1073" s="411" t="e">
        <f>+#REF!</f>
        <v>#REF!</v>
      </c>
      <c r="D1073" s="413" t="e">
        <f>+#REF!</f>
        <v>#REF!</v>
      </c>
      <c r="E1073" s="284" t="e">
        <f>+#REF!</f>
        <v>#REF!</v>
      </c>
      <c r="F1073" s="284" t="e">
        <f>+#REF!</f>
        <v>#REF!</v>
      </c>
      <c r="G1073" s="192" t="e">
        <f>+#REF!</f>
        <v>#REF!</v>
      </c>
      <c r="H1073" s="345" t="e">
        <f t="shared" si="45"/>
        <v>#REF!</v>
      </c>
      <c r="I1073" s="452"/>
      <c r="J1073" s="140"/>
    </row>
    <row r="1074" spans="1:10" x14ac:dyDescent="0.3">
      <c r="A1074" s="140"/>
      <c r="B1074" s="140"/>
      <c r="C1074" s="411" t="e">
        <f>+#REF!</f>
        <v>#REF!</v>
      </c>
      <c r="D1074" s="412" t="e">
        <f>+#REF!</f>
        <v>#REF!</v>
      </c>
      <c r="E1074" s="284" t="e">
        <f>+#REF!</f>
        <v>#REF!</v>
      </c>
      <c r="F1074" s="284" t="e">
        <f>+#REF!</f>
        <v>#REF!</v>
      </c>
      <c r="G1074" s="192" t="e">
        <f>+#REF!</f>
        <v>#REF!</v>
      </c>
      <c r="H1074" s="345" t="e">
        <f t="shared" si="45"/>
        <v>#REF!</v>
      </c>
      <c r="I1074" s="452"/>
      <c r="J1074" s="140"/>
    </row>
    <row r="1075" spans="1:10" x14ac:dyDescent="0.3">
      <c r="A1075" s="140"/>
      <c r="B1075" s="140"/>
      <c r="C1075" s="411" t="e">
        <f>+#REF!</f>
        <v>#REF!</v>
      </c>
      <c r="D1075" s="412" t="e">
        <f>+#REF!</f>
        <v>#REF!</v>
      </c>
      <c r="E1075" s="284" t="e">
        <f>+#REF!</f>
        <v>#REF!</v>
      </c>
      <c r="F1075" s="284" t="e">
        <f>+#REF!</f>
        <v>#REF!</v>
      </c>
      <c r="G1075" s="192" t="e">
        <f>+#REF!</f>
        <v>#REF!</v>
      </c>
      <c r="H1075" s="345" t="e">
        <f t="shared" si="45"/>
        <v>#REF!</v>
      </c>
      <c r="I1075" s="452"/>
      <c r="J1075" s="140"/>
    </row>
    <row r="1076" spans="1:10" x14ac:dyDescent="0.3">
      <c r="A1076" s="140"/>
      <c r="B1076" s="140"/>
      <c r="C1076" s="411" t="e">
        <f>+#REF!</f>
        <v>#REF!</v>
      </c>
      <c r="D1076" s="413" t="e">
        <f>+#REF!</f>
        <v>#REF!</v>
      </c>
      <c r="E1076" s="284" t="e">
        <f>+#REF!</f>
        <v>#REF!</v>
      </c>
      <c r="F1076" s="284" t="e">
        <f>+#REF!</f>
        <v>#REF!</v>
      </c>
      <c r="G1076" s="192" t="e">
        <f>+#REF!</f>
        <v>#REF!</v>
      </c>
      <c r="H1076" s="345" t="e">
        <f t="shared" si="45"/>
        <v>#REF!</v>
      </c>
      <c r="I1076" s="452"/>
      <c r="J1076" s="140"/>
    </row>
    <row r="1077" spans="1:10" x14ac:dyDescent="0.3">
      <c r="A1077" s="140"/>
      <c r="B1077" s="140"/>
      <c r="C1077" s="411" t="e">
        <f>+#REF!</f>
        <v>#REF!</v>
      </c>
      <c r="D1077" s="412" t="e">
        <f>+#REF!</f>
        <v>#REF!</v>
      </c>
      <c r="E1077" s="284" t="e">
        <f>+#REF!</f>
        <v>#REF!</v>
      </c>
      <c r="F1077" s="284" t="e">
        <f>+#REF!</f>
        <v>#REF!</v>
      </c>
      <c r="G1077" s="192" t="e">
        <f>+#REF!</f>
        <v>#REF!</v>
      </c>
      <c r="H1077" s="345" t="e">
        <f t="shared" si="45"/>
        <v>#REF!</v>
      </c>
      <c r="I1077" s="452"/>
      <c r="J1077" s="140"/>
    </row>
    <row r="1078" spans="1:10" x14ac:dyDescent="0.3">
      <c r="A1078" s="140"/>
      <c r="B1078" s="140"/>
      <c r="C1078" s="411" t="e">
        <f>+#REF!</f>
        <v>#REF!</v>
      </c>
      <c r="D1078" s="413" t="e">
        <f>+#REF!</f>
        <v>#REF!</v>
      </c>
      <c r="E1078" s="284" t="e">
        <f>+#REF!</f>
        <v>#REF!</v>
      </c>
      <c r="F1078" s="284" t="e">
        <f>+#REF!</f>
        <v>#REF!</v>
      </c>
      <c r="G1078" s="192" t="e">
        <f>+#REF!</f>
        <v>#REF!</v>
      </c>
      <c r="H1078" s="345" t="e">
        <f t="shared" si="45"/>
        <v>#REF!</v>
      </c>
      <c r="I1078" s="452"/>
      <c r="J1078" s="140"/>
    </row>
    <row r="1079" spans="1:10" x14ac:dyDescent="0.3">
      <c r="A1079" s="140"/>
      <c r="B1079" s="140"/>
      <c r="C1079" s="415" t="e">
        <f>+#REF!</f>
        <v>#REF!</v>
      </c>
      <c r="D1079" s="412" t="e">
        <f>+#REF!</f>
        <v>#REF!</v>
      </c>
      <c r="E1079" s="284" t="e">
        <f>+#REF!</f>
        <v>#REF!</v>
      </c>
      <c r="F1079" s="284" t="e">
        <f>+#REF!</f>
        <v>#REF!</v>
      </c>
      <c r="G1079" s="192" t="e">
        <f>+#REF!</f>
        <v>#REF!</v>
      </c>
      <c r="H1079" s="345" t="e">
        <f t="shared" si="45"/>
        <v>#REF!</v>
      </c>
      <c r="I1079" s="452"/>
      <c r="J1079" s="140"/>
    </row>
    <row r="1080" spans="1:10" x14ac:dyDescent="0.3">
      <c r="A1080" s="140"/>
      <c r="B1080" s="140"/>
      <c r="C1080" s="411" t="e">
        <f>+#REF!</f>
        <v>#REF!</v>
      </c>
      <c r="D1080" s="412" t="e">
        <f>+#REF!</f>
        <v>#REF!</v>
      </c>
      <c r="E1080" s="284" t="e">
        <f>+#REF!</f>
        <v>#REF!</v>
      </c>
      <c r="F1080" s="284" t="e">
        <f>+#REF!</f>
        <v>#REF!</v>
      </c>
      <c r="G1080" s="192" t="e">
        <f>+#REF!</f>
        <v>#REF!</v>
      </c>
      <c r="H1080" s="345" t="e">
        <f t="shared" si="45"/>
        <v>#REF!</v>
      </c>
      <c r="I1080" s="452"/>
      <c r="J1080" s="140"/>
    </row>
    <row r="1081" spans="1:10" x14ac:dyDescent="0.3">
      <c r="A1081" s="140"/>
      <c r="B1081" s="140"/>
      <c r="C1081" s="411" t="e">
        <f>+#REF!</f>
        <v>#REF!</v>
      </c>
      <c r="D1081" s="412" t="e">
        <f>+#REF!</f>
        <v>#REF!</v>
      </c>
      <c r="E1081" s="284" t="e">
        <f>+#REF!</f>
        <v>#REF!</v>
      </c>
      <c r="F1081" s="284" t="e">
        <f>+#REF!</f>
        <v>#REF!</v>
      </c>
      <c r="G1081" s="192" t="e">
        <f>+#REF!</f>
        <v>#REF!</v>
      </c>
      <c r="H1081" s="345" t="e">
        <f t="shared" si="45"/>
        <v>#REF!</v>
      </c>
      <c r="I1081" s="452"/>
      <c r="J1081" s="140"/>
    </row>
    <row r="1082" spans="1:10" x14ac:dyDescent="0.3">
      <c r="A1082" s="140"/>
      <c r="B1082" s="140"/>
      <c r="C1082" s="411" t="e">
        <f>+#REF!</f>
        <v>#REF!</v>
      </c>
      <c r="D1082" s="413" t="e">
        <f>+#REF!</f>
        <v>#REF!</v>
      </c>
      <c r="E1082" s="284" t="e">
        <f>+#REF!</f>
        <v>#REF!</v>
      </c>
      <c r="F1082" s="284" t="e">
        <f>+#REF!</f>
        <v>#REF!</v>
      </c>
      <c r="G1082" s="192" t="e">
        <f>+#REF!</f>
        <v>#REF!</v>
      </c>
      <c r="H1082" s="345" t="e">
        <f t="shared" si="45"/>
        <v>#REF!</v>
      </c>
      <c r="I1082" s="452"/>
      <c r="J1082" s="140"/>
    </row>
    <row r="1083" spans="1:10" x14ac:dyDescent="0.3">
      <c r="A1083" s="140"/>
      <c r="B1083" s="140"/>
      <c r="C1083" s="415" t="e">
        <f>+#REF!</f>
        <v>#REF!</v>
      </c>
      <c r="D1083" s="412" t="e">
        <f>+#REF!</f>
        <v>#REF!</v>
      </c>
      <c r="E1083" s="284" t="e">
        <f>+#REF!</f>
        <v>#REF!</v>
      </c>
      <c r="F1083" s="284" t="e">
        <f>+#REF!</f>
        <v>#REF!</v>
      </c>
      <c r="G1083" s="192" t="e">
        <f>+#REF!</f>
        <v>#REF!</v>
      </c>
      <c r="H1083" s="345" t="e">
        <f t="shared" si="45"/>
        <v>#REF!</v>
      </c>
      <c r="I1083" s="452"/>
      <c r="J1083" s="140"/>
    </row>
    <row r="1084" spans="1:10" x14ac:dyDescent="0.3">
      <c r="A1084" s="140"/>
      <c r="B1084" s="140"/>
      <c r="C1084" s="411" t="e">
        <f>+#REF!</f>
        <v>#REF!</v>
      </c>
      <c r="D1084" s="413" t="e">
        <f>+#REF!</f>
        <v>#REF!</v>
      </c>
      <c r="E1084" s="284" t="e">
        <f>+#REF!</f>
        <v>#REF!</v>
      </c>
      <c r="F1084" s="284" t="e">
        <f>+#REF!</f>
        <v>#REF!</v>
      </c>
      <c r="G1084" s="192" t="e">
        <f>+#REF!</f>
        <v>#REF!</v>
      </c>
      <c r="H1084" s="345" t="e">
        <f t="shared" si="45"/>
        <v>#REF!</v>
      </c>
      <c r="I1084" s="452"/>
      <c r="J1084" s="140"/>
    </row>
    <row r="1085" spans="1:10" x14ac:dyDescent="0.3">
      <c r="A1085" s="140"/>
      <c r="B1085" s="140"/>
      <c r="C1085" s="411" t="e">
        <f>+#REF!</f>
        <v>#REF!</v>
      </c>
      <c r="D1085" s="412" t="e">
        <f>+#REF!</f>
        <v>#REF!</v>
      </c>
      <c r="E1085" s="284" t="e">
        <f>+#REF!</f>
        <v>#REF!</v>
      </c>
      <c r="F1085" s="284" t="e">
        <f>+#REF!</f>
        <v>#REF!</v>
      </c>
      <c r="G1085" s="192" t="e">
        <f>+#REF!</f>
        <v>#REF!</v>
      </c>
      <c r="H1085" s="345" t="e">
        <f t="shared" si="45"/>
        <v>#REF!</v>
      </c>
      <c r="I1085" s="452"/>
      <c r="J1085" s="140"/>
    </row>
    <row r="1086" spans="1:10" x14ac:dyDescent="0.3">
      <c r="A1086" s="140"/>
      <c r="B1086" s="140"/>
      <c r="C1086" s="411" t="e">
        <f>+#REF!</f>
        <v>#REF!</v>
      </c>
      <c r="D1086" s="413" t="e">
        <f>+#REF!</f>
        <v>#REF!</v>
      </c>
      <c r="E1086" s="284" t="e">
        <f>+#REF!</f>
        <v>#REF!</v>
      </c>
      <c r="F1086" s="284" t="e">
        <f>+#REF!</f>
        <v>#REF!</v>
      </c>
      <c r="G1086" s="192" t="e">
        <f>+#REF!</f>
        <v>#REF!</v>
      </c>
      <c r="H1086" s="345" t="e">
        <f t="shared" si="45"/>
        <v>#REF!</v>
      </c>
      <c r="I1086" s="452"/>
      <c r="J1086" s="140"/>
    </row>
    <row r="1087" spans="1:10" x14ac:dyDescent="0.3">
      <c r="A1087" s="140"/>
      <c r="B1087" s="140"/>
      <c r="C1087" s="411" t="e">
        <f>+#REF!</f>
        <v>#REF!</v>
      </c>
      <c r="D1087" s="413" t="e">
        <f>+#REF!</f>
        <v>#REF!</v>
      </c>
      <c r="E1087" s="284" t="e">
        <f>+#REF!</f>
        <v>#REF!</v>
      </c>
      <c r="F1087" s="284" t="e">
        <f>+#REF!</f>
        <v>#REF!</v>
      </c>
      <c r="G1087" s="192" t="e">
        <f>+#REF!</f>
        <v>#REF!</v>
      </c>
      <c r="H1087" s="345" t="e">
        <f t="shared" si="45"/>
        <v>#REF!</v>
      </c>
      <c r="I1087" s="452"/>
      <c r="J1087" s="140"/>
    </row>
    <row r="1088" spans="1:10" x14ac:dyDescent="0.3">
      <c r="A1088" s="140"/>
      <c r="B1088" s="140"/>
      <c r="C1088" s="411" t="e">
        <f>+#REF!</f>
        <v>#REF!</v>
      </c>
      <c r="D1088" s="413" t="e">
        <f>+#REF!</f>
        <v>#REF!</v>
      </c>
      <c r="E1088" s="284" t="e">
        <f>+#REF!</f>
        <v>#REF!</v>
      </c>
      <c r="F1088" s="284" t="e">
        <f>+#REF!</f>
        <v>#REF!</v>
      </c>
      <c r="G1088" s="192" t="e">
        <f>+#REF!</f>
        <v>#REF!</v>
      </c>
      <c r="H1088" s="345" t="e">
        <f t="shared" si="45"/>
        <v>#REF!</v>
      </c>
      <c r="I1088" s="452"/>
      <c r="J1088" s="140"/>
    </row>
    <row r="1089" spans="1:12" x14ac:dyDescent="0.3">
      <c r="A1089" s="140"/>
      <c r="B1089" s="140"/>
      <c r="C1089" s="411" t="e">
        <f>+#REF!</f>
        <v>#REF!</v>
      </c>
      <c r="D1089" s="412" t="e">
        <f>+#REF!</f>
        <v>#REF!</v>
      </c>
      <c r="E1089" s="284" t="e">
        <f>+#REF!</f>
        <v>#REF!</v>
      </c>
      <c r="F1089" s="284" t="e">
        <f>+#REF!</f>
        <v>#REF!</v>
      </c>
      <c r="G1089" s="192" t="e">
        <f>+#REF!</f>
        <v>#REF!</v>
      </c>
      <c r="H1089" s="345" t="e">
        <f t="shared" si="45"/>
        <v>#REF!</v>
      </c>
      <c r="I1089" s="452"/>
      <c r="J1089" s="140"/>
    </row>
    <row r="1090" spans="1:12" x14ac:dyDescent="0.3">
      <c r="A1090" s="140"/>
      <c r="B1090" s="140"/>
      <c r="C1090" s="411" t="e">
        <f>+#REF!</f>
        <v>#REF!</v>
      </c>
      <c r="D1090" s="412" t="e">
        <f>+#REF!</f>
        <v>#REF!</v>
      </c>
      <c r="E1090" s="284" t="e">
        <f>+#REF!</f>
        <v>#REF!</v>
      </c>
      <c r="F1090" s="284" t="e">
        <f>+#REF!</f>
        <v>#REF!</v>
      </c>
      <c r="G1090" s="192" t="e">
        <f>+#REF!</f>
        <v>#REF!</v>
      </c>
      <c r="H1090" s="345" t="e">
        <f t="shared" si="45"/>
        <v>#REF!</v>
      </c>
      <c r="I1090" s="452"/>
      <c r="J1090" s="140"/>
    </row>
    <row r="1091" spans="1:12" x14ac:dyDescent="0.3">
      <c r="A1091" s="140"/>
      <c r="B1091" s="140"/>
      <c r="C1091" s="411" t="e">
        <f>+#REF!</f>
        <v>#REF!</v>
      </c>
      <c r="D1091" s="426" t="e">
        <f>+#REF!</f>
        <v>#REF!</v>
      </c>
      <c r="E1091" s="284" t="e">
        <f>+#REF!</f>
        <v>#REF!</v>
      </c>
      <c r="F1091" s="284" t="e">
        <f>+#REF!</f>
        <v>#REF!</v>
      </c>
      <c r="G1091" s="192" t="e">
        <f>+#REF!</f>
        <v>#REF!</v>
      </c>
      <c r="H1091" s="345" t="e">
        <f t="shared" si="45"/>
        <v>#REF!</v>
      </c>
      <c r="I1091" s="452"/>
      <c r="J1091" s="140"/>
    </row>
    <row r="1092" spans="1:12" ht="15" thickBot="1" x14ac:dyDescent="0.35">
      <c r="A1092" s="140"/>
      <c r="B1092" s="140"/>
      <c r="C1092" s="416" t="e">
        <f>+#REF!</f>
        <v>#REF!</v>
      </c>
      <c r="D1092" s="427" t="e">
        <f>+#REF!</f>
        <v>#REF!</v>
      </c>
      <c r="E1092" s="365" t="e">
        <f>+#REF!</f>
        <v>#REF!</v>
      </c>
      <c r="F1092" s="365" t="e">
        <f>+#REF!</f>
        <v>#REF!</v>
      </c>
      <c r="G1092" s="366" t="e">
        <f>+#REF!</f>
        <v>#REF!</v>
      </c>
      <c r="H1092" s="419" t="e">
        <f t="shared" si="45"/>
        <v>#REF!</v>
      </c>
      <c r="I1092" s="452"/>
      <c r="J1092" s="140"/>
    </row>
    <row r="1093" spans="1:12" ht="15" thickBot="1" x14ac:dyDescent="0.35">
      <c r="A1093" s="140"/>
      <c r="B1093" s="140"/>
      <c r="C1093" s="241"/>
      <c r="D1093" s="242"/>
      <c r="E1093" s="241"/>
      <c r="F1093" s="1244" t="s">
        <v>20</v>
      </c>
      <c r="G1093" s="1251"/>
      <c r="H1093" s="202" t="e">
        <f>SUM(H1070:H1092)</f>
        <v>#REF!</v>
      </c>
      <c r="I1093" s="453"/>
      <c r="J1093" s="140"/>
    </row>
    <row r="1094" spans="1:12" ht="15" thickBot="1" x14ac:dyDescent="0.35">
      <c r="A1094" s="140"/>
      <c r="B1094" s="224"/>
      <c r="C1094" s="1246" t="s">
        <v>21</v>
      </c>
      <c r="D1094" s="1247"/>
      <c r="E1094" s="1247"/>
      <c r="F1094" s="1247"/>
      <c r="G1094" s="1247"/>
      <c r="H1094" s="1248"/>
      <c r="I1094" s="226"/>
      <c r="J1094" s="140"/>
    </row>
    <row r="1095" spans="1:12" ht="15" thickBot="1" x14ac:dyDescent="0.35">
      <c r="A1095" s="140"/>
      <c r="B1095" s="224"/>
      <c r="C1095" s="203" t="s">
        <v>22</v>
      </c>
      <c r="D1095" s="204" t="s">
        <v>23</v>
      </c>
      <c r="E1095" s="205" t="s">
        <v>16</v>
      </c>
      <c r="F1095" s="204" t="s">
        <v>17</v>
      </c>
      <c r="G1095" s="205" t="s">
        <v>24</v>
      </c>
      <c r="H1095" s="312" t="s">
        <v>25</v>
      </c>
      <c r="I1095" s="456"/>
      <c r="J1095" s="140"/>
    </row>
    <row r="1096" spans="1:12" x14ac:dyDescent="0.3">
      <c r="A1096" s="140"/>
      <c r="B1096" s="224"/>
      <c r="C1096" s="281" t="e">
        <f>+#REF!</f>
        <v>#REF!</v>
      </c>
      <c r="D1096" s="313" t="e">
        <f>+#REF!</f>
        <v>#REF!</v>
      </c>
      <c r="E1096" s="282" t="e">
        <f>+#REF!</f>
        <v>#REF!</v>
      </c>
      <c r="F1096" s="283">
        <v>1</v>
      </c>
      <c r="G1096" s="314" t="e">
        <f>+#REF!</f>
        <v>#REF!</v>
      </c>
      <c r="H1096" s="421" t="e">
        <f>+F1096*G1096</f>
        <v>#REF!</v>
      </c>
      <c r="I1096" s="461"/>
      <c r="J1096" s="140"/>
    </row>
    <row r="1097" spans="1:12" x14ac:dyDescent="0.3">
      <c r="A1097" s="140"/>
      <c r="B1097" s="224"/>
      <c r="C1097" s="133" t="e">
        <f>+#REF!</f>
        <v>#REF!</v>
      </c>
      <c r="D1097" s="321" t="e">
        <f>+#REF!</f>
        <v>#REF!</v>
      </c>
      <c r="E1097" s="284" t="e">
        <f>+#REF!</f>
        <v>#REF!</v>
      </c>
      <c r="F1097" s="144">
        <v>1</v>
      </c>
      <c r="G1097" s="314" t="e">
        <f>+#REF!</f>
        <v>#REF!</v>
      </c>
      <c r="H1097" s="422" t="e">
        <f t="shared" ref="H1097:H1100" si="46">+F1097*G1097</f>
        <v>#REF!</v>
      </c>
      <c r="I1097" s="461"/>
      <c r="J1097" s="140"/>
    </row>
    <row r="1098" spans="1:12" x14ac:dyDescent="0.3">
      <c r="A1098" s="140"/>
      <c r="B1098" s="224"/>
      <c r="C1098" s="133" t="e">
        <f>+#REF!</f>
        <v>#REF!</v>
      </c>
      <c r="D1098" s="321" t="e">
        <f>+#REF!</f>
        <v>#REF!</v>
      </c>
      <c r="E1098" s="284" t="e">
        <f>+#REF!</f>
        <v>#REF!</v>
      </c>
      <c r="F1098" s="144">
        <v>1</v>
      </c>
      <c r="G1098" s="314" t="e">
        <f>+#REF!</f>
        <v>#REF!</v>
      </c>
      <c r="H1098" s="422" t="e">
        <f t="shared" si="46"/>
        <v>#REF!</v>
      </c>
      <c r="I1098" s="461"/>
      <c r="J1098" s="140"/>
    </row>
    <row r="1099" spans="1:12" x14ac:dyDescent="0.3">
      <c r="A1099" s="140"/>
      <c r="B1099" s="224"/>
      <c r="C1099" s="133" t="e">
        <f>+#REF!</f>
        <v>#REF!</v>
      </c>
      <c r="D1099" s="321" t="e">
        <f>+#REF!</f>
        <v>#REF!</v>
      </c>
      <c r="E1099" s="284" t="e">
        <f>+#REF!</f>
        <v>#REF!</v>
      </c>
      <c r="F1099" s="144">
        <v>1</v>
      </c>
      <c r="G1099" s="314" t="e">
        <f>+#REF!</f>
        <v>#REF!</v>
      </c>
      <c r="H1099" s="422" t="e">
        <f t="shared" si="46"/>
        <v>#REF!</v>
      </c>
      <c r="I1099" s="461"/>
      <c r="J1099" s="140"/>
    </row>
    <row r="1100" spans="1:12" ht="15" thickBot="1" x14ac:dyDescent="0.35">
      <c r="A1100" s="140"/>
      <c r="B1100" s="224"/>
      <c r="C1100" s="285" t="e">
        <f>+#REF!</f>
        <v>#REF!</v>
      </c>
      <c r="D1100" s="286" t="e">
        <f>+#REF!</f>
        <v>#REF!</v>
      </c>
      <c r="E1100" s="287" t="e">
        <f>+#REF!</f>
        <v>#REF!</v>
      </c>
      <c r="F1100" s="288">
        <v>1</v>
      </c>
      <c r="G1100" s="314" t="e">
        <f>+#REF!</f>
        <v>#REF!</v>
      </c>
      <c r="H1100" s="423" t="e">
        <f t="shared" si="46"/>
        <v>#REF!</v>
      </c>
      <c r="I1100" s="461"/>
      <c r="J1100" s="140"/>
    </row>
    <row r="1101" spans="1:12" ht="15" thickBot="1" x14ac:dyDescent="0.35">
      <c r="A1101" s="140"/>
      <c r="B1101" s="224"/>
      <c r="C1101" s="1249" t="s">
        <v>57</v>
      </c>
      <c r="D1101" s="1250"/>
      <c r="E1101" s="1250"/>
      <c r="F1101" s="1250"/>
      <c r="G1101" s="1250"/>
      <c r="H1101" s="222" t="e">
        <f>SUM(H1096:H1100)</f>
        <v>#REF!</v>
      </c>
      <c r="I1101" s="230"/>
      <c r="J1101" s="168"/>
    </row>
    <row r="1102" spans="1:12" ht="15" thickBot="1" x14ac:dyDescent="0.35">
      <c r="A1102" s="140"/>
      <c r="B1102" s="224"/>
      <c r="C1102" s="1190" t="s">
        <v>59</v>
      </c>
      <c r="D1102" s="1191"/>
      <c r="E1102" s="1191"/>
      <c r="F1102" s="1191"/>
      <c r="G1102" s="1192"/>
      <c r="H1102" s="318" t="e">
        <f>+H1101+H1093</f>
        <v>#REF!</v>
      </c>
      <c r="I1102" s="164"/>
      <c r="J1102" s="140"/>
    </row>
    <row r="1103" spans="1:12" x14ac:dyDescent="0.3">
      <c r="B1103" s="141"/>
      <c r="C1103" s="141"/>
      <c r="D1103" s="257"/>
      <c r="E1103" s="258"/>
      <c r="F1103" s="141"/>
      <c r="G1103" s="141"/>
      <c r="H1103" s="141"/>
      <c r="I1103" s="141"/>
    </row>
    <row r="1104" spans="1:12" s="139" customFormat="1" ht="15" thickBot="1" x14ac:dyDescent="0.35">
      <c r="A1104" s="140"/>
      <c r="B1104" s="1197"/>
      <c r="C1104" s="1222"/>
      <c r="D1104" s="1222"/>
      <c r="E1104" s="1222"/>
      <c r="F1104" s="1222"/>
      <c r="G1104" s="1222"/>
      <c r="H1104" s="1222"/>
      <c r="I1104" s="1222"/>
      <c r="J1104" s="140"/>
      <c r="K1104" s="140"/>
      <c r="L1104" s="140"/>
    </row>
    <row r="1105" spans="1:12" s="139" customFormat="1" ht="15" thickBot="1" x14ac:dyDescent="0.35">
      <c r="A1105" s="140"/>
      <c r="B1105" s="140"/>
      <c r="C1105" s="1252" t="s">
        <v>0</v>
      </c>
      <c r="D1105" s="1253"/>
      <c r="E1105" s="1253"/>
      <c r="F1105" s="1253"/>
      <c r="G1105" s="1253"/>
      <c r="H1105" s="1254"/>
      <c r="I1105" s="450"/>
      <c r="J1105" s="140"/>
      <c r="K1105" s="140"/>
      <c r="L1105" s="140"/>
    </row>
    <row r="1106" spans="1:12" s="139" customFormat="1" ht="15" thickBot="1" x14ac:dyDescent="0.35">
      <c r="A1106" s="140"/>
      <c r="B1106" s="140"/>
      <c r="C1106" s="170"/>
      <c r="D1106" s="170"/>
      <c r="E1106" s="170"/>
      <c r="F1106" s="170"/>
      <c r="G1106" s="171"/>
      <c r="H1106" s="170"/>
      <c r="I1106" s="170"/>
      <c r="J1106" s="140"/>
      <c r="K1106" s="140"/>
      <c r="L1106" s="140"/>
    </row>
    <row r="1107" spans="1:12" s="139" customFormat="1" ht="15" thickBot="1" x14ac:dyDescent="0.35">
      <c r="A1107" s="140"/>
      <c r="B1107" s="140"/>
      <c r="C1107" s="172" t="s">
        <v>785</v>
      </c>
      <c r="D1107" s="173" t="s">
        <v>787</v>
      </c>
      <c r="E1107" s="1255"/>
      <c r="F1107" s="1257"/>
      <c r="G1107" s="1258"/>
      <c r="H1107" s="1259"/>
      <c r="I1107" s="450"/>
      <c r="J1107" s="140"/>
      <c r="K1107" s="140"/>
      <c r="L1107" s="140"/>
    </row>
    <row r="1108" spans="1:12" s="139" customFormat="1" ht="15" thickBot="1" x14ac:dyDescent="0.35">
      <c r="A1108" s="140"/>
      <c r="B1108" s="140"/>
      <c r="C1108" s="172" t="s">
        <v>3</v>
      </c>
      <c r="D1108" s="174" t="s">
        <v>4</v>
      </c>
      <c r="E1108" s="1256"/>
      <c r="F1108" s="1260"/>
      <c r="G1108" s="1245"/>
      <c r="H1108" s="1261"/>
      <c r="I1108" s="450"/>
      <c r="J1108" s="140"/>
      <c r="K1108" s="140"/>
      <c r="L1108" s="140"/>
    </row>
    <row r="1109" spans="1:12" s="139" customFormat="1" ht="15" thickBot="1" x14ac:dyDescent="0.35">
      <c r="A1109" s="140"/>
      <c r="B1109" s="140"/>
      <c r="C1109" s="172" t="s">
        <v>5</v>
      </c>
      <c r="D1109" s="174" t="s">
        <v>6</v>
      </c>
      <c r="E1109" s="1256"/>
      <c r="F1109" s="1260"/>
      <c r="G1109" s="1245"/>
      <c r="H1109" s="1261"/>
      <c r="I1109" s="450"/>
      <c r="J1109" s="140"/>
      <c r="K1109" s="140"/>
      <c r="L1109" s="140"/>
    </row>
    <row r="1110" spans="1:12" s="139" customFormat="1" ht="15" thickBot="1" x14ac:dyDescent="0.35">
      <c r="A1110" s="140"/>
      <c r="B1110" s="140"/>
      <c r="C1110" s="172" t="s">
        <v>7</v>
      </c>
      <c r="D1110" s="174" t="s">
        <v>8</v>
      </c>
      <c r="E1110" s="1256"/>
      <c r="F1110" s="1260"/>
      <c r="G1110" s="1245"/>
      <c r="H1110" s="1261"/>
      <c r="I1110" s="450"/>
      <c r="J1110" s="140"/>
      <c r="K1110" s="140"/>
      <c r="L1110" s="140"/>
    </row>
    <row r="1111" spans="1:12" s="139" customFormat="1" ht="15" thickBot="1" x14ac:dyDescent="0.35">
      <c r="A1111" s="140"/>
      <c r="B1111" s="140"/>
      <c r="C1111" s="175" t="s">
        <v>9</v>
      </c>
      <c r="D1111" s="174" t="s">
        <v>10</v>
      </c>
      <c r="E1111" s="1256"/>
      <c r="F1111" s="1260"/>
      <c r="G1111" s="1245"/>
      <c r="H1111" s="1261"/>
      <c r="I1111" s="450"/>
      <c r="J1111" s="140"/>
      <c r="K1111" s="140"/>
      <c r="L1111" s="140"/>
    </row>
    <row r="1112" spans="1:12" s="139" customFormat="1" ht="15" thickBot="1" x14ac:dyDescent="0.35">
      <c r="A1112" s="140"/>
      <c r="B1112" s="140"/>
      <c r="C1112" s="175" t="s">
        <v>11</v>
      </c>
      <c r="D1112" s="174" t="s">
        <v>12</v>
      </c>
      <c r="E1112" s="1256"/>
      <c r="F1112" s="1262"/>
      <c r="G1112" s="1263"/>
      <c r="H1112" s="1264"/>
      <c r="I1112" s="450"/>
      <c r="J1112" s="140"/>
      <c r="K1112" s="140"/>
      <c r="L1112" s="140"/>
    </row>
    <row r="1113" spans="1:12" s="139" customFormat="1" x14ac:dyDescent="0.3">
      <c r="A1113" s="140"/>
      <c r="B1113" s="140"/>
      <c r="C1113" s="176"/>
      <c r="D1113" s="177"/>
      <c r="E1113" s="170"/>
      <c r="F1113" s="177"/>
      <c r="G1113" s="178"/>
      <c r="H1113" s="177"/>
      <c r="I1113" s="177"/>
      <c r="J1113" s="140"/>
      <c r="K1113" s="140"/>
      <c r="L1113" s="140"/>
    </row>
    <row r="1114" spans="1:12" s="139" customFormat="1" ht="15" thickBot="1" x14ac:dyDescent="0.35">
      <c r="A1114" s="140"/>
      <c r="B1114" s="140"/>
      <c r="C1114" s="1265" t="s">
        <v>13</v>
      </c>
      <c r="D1114" s="1222"/>
      <c r="E1114" s="1222"/>
      <c r="F1114" s="1222"/>
      <c r="G1114" s="1222"/>
      <c r="H1114" s="1266"/>
      <c r="I1114" s="450"/>
      <c r="J1114" s="140"/>
      <c r="K1114" s="140"/>
      <c r="L1114" s="140"/>
    </row>
    <row r="1115" spans="1:12" s="139" customFormat="1" ht="15" thickBot="1" x14ac:dyDescent="0.35">
      <c r="A1115" s="140"/>
      <c r="B1115" s="140"/>
      <c r="C1115" s="259" t="s">
        <v>14</v>
      </c>
      <c r="D1115" s="260" t="s">
        <v>15</v>
      </c>
      <c r="E1115" s="259" t="s">
        <v>16</v>
      </c>
      <c r="F1115" s="260" t="s">
        <v>17</v>
      </c>
      <c r="G1115" s="261" t="s">
        <v>18</v>
      </c>
      <c r="H1115" s="262" t="s">
        <v>19</v>
      </c>
      <c r="I1115" s="451"/>
      <c r="J1115" s="140"/>
      <c r="K1115" s="140"/>
      <c r="L1115" s="140"/>
    </row>
    <row r="1116" spans="1:12" s="139" customFormat="1" x14ac:dyDescent="0.3">
      <c r="A1116" s="140"/>
      <c r="B1116" s="140"/>
      <c r="C1116" s="263" t="e">
        <f>+#REF!</f>
        <v>#REF!</v>
      </c>
      <c r="D1116" s="264" t="e">
        <f>+#REF!</f>
        <v>#REF!</v>
      </c>
      <c r="E1116" s="265" t="e">
        <f>+#REF!</f>
        <v>#REF!</v>
      </c>
      <c r="F1116" s="266" t="e">
        <f>+#REF!</f>
        <v>#REF!</v>
      </c>
      <c r="G1116" s="266" t="e">
        <f>+#REF!</f>
        <v>#REF!</v>
      </c>
      <c r="H1116" s="267" t="e">
        <f t="shared" ref="H1116:H1137" si="47">G1116*F1116</f>
        <v>#REF!</v>
      </c>
      <c r="I1116" s="452"/>
      <c r="J1116" s="140"/>
      <c r="K1116" s="140"/>
      <c r="L1116" s="140"/>
    </row>
    <row r="1117" spans="1:12" s="139" customFormat="1" x14ac:dyDescent="0.3">
      <c r="A1117" s="140"/>
      <c r="B1117" s="140"/>
      <c r="C1117" s="268" t="e">
        <f>+#REF!</f>
        <v>#REF!</v>
      </c>
      <c r="D1117" s="269" t="e">
        <f>+#REF!</f>
        <v>#REF!</v>
      </c>
      <c r="E1117" s="270" t="e">
        <f>+#REF!</f>
        <v>#REF!</v>
      </c>
      <c r="F1117" s="237" t="e">
        <f>+#REF!</f>
        <v>#REF!</v>
      </c>
      <c r="G1117" s="237" t="e">
        <f>+#REF!</f>
        <v>#REF!</v>
      </c>
      <c r="H1117" s="267" t="e">
        <f t="shared" si="47"/>
        <v>#REF!</v>
      </c>
      <c r="I1117" s="452"/>
      <c r="J1117" s="140"/>
      <c r="K1117" s="140"/>
      <c r="L1117" s="140"/>
    </row>
    <row r="1118" spans="1:12" s="139" customFormat="1" x14ac:dyDescent="0.3">
      <c r="A1118" s="140"/>
      <c r="B1118" s="140"/>
      <c r="C1118" s="268" t="e">
        <f>+#REF!</f>
        <v>#REF!</v>
      </c>
      <c r="D1118" s="269" t="e">
        <f>+#REF!</f>
        <v>#REF!</v>
      </c>
      <c r="E1118" s="270" t="e">
        <f>+#REF!</f>
        <v>#REF!</v>
      </c>
      <c r="F1118" s="237" t="e">
        <f>+#REF!</f>
        <v>#REF!</v>
      </c>
      <c r="G1118" s="237" t="e">
        <f>+#REF!</f>
        <v>#REF!</v>
      </c>
      <c r="H1118" s="267" t="e">
        <f t="shared" si="47"/>
        <v>#REF!</v>
      </c>
      <c r="I1118" s="452"/>
      <c r="J1118" s="140"/>
      <c r="K1118" s="140"/>
      <c r="L1118" s="140"/>
    </row>
    <row r="1119" spans="1:12" s="139" customFormat="1" x14ac:dyDescent="0.3">
      <c r="A1119" s="140"/>
      <c r="B1119" s="140"/>
      <c r="C1119" s="268" t="e">
        <f>+#REF!</f>
        <v>#REF!</v>
      </c>
      <c r="D1119" s="269" t="e">
        <f>+#REF!</f>
        <v>#REF!</v>
      </c>
      <c r="E1119" s="270" t="e">
        <f>+#REF!</f>
        <v>#REF!</v>
      </c>
      <c r="F1119" s="237" t="e">
        <f>+#REF!</f>
        <v>#REF!</v>
      </c>
      <c r="G1119" s="237" t="e">
        <f>+#REF!</f>
        <v>#REF!</v>
      </c>
      <c r="H1119" s="267" t="e">
        <f t="shared" si="47"/>
        <v>#REF!</v>
      </c>
      <c r="I1119" s="452"/>
      <c r="J1119" s="140"/>
      <c r="K1119" s="140"/>
      <c r="L1119" s="140"/>
    </row>
    <row r="1120" spans="1:12" s="139" customFormat="1" x14ac:dyDescent="0.3">
      <c r="A1120" s="140"/>
      <c r="B1120" s="140"/>
      <c r="C1120" s="268" t="e">
        <f>+#REF!</f>
        <v>#REF!</v>
      </c>
      <c r="D1120" s="269" t="e">
        <f>+#REF!</f>
        <v>#REF!</v>
      </c>
      <c r="E1120" s="270" t="e">
        <f>+#REF!</f>
        <v>#REF!</v>
      </c>
      <c r="F1120" s="237" t="e">
        <f>+#REF!</f>
        <v>#REF!</v>
      </c>
      <c r="G1120" s="237" t="e">
        <f>+#REF!</f>
        <v>#REF!</v>
      </c>
      <c r="H1120" s="267" t="e">
        <f t="shared" si="47"/>
        <v>#REF!</v>
      </c>
      <c r="I1120" s="452"/>
      <c r="J1120" s="140"/>
      <c r="K1120" s="140"/>
      <c r="L1120" s="140"/>
    </row>
    <row r="1121" spans="1:12" s="139" customFormat="1" x14ac:dyDescent="0.3">
      <c r="A1121" s="140"/>
      <c r="B1121" s="140"/>
      <c r="C1121" s="268" t="e">
        <f>+#REF!</f>
        <v>#REF!</v>
      </c>
      <c r="D1121" s="269" t="e">
        <f>+#REF!</f>
        <v>#REF!</v>
      </c>
      <c r="E1121" s="270" t="e">
        <f>+#REF!</f>
        <v>#REF!</v>
      </c>
      <c r="F1121" s="237" t="e">
        <f>+#REF!</f>
        <v>#REF!</v>
      </c>
      <c r="G1121" s="237" t="e">
        <f>+#REF!</f>
        <v>#REF!</v>
      </c>
      <c r="H1121" s="267" t="e">
        <f t="shared" si="47"/>
        <v>#REF!</v>
      </c>
      <c r="I1121" s="452"/>
      <c r="J1121" s="140"/>
      <c r="K1121" s="140"/>
      <c r="L1121" s="140"/>
    </row>
    <row r="1122" spans="1:12" s="139" customFormat="1" x14ac:dyDescent="0.3">
      <c r="A1122" s="140"/>
      <c r="B1122" s="140"/>
      <c r="C1122" s="268" t="e">
        <f>+#REF!</f>
        <v>#REF!</v>
      </c>
      <c r="D1122" s="269" t="e">
        <f>+#REF!</f>
        <v>#REF!</v>
      </c>
      <c r="E1122" s="270" t="e">
        <f>+#REF!</f>
        <v>#REF!</v>
      </c>
      <c r="F1122" s="237" t="e">
        <f>+#REF!</f>
        <v>#REF!</v>
      </c>
      <c r="G1122" s="237" t="e">
        <f>+#REF!</f>
        <v>#REF!</v>
      </c>
      <c r="H1122" s="271" t="e">
        <f t="shared" si="47"/>
        <v>#REF!</v>
      </c>
      <c r="I1122" s="452"/>
      <c r="J1122" s="140"/>
      <c r="K1122" s="140"/>
      <c r="L1122" s="140"/>
    </row>
    <row r="1123" spans="1:12" s="139" customFormat="1" x14ac:dyDescent="0.3">
      <c r="A1123" s="140"/>
      <c r="B1123" s="140"/>
      <c r="C1123" s="268" t="e">
        <f>+#REF!</f>
        <v>#REF!</v>
      </c>
      <c r="D1123" s="269" t="e">
        <f>+#REF!</f>
        <v>#REF!</v>
      </c>
      <c r="E1123" s="270" t="e">
        <f>+#REF!</f>
        <v>#REF!</v>
      </c>
      <c r="F1123" s="237" t="e">
        <f>+#REF!</f>
        <v>#REF!</v>
      </c>
      <c r="G1123" s="237" t="e">
        <f>+#REF!</f>
        <v>#REF!</v>
      </c>
      <c r="H1123" s="271" t="e">
        <f t="shared" si="47"/>
        <v>#REF!</v>
      </c>
      <c r="I1123" s="452"/>
      <c r="J1123" s="140"/>
      <c r="K1123" s="140"/>
      <c r="L1123" s="140"/>
    </row>
    <row r="1124" spans="1:12" s="139" customFormat="1" x14ac:dyDescent="0.3">
      <c r="A1124" s="140"/>
      <c r="B1124" s="140"/>
      <c r="C1124" s="268" t="e">
        <f>+#REF!</f>
        <v>#REF!</v>
      </c>
      <c r="D1124" s="269" t="e">
        <f>+#REF!</f>
        <v>#REF!</v>
      </c>
      <c r="E1124" s="270" t="e">
        <f>+#REF!</f>
        <v>#REF!</v>
      </c>
      <c r="F1124" s="237" t="e">
        <f>+#REF!</f>
        <v>#REF!</v>
      </c>
      <c r="G1124" s="237" t="e">
        <f>+#REF!</f>
        <v>#REF!</v>
      </c>
      <c r="H1124" s="267" t="e">
        <f t="shared" si="47"/>
        <v>#REF!</v>
      </c>
      <c r="I1124" s="452"/>
      <c r="J1124" s="140"/>
      <c r="K1124" s="140"/>
      <c r="L1124" s="140"/>
    </row>
    <row r="1125" spans="1:12" s="139" customFormat="1" x14ac:dyDescent="0.3">
      <c r="A1125" s="140"/>
      <c r="B1125" s="140"/>
      <c r="C1125" s="268" t="e">
        <f>+#REF!</f>
        <v>#REF!</v>
      </c>
      <c r="D1125" s="269" t="e">
        <f>+#REF!</f>
        <v>#REF!</v>
      </c>
      <c r="E1125" s="270" t="e">
        <f>+#REF!</f>
        <v>#REF!</v>
      </c>
      <c r="F1125" s="237" t="e">
        <f>+#REF!</f>
        <v>#REF!</v>
      </c>
      <c r="G1125" s="237" t="e">
        <f>+#REF!</f>
        <v>#REF!</v>
      </c>
      <c r="H1125" s="267" t="e">
        <f t="shared" si="47"/>
        <v>#REF!</v>
      </c>
      <c r="I1125" s="452"/>
      <c r="J1125" s="140"/>
      <c r="K1125" s="140"/>
      <c r="L1125" s="140"/>
    </row>
    <row r="1126" spans="1:12" s="139" customFormat="1" x14ac:dyDescent="0.3">
      <c r="A1126" s="140"/>
      <c r="B1126" s="140"/>
      <c r="C1126" s="268" t="e">
        <f>+#REF!</f>
        <v>#REF!</v>
      </c>
      <c r="D1126" s="269" t="e">
        <f>+#REF!</f>
        <v>#REF!</v>
      </c>
      <c r="E1126" s="270" t="e">
        <f>+#REF!</f>
        <v>#REF!</v>
      </c>
      <c r="F1126" s="237" t="e">
        <f>+#REF!</f>
        <v>#REF!</v>
      </c>
      <c r="G1126" s="237" t="e">
        <f>+#REF!</f>
        <v>#REF!</v>
      </c>
      <c r="H1126" s="334" t="e">
        <f t="shared" si="47"/>
        <v>#REF!</v>
      </c>
      <c r="I1126" s="457"/>
      <c r="J1126" s="140"/>
      <c r="K1126" s="140"/>
      <c r="L1126" s="140"/>
    </row>
    <row r="1127" spans="1:12" s="139" customFormat="1" x14ac:dyDescent="0.3">
      <c r="A1127" s="140"/>
      <c r="B1127" s="140"/>
      <c r="C1127" s="268" t="e">
        <f>+#REF!</f>
        <v>#REF!</v>
      </c>
      <c r="D1127" s="269" t="e">
        <f>+#REF!</f>
        <v>#REF!</v>
      </c>
      <c r="E1127" s="270" t="e">
        <f>+#REF!</f>
        <v>#REF!</v>
      </c>
      <c r="F1127" s="237" t="e">
        <f>+#REF!</f>
        <v>#REF!</v>
      </c>
      <c r="G1127" s="237" t="e">
        <f>+#REF!</f>
        <v>#REF!</v>
      </c>
      <c r="H1127" s="271" t="e">
        <f t="shared" si="47"/>
        <v>#REF!</v>
      </c>
      <c r="I1127" s="452"/>
      <c r="J1127" s="140"/>
      <c r="K1127" s="140"/>
      <c r="L1127" s="140"/>
    </row>
    <row r="1128" spans="1:12" s="139" customFormat="1" x14ac:dyDescent="0.3">
      <c r="A1128" s="140"/>
      <c r="B1128" s="140"/>
      <c r="C1128" s="268" t="e">
        <f>+#REF!</f>
        <v>#REF!</v>
      </c>
      <c r="D1128" s="269" t="e">
        <f>+#REF!</f>
        <v>#REF!</v>
      </c>
      <c r="E1128" s="270" t="e">
        <f>+#REF!</f>
        <v>#REF!</v>
      </c>
      <c r="F1128" s="237" t="e">
        <f>+#REF!</f>
        <v>#REF!</v>
      </c>
      <c r="G1128" s="237" t="e">
        <f>+#REF!</f>
        <v>#REF!</v>
      </c>
      <c r="H1128" s="267" t="e">
        <f t="shared" si="47"/>
        <v>#REF!</v>
      </c>
      <c r="I1128" s="452"/>
      <c r="J1128" s="140"/>
      <c r="K1128" s="140"/>
      <c r="L1128" s="140"/>
    </row>
    <row r="1129" spans="1:12" s="139" customFormat="1" x14ac:dyDescent="0.3">
      <c r="A1129" s="140"/>
      <c r="B1129" s="140"/>
      <c r="C1129" s="268" t="e">
        <f>+#REF!</f>
        <v>#REF!</v>
      </c>
      <c r="D1129" s="269" t="e">
        <f>+#REF!</f>
        <v>#REF!</v>
      </c>
      <c r="E1129" s="270" t="e">
        <f>+#REF!</f>
        <v>#REF!</v>
      </c>
      <c r="F1129" s="237" t="e">
        <f>+#REF!</f>
        <v>#REF!</v>
      </c>
      <c r="G1129" s="237" t="e">
        <f>+#REF!</f>
        <v>#REF!</v>
      </c>
      <c r="H1129" s="267" t="e">
        <f t="shared" si="47"/>
        <v>#REF!</v>
      </c>
      <c r="I1129" s="452"/>
      <c r="J1129" s="140"/>
      <c r="K1129" s="140"/>
      <c r="L1129" s="140"/>
    </row>
    <row r="1130" spans="1:12" s="139" customFormat="1" x14ac:dyDescent="0.3">
      <c r="A1130" s="140"/>
      <c r="B1130" s="140"/>
      <c r="C1130" s="268" t="e">
        <f>+#REF!</f>
        <v>#REF!</v>
      </c>
      <c r="D1130" s="269" t="e">
        <f>+#REF!</f>
        <v>#REF!</v>
      </c>
      <c r="E1130" s="270" t="e">
        <f>+#REF!</f>
        <v>#REF!</v>
      </c>
      <c r="F1130" s="237" t="e">
        <f>+#REF!</f>
        <v>#REF!</v>
      </c>
      <c r="G1130" s="237" t="e">
        <f>+#REF!</f>
        <v>#REF!</v>
      </c>
      <c r="H1130" s="267" t="e">
        <f t="shared" si="47"/>
        <v>#REF!</v>
      </c>
      <c r="I1130" s="452"/>
      <c r="J1130" s="140"/>
      <c r="K1130" s="140"/>
      <c r="L1130" s="140"/>
    </row>
    <row r="1131" spans="1:12" s="139" customFormat="1" x14ac:dyDescent="0.3">
      <c r="A1131" s="140"/>
      <c r="B1131" s="140"/>
      <c r="C1131" s="268" t="e">
        <f>+#REF!</f>
        <v>#REF!</v>
      </c>
      <c r="D1131" s="269" t="e">
        <f>+#REF!</f>
        <v>#REF!</v>
      </c>
      <c r="E1131" s="270" t="e">
        <f>+#REF!</f>
        <v>#REF!</v>
      </c>
      <c r="F1131" s="237" t="e">
        <f>+#REF!</f>
        <v>#REF!</v>
      </c>
      <c r="G1131" s="237" t="e">
        <f>+#REF!</f>
        <v>#REF!</v>
      </c>
      <c r="H1131" s="267" t="e">
        <f t="shared" si="47"/>
        <v>#REF!</v>
      </c>
      <c r="I1131" s="452"/>
      <c r="J1131" s="140"/>
      <c r="K1131" s="140"/>
      <c r="L1131" s="140"/>
    </row>
    <row r="1132" spans="1:12" s="139" customFormat="1" x14ac:dyDescent="0.3">
      <c r="A1132" s="140"/>
      <c r="B1132" s="140"/>
      <c r="C1132" s="268" t="e">
        <f>+#REF!</f>
        <v>#REF!</v>
      </c>
      <c r="D1132" s="269" t="e">
        <f>+#REF!</f>
        <v>#REF!</v>
      </c>
      <c r="E1132" s="270" t="e">
        <f>+#REF!</f>
        <v>#REF!</v>
      </c>
      <c r="F1132" s="237" t="e">
        <f>+#REF!</f>
        <v>#REF!</v>
      </c>
      <c r="G1132" s="237" t="e">
        <f>+#REF!</f>
        <v>#REF!</v>
      </c>
      <c r="H1132" s="267" t="e">
        <f t="shared" si="47"/>
        <v>#REF!</v>
      </c>
      <c r="I1132" s="452"/>
      <c r="J1132" s="140"/>
      <c r="K1132" s="140"/>
      <c r="L1132" s="140"/>
    </row>
    <row r="1133" spans="1:12" s="139" customFormat="1" x14ac:dyDescent="0.3">
      <c r="A1133" s="140"/>
      <c r="B1133" s="140"/>
      <c r="C1133" s="268" t="e">
        <f>+#REF!</f>
        <v>#REF!</v>
      </c>
      <c r="D1133" s="269" t="e">
        <f>+#REF!</f>
        <v>#REF!</v>
      </c>
      <c r="E1133" s="270" t="e">
        <f>+#REF!</f>
        <v>#REF!</v>
      </c>
      <c r="F1133" s="237" t="e">
        <f>+#REF!</f>
        <v>#REF!</v>
      </c>
      <c r="G1133" s="237" t="e">
        <f>+#REF!</f>
        <v>#REF!</v>
      </c>
      <c r="H1133" s="267" t="e">
        <f t="shared" si="47"/>
        <v>#REF!</v>
      </c>
      <c r="I1133" s="452"/>
      <c r="J1133" s="140"/>
      <c r="K1133" s="140"/>
      <c r="L1133" s="140"/>
    </row>
    <row r="1134" spans="1:12" s="139" customFormat="1" x14ac:dyDescent="0.3">
      <c r="A1134" s="140"/>
      <c r="B1134" s="140"/>
      <c r="C1134" s="268" t="e">
        <f>+#REF!</f>
        <v>#REF!</v>
      </c>
      <c r="D1134" s="269" t="e">
        <f>+#REF!</f>
        <v>#REF!</v>
      </c>
      <c r="E1134" s="270" t="e">
        <f>+#REF!</f>
        <v>#REF!</v>
      </c>
      <c r="F1134" s="237" t="e">
        <f>+#REF!</f>
        <v>#REF!</v>
      </c>
      <c r="G1134" s="237" t="e">
        <f>+#REF!</f>
        <v>#REF!</v>
      </c>
      <c r="H1134" s="267" t="e">
        <f t="shared" si="47"/>
        <v>#REF!</v>
      </c>
      <c r="I1134" s="452"/>
      <c r="J1134" s="140"/>
      <c r="K1134" s="140"/>
      <c r="L1134" s="140"/>
    </row>
    <row r="1135" spans="1:12" s="139" customFormat="1" x14ac:dyDescent="0.3">
      <c r="A1135" s="140"/>
      <c r="B1135" s="140"/>
      <c r="C1135" s="268" t="e">
        <f>+#REF!</f>
        <v>#REF!</v>
      </c>
      <c r="D1135" s="269" t="e">
        <f>+#REF!</f>
        <v>#REF!</v>
      </c>
      <c r="E1135" s="270" t="e">
        <f>+#REF!</f>
        <v>#REF!</v>
      </c>
      <c r="F1135" s="237" t="e">
        <f>+#REF!</f>
        <v>#REF!</v>
      </c>
      <c r="G1135" s="237" t="e">
        <f>+#REF!</f>
        <v>#REF!</v>
      </c>
      <c r="H1135" s="267" t="e">
        <f t="shared" si="47"/>
        <v>#REF!</v>
      </c>
      <c r="I1135" s="452"/>
      <c r="J1135" s="140"/>
      <c r="K1135" s="140"/>
      <c r="L1135" s="140"/>
    </row>
    <row r="1136" spans="1:12" s="139" customFormat="1" x14ac:dyDescent="0.3">
      <c r="A1136" s="140"/>
      <c r="B1136" s="140"/>
      <c r="C1136" s="348" t="e">
        <f>+#REF!</f>
        <v>#REF!</v>
      </c>
      <c r="D1136" s="349" t="e">
        <f>+#REF!</f>
        <v>#REF!</v>
      </c>
      <c r="E1136" s="350" t="e">
        <f>+#REF!</f>
        <v>#REF!</v>
      </c>
      <c r="F1136" s="330" t="e">
        <f>+#REF!</f>
        <v>#REF!</v>
      </c>
      <c r="G1136" s="330" t="e">
        <f>+#REF!</f>
        <v>#REF!</v>
      </c>
      <c r="H1136" s="267" t="e">
        <f t="shared" si="47"/>
        <v>#REF!</v>
      </c>
      <c r="I1136" s="452"/>
      <c r="J1136" s="140"/>
      <c r="K1136" s="140"/>
      <c r="L1136" s="140"/>
    </row>
    <row r="1137" spans="1:12" s="139" customFormat="1" ht="15" thickBot="1" x14ac:dyDescent="0.35">
      <c r="A1137" s="140"/>
      <c r="B1137" s="140"/>
      <c r="C1137" s="351" t="e">
        <f>+#REF!</f>
        <v>#REF!</v>
      </c>
      <c r="D1137" s="352" t="e">
        <f>+#REF!</f>
        <v>#REF!</v>
      </c>
      <c r="E1137" s="353" t="e">
        <f>+#REF!</f>
        <v>#REF!</v>
      </c>
      <c r="F1137" s="335" t="e">
        <f>+#REF!</f>
        <v>#REF!</v>
      </c>
      <c r="G1137" s="335" t="e">
        <f>+#REF!</f>
        <v>#REF!</v>
      </c>
      <c r="H1137" s="380" t="e">
        <f t="shared" si="47"/>
        <v>#REF!</v>
      </c>
      <c r="I1137" s="452"/>
      <c r="J1137" s="140"/>
      <c r="K1137" s="140"/>
      <c r="L1137" s="140"/>
    </row>
    <row r="1138" spans="1:12" s="139" customFormat="1" ht="15" thickBot="1" x14ac:dyDescent="0.35">
      <c r="A1138" s="140"/>
      <c r="B1138" s="140"/>
      <c r="C1138" s="241"/>
      <c r="D1138" s="242"/>
      <c r="E1138" s="241"/>
      <c r="F1138" s="1244" t="s">
        <v>20</v>
      </c>
      <c r="G1138" s="1245"/>
      <c r="H1138" s="310" t="e">
        <f>SUM(H1116:H1137)</f>
        <v>#REF!</v>
      </c>
      <c r="I1138" s="453"/>
      <c r="J1138" s="140"/>
      <c r="K1138" s="140"/>
      <c r="L1138" s="140"/>
    </row>
    <row r="1139" spans="1:12" ht="15" thickBot="1" x14ac:dyDescent="0.35">
      <c r="A1139" s="140"/>
      <c r="B1139" s="224"/>
      <c r="C1139" s="1246" t="s">
        <v>21</v>
      </c>
      <c r="D1139" s="1247"/>
      <c r="E1139" s="1247"/>
      <c r="F1139" s="1247"/>
      <c r="G1139" s="1247"/>
      <c r="H1139" s="1248"/>
      <c r="I1139" s="226"/>
      <c r="J1139" s="140"/>
    </row>
    <row r="1140" spans="1:12" ht="15" thickBot="1" x14ac:dyDescent="0.35">
      <c r="A1140" s="140"/>
      <c r="B1140" s="224"/>
      <c r="C1140" s="203" t="s">
        <v>22</v>
      </c>
      <c r="D1140" s="204" t="s">
        <v>23</v>
      </c>
      <c r="E1140" s="205" t="s">
        <v>16</v>
      </c>
      <c r="F1140" s="204" t="s">
        <v>17</v>
      </c>
      <c r="G1140" s="205" t="s">
        <v>24</v>
      </c>
      <c r="H1140" s="312" t="s">
        <v>25</v>
      </c>
      <c r="I1140" s="456"/>
      <c r="J1140" s="140"/>
    </row>
    <row r="1141" spans="1:12" x14ac:dyDescent="0.3">
      <c r="A1141" s="140"/>
      <c r="B1141" s="224"/>
      <c r="C1141" s="281" t="e">
        <f>+#REF!</f>
        <v>#REF!</v>
      </c>
      <c r="D1141" s="313" t="e">
        <f>+#REF!</f>
        <v>#REF!</v>
      </c>
      <c r="E1141" s="282" t="e">
        <f>+#REF!</f>
        <v>#REF!</v>
      </c>
      <c r="F1141" s="283">
        <v>1</v>
      </c>
      <c r="G1141" s="314" t="e">
        <f>+#REF!</f>
        <v>#REF!</v>
      </c>
      <c r="H1141" s="315">
        <v>3184838.6367860292</v>
      </c>
      <c r="I1141" s="311"/>
      <c r="J1141" s="140"/>
    </row>
    <row r="1142" spans="1:12" x14ac:dyDescent="0.3">
      <c r="A1142" s="140"/>
      <c r="B1142" s="224"/>
      <c r="C1142" s="133" t="e">
        <f>+#REF!</f>
        <v>#REF!</v>
      </c>
      <c r="D1142" s="321" t="e">
        <f>+#REF!</f>
        <v>#REF!</v>
      </c>
      <c r="E1142" s="284" t="e">
        <f>+#REF!</f>
        <v>#REF!</v>
      </c>
      <c r="F1142" s="144">
        <v>1</v>
      </c>
      <c r="G1142" s="314" t="e">
        <f>+#REF!</f>
        <v>#REF!</v>
      </c>
      <c r="H1142" s="316">
        <v>3312236.7889062678</v>
      </c>
      <c r="I1142" s="311"/>
      <c r="J1142" s="140"/>
    </row>
    <row r="1143" spans="1:12" x14ac:dyDescent="0.3">
      <c r="A1143" s="140"/>
      <c r="B1143" s="224"/>
      <c r="C1143" s="133" t="e">
        <f>+#REF!</f>
        <v>#REF!</v>
      </c>
      <c r="D1143" s="321" t="e">
        <f>+#REF!</f>
        <v>#REF!</v>
      </c>
      <c r="E1143" s="284" t="e">
        <f>+#REF!</f>
        <v>#REF!</v>
      </c>
      <c r="F1143" s="144">
        <v>1</v>
      </c>
      <c r="G1143" s="314" t="e">
        <f>+#REF!</f>
        <v>#REF!</v>
      </c>
      <c r="H1143" s="316">
        <v>3313797.9309987626</v>
      </c>
      <c r="I1143" s="311"/>
      <c r="J1143" s="140"/>
    </row>
    <row r="1144" spans="1:12" x14ac:dyDescent="0.3">
      <c r="A1144" s="140"/>
      <c r="B1144" s="224"/>
      <c r="C1144" s="133" t="e">
        <f>+#REF!</f>
        <v>#REF!</v>
      </c>
      <c r="D1144" s="321" t="e">
        <f>+#REF!</f>
        <v>#REF!</v>
      </c>
      <c r="E1144" s="284" t="e">
        <f>+#REF!</f>
        <v>#REF!</v>
      </c>
      <c r="F1144" s="144">
        <v>1</v>
      </c>
      <c r="G1144" s="314" t="e">
        <f>+#REF!</f>
        <v>#REF!</v>
      </c>
      <c r="H1144" s="316">
        <v>2031088.0899497306</v>
      </c>
      <c r="I1144" s="311"/>
      <c r="J1144" s="140"/>
    </row>
    <row r="1145" spans="1:12" ht="15" thickBot="1" x14ac:dyDescent="0.35">
      <c r="A1145" s="140"/>
      <c r="B1145" s="224"/>
      <c r="C1145" s="285" t="e">
        <f>+#REF!</f>
        <v>#REF!</v>
      </c>
      <c r="D1145" s="286" t="e">
        <f>+#REF!</f>
        <v>#REF!</v>
      </c>
      <c r="E1145" s="287" t="e">
        <f>+#REF!</f>
        <v>#REF!</v>
      </c>
      <c r="F1145" s="288">
        <v>1</v>
      </c>
      <c r="G1145" s="314" t="e">
        <f>+#REF!</f>
        <v>#REF!</v>
      </c>
      <c r="H1145" s="317">
        <v>1797925.5</v>
      </c>
      <c r="I1145" s="311"/>
      <c r="J1145" s="140"/>
    </row>
    <row r="1146" spans="1:12" ht="15" thickBot="1" x14ac:dyDescent="0.35">
      <c r="A1146" s="140"/>
      <c r="B1146" s="224"/>
      <c r="C1146" s="1249" t="s">
        <v>57</v>
      </c>
      <c r="D1146" s="1250"/>
      <c r="E1146" s="1250"/>
      <c r="F1146" s="1250"/>
      <c r="G1146" s="1250"/>
      <c r="H1146" s="222">
        <f>SUM(H1141:H1145)</f>
        <v>13639886.946640791</v>
      </c>
      <c r="I1146" s="230"/>
      <c r="J1146" s="168"/>
    </row>
    <row r="1147" spans="1:12" ht="15" thickBot="1" x14ac:dyDescent="0.35">
      <c r="A1147" s="140"/>
      <c r="B1147" s="224"/>
      <c r="C1147" s="1190" t="s">
        <v>59</v>
      </c>
      <c r="D1147" s="1191"/>
      <c r="E1147" s="1191"/>
      <c r="F1147" s="1191"/>
      <c r="G1147" s="1192"/>
      <c r="H1147" s="318" t="e">
        <f>+H1146+H1138</f>
        <v>#REF!</v>
      </c>
      <c r="I1147" s="164"/>
      <c r="J1147" s="140"/>
    </row>
    <row r="1148" spans="1:12" s="141" customFormat="1" x14ac:dyDescent="0.3">
      <c r="A1148" s="140"/>
      <c r="B1148" s="224"/>
      <c r="C1148" s="225"/>
      <c r="D1148" s="226"/>
      <c r="E1148" s="227"/>
      <c r="F1148" s="225"/>
      <c r="G1148" s="225"/>
      <c r="H1148" s="164"/>
      <c r="I1148" s="164"/>
      <c r="J1148" s="140"/>
    </row>
    <row r="1149" spans="1:12" ht="15" thickBot="1" x14ac:dyDescent="0.35">
      <c r="A1149" s="140"/>
      <c r="B1149" s="1197"/>
      <c r="C1149" s="1222"/>
      <c r="D1149" s="1222"/>
      <c r="E1149" s="1222"/>
      <c r="F1149" s="1222"/>
      <c r="G1149" s="1222"/>
      <c r="H1149" s="1222"/>
      <c r="I1149" s="1222"/>
      <c r="J1149" s="140"/>
    </row>
    <row r="1150" spans="1:12" ht="15" thickBot="1" x14ac:dyDescent="0.35">
      <c r="A1150" s="140"/>
      <c r="B1150" s="140"/>
      <c r="C1150" s="1223" t="s">
        <v>0</v>
      </c>
      <c r="D1150" s="1208"/>
      <c r="E1150" s="1208"/>
      <c r="F1150" s="1208"/>
      <c r="G1150" s="1208"/>
      <c r="H1150" s="1209"/>
      <c r="I1150" s="450"/>
      <c r="J1150" s="140"/>
    </row>
    <row r="1151" spans="1:12" x14ac:dyDescent="0.3">
      <c r="A1151" s="140"/>
      <c r="B1151" s="140"/>
      <c r="C1151" s="1202"/>
      <c r="D1151" s="1203"/>
      <c r="E1151" s="1204"/>
      <c r="F1151" s="1205"/>
      <c r="G1151" s="1205"/>
      <c r="H1151" s="1206"/>
      <c r="I1151" s="462"/>
      <c r="J1151" s="140"/>
    </row>
    <row r="1152" spans="1:12" x14ac:dyDescent="0.3">
      <c r="A1152" s="140"/>
      <c r="B1152" s="140"/>
      <c r="C1152" s="124" t="s">
        <v>1</v>
      </c>
      <c r="D1152" s="143" t="s">
        <v>813</v>
      </c>
      <c r="E1152" s="1204"/>
      <c r="F1152" s="1205"/>
      <c r="G1152" s="1205"/>
      <c r="H1152" s="1206"/>
      <c r="I1152" s="462"/>
      <c r="J1152" s="140"/>
    </row>
    <row r="1153" spans="1:10" x14ac:dyDescent="0.3">
      <c r="A1153" s="140"/>
      <c r="B1153" s="140"/>
      <c r="C1153" s="124" t="s">
        <v>3</v>
      </c>
      <c r="D1153" s="143" t="s">
        <v>4</v>
      </c>
      <c r="E1153" s="1204"/>
      <c r="F1153" s="1205"/>
      <c r="G1153" s="1205"/>
      <c r="H1153" s="1206"/>
      <c r="I1153" s="462"/>
      <c r="J1153" s="140"/>
    </row>
    <row r="1154" spans="1:10" x14ac:dyDescent="0.3">
      <c r="A1154" s="140"/>
      <c r="B1154" s="140"/>
      <c r="C1154" s="124" t="s">
        <v>5</v>
      </c>
      <c r="D1154" s="143" t="s">
        <v>6</v>
      </c>
      <c r="E1154" s="1204"/>
      <c r="F1154" s="1205"/>
      <c r="G1154" s="1205"/>
      <c r="H1154" s="1206"/>
      <c r="I1154" s="462"/>
      <c r="J1154" s="140"/>
    </row>
    <row r="1155" spans="1:10" x14ac:dyDescent="0.3">
      <c r="A1155" s="140"/>
      <c r="B1155" s="140"/>
      <c r="C1155" s="124" t="s">
        <v>7</v>
      </c>
      <c r="D1155" s="143" t="s">
        <v>788</v>
      </c>
      <c r="E1155" s="1204"/>
      <c r="F1155" s="1205"/>
      <c r="G1155" s="1205"/>
      <c r="H1155" s="1206"/>
      <c r="I1155" s="462"/>
      <c r="J1155" s="140"/>
    </row>
    <row r="1156" spans="1:10" x14ac:dyDescent="0.3">
      <c r="A1156" s="140"/>
      <c r="B1156" s="140"/>
      <c r="C1156" s="126" t="s">
        <v>9</v>
      </c>
      <c r="D1156" s="143" t="s">
        <v>10</v>
      </c>
      <c r="E1156" s="1204"/>
      <c r="F1156" s="1205"/>
      <c r="G1156" s="1205"/>
      <c r="H1156" s="1206"/>
      <c r="I1156" s="462"/>
      <c r="J1156" s="140"/>
    </row>
    <row r="1157" spans="1:10" x14ac:dyDescent="0.3">
      <c r="A1157" s="140"/>
      <c r="B1157" s="140"/>
      <c r="C1157" s="126" t="s">
        <v>11</v>
      </c>
      <c r="D1157" s="143" t="s">
        <v>12</v>
      </c>
      <c r="E1157" s="1204"/>
      <c r="F1157" s="1205"/>
      <c r="G1157" s="1205"/>
      <c r="H1157" s="1206"/>
      <c r="I1157" s="462"/>
      <c r="J1157" s="140"/>
    </row>
    <row r="1158" spans="1:10" x14ac:dyDescent="0.3">
      <c r="A1158" s="140"/>
      <c r="B1158" s="140"/>
      <c r="C1158" s="127"/>
      <c r="D1158" s="144"/>
      <c r="E1158" s="1213"/>
      <c r="F1158" s="1214"/>
      <c r="G1158" s="1214"/>
      <c r="H1158" s="1215"/>
      <c r="I1158" s="462"/>
      <c r="J1158" s="140"/>
    </row>
    <row r="1159" spans="1:10" x14ac:dyDescent="0.3">
      <c r="A1159" s="140"/>
      <c r="B1159" s="140"/>
      <c r="C1159" s="1216" t="s">
        <v>789</v>
      </c>
      <c r="D1159" s="1217"/>
      <c r="E1159" s="1217"/>
      <c r="F1159" s="1217"/>
      <c r="G1159" s="1217"/>
      <c r="H1159" s="1218"/>
      <c r="I1159" s="450"/>
      <c r="J1159" s="140"/>
    </row>
    <row r="1160" spans="1:10" x14ac:dyDescent="0.3">
      <c r="A1160" s="140"/>
      <c r="B1160" s="140"/>
      <c r="C1160" s="129" t="s">
        <v>22</v>
      </c>
      <c r="D1160" s="130" t="s">
        <v>23</v>
      </c>
      <c r="E1160" s="131" t="s">
        <v>790</v>
      </c>
      <c r="F1160" s="130" t="s">
        <v>791</v>
      </c>
      <c r="G1160" s="130" t="s">
        <v>792</v>
      </c>
      <c r="H1160" s="132" t="s">
        <v>793</v>
      </c>
      <c r="I1160" s="463"/>
      <c r="J1160" s="140"/>
    </row>
    <row r="1161" spans="1:10" ht="28.8" x14ac:dyDescent="0.3">
      <c r="A1161" s="140"/>
      <c r="B1161" s="140"/>
      <c r="C1161" s="428">
        <v>1</v>
      </c>
      <c r="D1161" s="429" t="s">
        <v>794</v>
      </c>
      <c r="E1161" s="430" t="s">
        <v>790</v>
      </c>
      <c r="F1161" s="431">
        <v>1</v>
      </c>
      <c r="G1161" s="123">
        <v>11370267.833333334</v>
      </c>
      <c r="H1161" s="159">
        <f>+G1161*F1161</f>
        <v>11370267.833333334</v>
      </c>
      <c r="I1161" s="464"/>
      <c r="J1161" s="140"/>
    </row>
    <row r="1162" spans="1:10" x14ac:dyDescent="0.3">
      <c r="A1162" s="140"/>
      <c r="B1162" s="140"/>
      <c r="C1162" s="432">
        <v>2</v>
      </c>
      <c r="D1162" s="429" t="s">
        <v>795</v>
      </c>
      <c r="E1162" s="430" t="s">
        <v>790</v>
      </c>
      <c r="F1162" s="431">
        <v>4</v>
      </c>
      <c r="G1162" s="123">
        <v>1800000</v>
      </c>
      <c r="H1162" s="159">
        <f t="shared" ref="H1162:H1177" si="48">+G1162*F1162</f>
        <v>7200000</v>
      </c>
      <c r="I1162" s="464"/>
      <c r="J1162" s="140"/>
    </row>
    <row r="1163" spans="1:10" x14ac:dyDescent="0.3">
      <c r="A1163" s="140"/>
      <c r="B1163" s="140"/>
      <c r="C1163" s="432">
        <v>3</v>
      </c>
      <c r="D1163" s="429" t="s">
        <v>796</v>
      </c>
      <c r="E1163" s="430" t="s">
        <v>790</v>
      </c>
      <c r="F1163" s="431">
        <v>2</v>
      </c>
      <c r="G1163" s="123">
        <v>5760000</v>
      </c>
      <c r="H1163" s="159">
        <f t="shared" si="48"/>
        <v>11520000</v>
      </c>
      <c r="I1163" s="464"/>
      <c r="J1163" s="140"/>
    </row>
    <row r="1164" spans="1:10" x14ac:dyDescent="0.3">
      <c r="A1164" s="140"/>
      <c r="B1164" s="140"/>
      <c r="C1164" s="432">
        <v>4</v>
      </c>
      <c r="D1164" s="429" t="s">
        <v>797</v>
      </c>
      <c r="E1164" s="430" t="s">
        <v>790</v>
      </c>
      <c r="F1164" s="431">
        <v>1</v>
      </c>
      <c r="G1164" s="123">
        <v>4000000</v>
      </c>
      <c r="H1164" s="159">
        <f t="shared" si="48"/>
        <v>4000000</v>
      </c>
      <c r="I1164" s="464"/>
      <c r="J1164" s="140"/>
    </row>
    <row r="1165" spans="1:10" x14ac:dyDescent="0.3">
      <c r="A1165" s="140"/>
      <c r="B1165" s="140"/>
      <c r="C1165" s="432">
        <v>5</v>
      </c>
      <c r="D1165" s="429" t="s">
        <v>798</v>
      </c>
      <c r="E1165" s="430" t="s">
        <v>790</v>
      </c>
      <c r="F1165" s="431">
        <v>1</v>
      </c>
      <c r="G1165" s="123">
        <v>4000000</v>
      </c>
      <c r="H1165" s="159">
        <f t="shared" si="48"/>
        <v>4000000</v>
      </c>
      <c r="I1165" s="464"/>
      <c r="J1165" s="140"/>
    </row>
    <row r="1166" spans="1:10" x14ac:dyDescent="0.3">
      <c r="A1166" s="140"/>
      <c r="B1166" s="140"/>
      <c r="C1166" s="432">
        <v>6</v>
      </c>
      <c r="D1166" s="429" t="s">
        <v>799</v>
      </c>
      <c r="E1166" s="430" t="s">
        <v>93</v>
      </c>
      <c r="F1166" s="431">
        <v>18</v>
      </c>
      <c r="G1166" s="123">
        <v>25000</v>
      </c>
      <c r="H1166" s="159">
        <f t="shared" si="48"/>
        <v>450000</v>
      </c>
      <c r="I1166" s="464"/>
      <c r="J1166" s="140"/>
    </row>
    <row r="1167" spans="1:10" x14ac:dyDescent="0.3">
      <c r="A1167" s="140"/>
      <c r="B1167" s="140"/>
      <c r="C1167" s="432">
        <v>7</v>
      </c>
      <c r="D1167" s="429" t="s">
        <v>800</v>
      </c>
      <c r="E1167" s="430" t="s">
        <v>93</v>
      </c>
      <c r="F1167" s="431">
        <v>17.7</v>
      </c>
      <c r="G1167" s="123">
        <v>323700</v>
      </c>
      <c r="H1167" s="159">
        <f t="shared" si="48"/>
        <v>5729490</v>
      </c>
      <c r="I1167" s="464"/>
      <c r="J1167" s="140"/>
    </row>
    <row r="1168" spans="1:10" ht="28.8" x14ac:dyDescent="0.3">
      <c r="A1168" s="140"/>
      <c r="B1168" s="140"/>
      <c r="C1168" s="432">
        <v>8</v>
      </c>
      <c r="D1168" s="429" t="s">
        <v>801</v>
      </c>
      <c r="E1168" s="430" t="s">
        <v>790</v>
      </c>
      <c r="F1168" s="431">
        <v>1</v>
      </c>
      <c r="G1168" s="123">
        <v>383500</v>
      </c>
      <c r="H1168" s="159">
        <f t="shared" si="48"/>
        <v>383500</v>
      </c>
      <c r="I1168" s="464"/>
      <c r="J1168" s="140"/>
    </row>
    <row r="1169" spans="1:10" x14ac:dyDescent="0.3">
      <c r="A1169" s="140"/>
      <c r="B1169" s="140"/>
      <c r="C1169" s="432">
        <v>9</v>
      </c>
      <c r="D1169" s="433" t="s">
        <v>802</v>
      </c>
      <c r="E1169" s="430" t="s">
        <v>803</v>
      </c>
      <c r="F1169" s="431">
        <v>1</v>
      </c>
      <c r="G1169" s="434">
        <v>500000</v>
      </c>
      <c r="H1169" s="159">
        <f t="shared" si="48"/>
        <v>500000</v>
      </c>
      <c r="I1169" s="464"/>
      <c r="J1169" s="140"/>
    </row>
    <row r="1170" spans="1:10" ht="28.8" x14ac:dyDescent="0.3">
      <c r="A1170" s="140"/>
      <c r="B1170" s="140"/>
      <c r="C1170" s="432">
        <v>10</v>
      </c>
      <c r="D1170" s="433" t="s">
        <v>804</v>
      </c>
      <c r="E1170" s="430" t="s">
        <v>805</v>
      </c>
      <c r="F1170" s="431">
        <v>25</v>
      </c>
      <c r="G1170" s="162">
        <v>267800</v>
      </c>
      <c r="H1170" s="159">
        <f t="shared" si="48"/>
        <v>6695000</v>
      </c>
      <c r="I1170" s="464"/>
      <c r="J1170" s="140"/>
    </row>
    <row r="1171" spans="1:10" x14ac:dyDescent="0.3">
      <c r="A1171" s="140"/>
      <c r="B1171" s="140"/>
      <c r="C1171" s="432">
        <v>11</v>
      </c>
      <c r="D1171" s="433" t="s">
        <v>806</v>
      </c>
      <c r="E1171" s="430" t="s">
        <v>805</v>
      </c>
      <c r="F1171" s="431">
        <v>25</v>
      </c>
      <c r="G1171" s="163">
        <v>35110</v>
      </c>
      <c r="H1171" s="159">
        <f t="shared" si="48"/>
        <v>877750</v>
      </c>
      <c r="I1171" s="464"/>
      <c r="J1171" s="140"/>
    </row>
    <row r="1172" spans="1:10" x14ac:dyDescent="0.3">
      <c r="A1172" s="140"/>
      <c r="B1172" s="140"/>
      <c r="C1172" s="432">
        <v>12</v>
      </c>
      <c r="D1172" s="433" t="s">
        <v>807</v>
      </c>
      <c r="E1172" s="430" t="s">
        <v>803</v>
      </c>
      <c r="F1172" s="431">
        <v>25</v>
      </c>
      <c r="G1172" s="163">
        <v>76000</v>
      </c>
      <c r="H1172" s="159">
        <f t="shared" si="48"/>
        <v>1900000</v>
      </c>
      <c r="I1172" s="464"/>
      <c r="J1172" s="140"/>
    </row>
    <row r="1173" spans="1:10" x14ac:dyDescent="0.3">
      <c r="A1173" s="140"/>
      <c r="B1173" s="140"/>
      <c r="C1173" s="432">
        <v>13</v>
      </c>
      <c r="D1173" s="433" t="s">
        <v>808</v>
      </c>
      <c r="E1173" s="430" t="s">
        <v>790</v>
      </c>
      <c r="F1173" s="430">
        <v>5</v>
      </c>
      <c r="G1173" s="435">
        <v>22000</v>
      </c>
      <c r="H1173" s="159">
        <f t="shared" si="48"/>
        <v>110000</v>
      </c>
      <c r="I1173" s="464"/>
      <c r="J1173" s="140"/>
    </row>
    <row r="1174" spans="1:10" x14ac:dyDescent="0.3">
      <c r="A1174" s="140"/>
      <c r="B1174" s="140"/>
      <c r="C1174" s="432">
        <v>14</v>
      </c>
      <c r="D1174" s="433" t="s">
        <v>809</v>
      </c>
      <c r="E1174" s="430" t="s">
        <v>790</v>
      </c>
      <c r="F1174" s="430">
        <v>5</v>
      </c>
      <c r="G1174" s="435">
        <v>30000</v>
      </c>
      <c r="H1174" s="159">
        <f t="shared" si="48"/>
        <v>150000</v>
      </c>
      <c r="I1174" s="464"/>
      <c r="J1174" s="140"/>
    </row>
    <row r="1175" spans="1:10" x14ac:dyDescent="0.3">
      <c r="A1175" s="140"/>
      <c r="B1175" s="140"/>
      <c r="C1175" s="432">
        <v>15</v>
      </c>
      <c r="D1175" s="433" t="s">
        <v>810</v>
      </c>
      <c r="E1175" s="430" t="s">
        <v>790</v>
      </c>
      <c r="F1175" s="430">
        <v>1</v>
      </c>
      <c r="G1175" s="435">
        <v>1200000</v>
      </c>
      <c r="H1175" s="159">
        <f t="shared" si="48"/>
        <v>1200000</v>
      </c>
      <c r="I1175" s="464"/>
      <c r="J1175" s="140"/>
    </row>
    <row r="1176" spans="1:10" x14ac:dyDescent="0.3">
      <c r="A1176" s="140"/>
      <c r="B1176" s="140"/>
      <c r="C1176" s="432">
        <v>16</v>
      </c>
      <c r="D1176" s="433" t="s">
        <v>811</v>
      </c>
      <c r="E1176" s="430" t="s">
        <v>803</v>
      </c>
      <c r="F1176" s="430">
        <v>1</v>
      </c>
      <c r="G1176" s="435">
        <v>1200000</v>
      </c>
      <c r="H1176" s="159">
        <f t="shared" si="48"/>
        <v>1200000</v>
      </c>
      <c r="I1176" s="464"/>
      <c r="J1176" s="140"/>
    </row>
    <row r="1177" spans="1:10" x14ac:dyDescent="0.3">
      <c r="A1177" s="140"/>
      <c r="B1177" s="140"/>
      <c r="C1177" s="432">
        <v>17</v>
      </c>
      <c r="D1177" s="433" t="s">
        <v>812</v>
      </c>
      <c r="E1177" s="430" t="s">
        <v>790</v>
      </c>
      <c r="F1177" s="430">
        <v>1</v>
      </c>
      <c r="G1177" s="435">
        <v>8600000</v>
      </c>
      <c r="H1177" s="159">
        <f t="shared" si="48"/>
        <v>8600000</v>
      </c>
      <c r="I1177" s="464"/>
      <c r="J1177" s="140"/>
    </row>
    <row r="1178" spans="1:10" x14ac:dyDescent="0.3">
      <c r="A1178" s="140"/>
      <c r="B1178" s="140"/>
      <c r="C1178" s="1219" t="s">
        <v>59</v>
      </c>
      <c r="D1178" s="1220"/>
      <c r="E1178" s="1220"/>
      <c r="F1178" s="1220"/>
      <c r="G1178" s="1221"/>
      <c r="H1178" s="151">
        <f>SUM(H1161:H1177)</f>
        <v>65886007.833333336</v>
      </c>
      <c r="I1178" s="164"/>
      <c r="J1178" s="140"/>
    </row>
    <row r="1179" spans="1:10" x14ac:dyDescent="0.3">
      <c r="A1179" s="140"/>
      <c r="B1179" s="224"/>
      <c r="C1179" s="225"/>
      <c r="D1179" s="226"/>
      <c r="E1179" s="227"/>
      <c r="F1179" s="225"/>
      <c r="G1179" s="225"/>
      <c r="H1179" s="164"/>
      <c r="I1179" s="164"/>
      <c r="J1179" s="140"/>
    </row>
    <row r="1180" spans="1:10" ht="15" thickBot="1" x14ac:dyDescent="0.35">
      <c r="A1180" s="140"/>
      <c r="B1180" s="1197"/>
      <c r="C1180" s="1222"/>
      <c r="D1180" s="1222"/>
      <c r="E1180" s="1222"/>
      <c r="F1180" s="1222"/>
      <c r="G1180" s="1222"/>
      <c r="H1180" s="1222"/>
      <c r="I1180" s="1222"/>
      <c r="J1180" s="140"/>
    </row>
    <row r="1181" spans="1:10" ht="15" thickBot="1" x14ac:dyDescent="0.35">
      <c r="A1181" s="140"/>
      <c r="B1181" s="140"/>
      <c r="C1181" s="1223" t="s">
        <v>0</v>
      </c>
      <c r="D1181" s="1208"/>
      <c r="E1181" s="1208"/>
      <c r="F1181" s="1208"/>
      <c r="G1181" s="1208"/>
      <c r="H1181" s="1209"/>
      <c r="I1181" s="450"/>
      <c r="J1181" s="140"/>
    </row>
    <row r="1182" spans="1:10" x14ac:dyDescent="0.3">
      <c r="A1182" s="140"/>
      <c r="B1182" s="140"/>
      <c r="C1182" s="1202"/>
      <c r="D1182" s="1203"/>
      <c r="E1182" s="1204"/>
      <c r="F1182" s="1205"/>
      <c r="G1182" s="1205"/>
      <c r="H1182" s="1206"/>
      <c r="I1182" s="462"/>
      <c r="J1182" s="140"/>
    </row>
    <row r="1183" spans="1:10" x14ac:dyDescent="0.3">
      <c r="A1183" s="140"/>
      <c r="B1183" s="140"/>
      <c r="C1183" s="124" t="s">
        <v>1</v>
      </c>
      <c r="D1183" s="143" t="s">
        <v>819</v>
      </c>
      <c r="E1183" s="1204"/>
      <c r="F1183" s="1205"/>
      <c r="G1183" s="1205"/>
      <c r="H1183" s="1206"/>
      <c r="I1183" s="462"/>
      <c r="J1183" s="140"/>
    </row>
    <row r="1184" spans="1:10" x14ac:dyDescent="0.3">
      <c r="A1184" s="140"/>
      <c r="B1184" s="140"/>
      <c r="C1184" s="124" t="s">
        <v>3</v>
      </c>
      <c r="D1184" s="143" t="s">
        <v>4</v>
      </c>
      <c r="E1184" s="1204"/>
      <c r="F1184" s="1205"/>
      <c r="G1184" s="1205"/>
      <c r="H1184" s="1206"/>
      <c r="I1184" s="462"/>
      <c r="J1184" s="140"/>
    </row>
    <row r="1185" spans="1:10" x14ac:dyDescent="0.3">
      <c r="A1185" s="140"/>
      <c r="B1185" s="140"/>
      <c r="C1185" s="124" t="s">
        <v>5</v>
      </c>
      <c r="D1185" s="143" t="s">
        <v>6</v>
      </c>
      <c r="E1185" s="1204"/>
      <c r="F1185" s="1205"/>
      <c r="G1185" s="1205"/>
      <c r="H1185" s="1206"/>
      <c r="I1185" s="462"/>
      <c r="J1185" s="140"/>
    </row>
    <row r="1186" spans="1:10" x14ac:dyDescent="0.3">
      <c r="A1186" s="140"/>
      <c r="B1186" s="140"/>
      <c r="C1186" s="124" t="s">
        <v>7</v>
      </c>
      <c r="D1186" s="143" t="s">
        <v>788</v>
      </c>
      <c r="E1186" s="1204"/>
      <c r="F1186" s="1205"/>
      <c r="G1186" s="1205"/>
      <c r="H1186" s="1206"/>
      <c r="I1186" s="462"/>
      <c r="J1186" s="140"/>
    </row>
    <row r="1187" spans="1:10" x14ac:dyDescent="0.3">
      <c r="A1187" s="140"/>
      <c r="B1187" s="140"/>
      <c r="C1187" s="126" t="s">
        <v>9</v>
      </c>
      <c r="D1187" s="143" t="s">
        <v>10</v>
      </c>
      <c r="E1187" s="1204"/>
      <c r="F1187" s="1205"/>
      <c r="G1187" s="1205"/>
      <c r="H1187" s="1206"/>
      <c r="I1187" s="462"/>
      <c r="J1187" s="140"/>
    </row>
    <row r="1188" spans="1:10" x14ac:dyDescent="0.3">
      <c r="A1188" s="140"/>
      <c r="B1188" s="140"/>
      <c r="C1188" s="126" t="s">
        <v>11</v>
      </c>
      <c r="D1188" s="143" t="s">
        <v>12</v>
      </c>
      <c r="E1188" s="1204"/>
      <c r="F1188" s="1205"/>
      <c r="G1188" s="1205"/>
      <c r="H1188" s="1206"/>
      <c r="I1188" s="462"/>
      <c r="J1188" s="140"/>
    </row>
    <row r="1189" spans="1:10" x14ac:dyDescent="0.3">
      <c r="A1189" s="140"/>
      <c r="B1189" s="140"/>
      <c r="C1189" s="127"/>
      <c r="D1189" s="144"/>
      <c r="E1189" s="1213"/>
      <c r="F1189" s="1214"/>
      <c r="G1189" s="1214"/>
      <c r="H1189" s="1215"/>
      <c r="I1189" s="462"/>
      <c r="J1189" s="140"/>
    </row>
    <row r="1190" spans="1:10" x14ac:dyDescent="0.3">
      <c r="A1190" s="140"/>
      <c r="B1190" s="140"/>
      <c r="C1190" s="1216" t="s">
        <v>789</v>
      </c>
      <c r="D1190" s="1217"/>
      <c r="E1190" s="1217"/>
      <c r="F1190" s="1217"/>
      <c r="G1190" s="1217"/>
      <c r="H1190" s="1218"/>
      <c r="I1190" s="450"/>
      <c r="J1190" s="140"/>
    </row>
    <row r="1191" spans="1:10" x14ac:dyDescent="0.3">
      <c r="A1191" s="140"/>
      <c r="B1191" s="140"/>
      <c r="C1191" s="129" t="s">
        <v>22</v>
      </c>
      <c r="D1191" s="130" t="s">
        <v>23</v>
      </c>
      <c r="E1191" s="131" t="s">
        <v>790</v>
      </c>
      <c r="F1191" s="130" t="s">
        <v>791</v>
      </c>
      <c r="G1191" s="130" t="s">
        <v>792</v>
      </c>
      <c r="H1191" s="132" t="s">
        <v>793</v>
      </c>
      <c r="I1191" s="463"/>
      <c r="J1191" s="140"/>
    </row>
    <row r="1192" spans="1:10" ht="28.8" x14ac:dyDescent="0.3">
      <c r="A1192" s="140"/>
      <c r="B1192" s="140"/>
      <c r="C1192" s="436">
        <v>1</v>
      </c>
      <c r="D1192" s="146" t="s">
        <v>794</v>
      </c>
      <c r="E1192" s="147" t="s">
        <v>790</v>
      </c>
      <c r="F1192" s="148">
        <v>1</v>
      </c>
      <c r="G1192" s="123">
        <v>11370267.833333334</v>
      </c>
      <c r="H1192" s="150">
        <v>12000000</v>
      </c>
      <c r="I1192" s="465"/>
      <c r="J1192" s="140"/>
    </row>
    <row r="1193" spans="1:10" ht="28.8" x14ac:dyDescent="0.3">
      <c r="A1193" s="140"/>
      <c r="B1193" s="140"/>
      <c r="C1193" s="147">
        <v>2</v>
      </c>
      <c r="D1193" s="146" t="s">
        <v>814</v>
      </c>
      <c r="E1193" s="147" t="s">
        <v>790</v>
      </c>
      <c r="F1193" s="148">
        <v>1</v>
      </c>
      <c r="G1193" s="150">
        <v>5984000</v>
      </c>
      <c r="H1193" s="150">
        <v>5984000</v>
      </c>
      <c r="I1193" s="465"/>
      <c r="J1193" s="140"/>
    </row>
    <row r="1194" spans="1:10" x14ac:dyDescent="0.3">
      <c r="A1194" s="140"/>
      <c r="B1194" s="140"/>
      <c r="C1194" s="147">
        <v>3</v>
      </c>
      <c r="D1194" s="146" t="s">
        <v>797</v>
      </c>
      <c r="E1194" s="147" t="s">
        <v>790</v>
      </c>
      <c r="F1194" s="148">
        <v>1</v>
      </c>
      <c r="G1194" s="150">
        <v>4000000</v>
      </c>
      <c r="H1194" s="150">
        <v>4000000</v>
      </c>
      <c r="I1194" s="465"/>
      <c r="J1194" s="140"/>
    </row>
    <row r="1195" spans="1:10" x14ac:dyDescent="0.3">
      <c r="A1195" s="140"/>
      <c r="B1195" s="140"/>
      <c r="C1195" s="147">
        <v>4</v>
      </c>
      <c r="D1195" s="146" t="s">
        <v>815</v>
      </c>
      <c r="E1195" s="147" t="s">
        <v>790</v>
      </c>
      <c r="F1195" s="148">
        <v>2</v>
      </c>
      <c r="G1195" s="150">
        <v>3750000</v>
      </c>
      <c r="H1195" s="150">
        <v>7500000</v>
      </c>
      <c r="I1195" s="465"/>
      <c r="J1195" s="140"/>
    </row>
    <row r="1196" spans="1:10" x14ac:dyDescent="0.3">
      <c r="A1196" s="140"/>
      <c r="B1196" s="140"/>
      <c r="C1196" s="147">
        <v>5</v>
      </c>
      <c r="D1196" s="146" t="s">
        <v>798</v>
      </c>
      <c r="E1196" s="147" t="s">
        <v>790</v>
      </c>
      <c r="F1196" s="148">
        <v>1</v>
      </c>
      <c r="G1196" s="150">
        <v>4000000</v>
      </c>
      <c r="H1196" s="150">
        <v>4000000</v>
      </c>
      <c r="I1196" s="465"/>
      <c r="J1196" s="140"/>
    </row>
    <row r="1197" spans="1:10" ht="28.8" x14ac:dyDescent="0.3">
      <c r="A1197" s="140"/>
      <c r="B1197" s="140"/>
      <c r="C1197" s="147">
        <v>6</v>
      </c>
      <c r="D1197" s="161" t="s">
        <v>816</v>
      </c>
      <c r="E1197" s="147" t="s">
        <v>790</v>
      </c>
      <c r="F1197" s="147">
        <v>1</v>
      </c>
      <c r="G1197" s="437">
        <v>7800000</v>
      </c>
      <c r="H1197" s="438">
        <v>7800000</v>
      </c>
      <c r="I1197" s="466"/>
      <c r="J1197" s="140"/>
    </row>
    <row r="1198" spans="1:10" x14ac:dyDescent="0.3">
      <c r="A1198" s="140"/>
      <c r="B1198" s="140"/>
      <c r="C1198" s="147">
        <v>7</v>
      </c>
      <c r="D1198" s="146" t="s">
        <v>817</v>
      </c>
      <c r="E1198" s="147" t="s">
        <v>790</v>
      </c>
      <c r="F1198" s="148">
        <v>1</v>
      </c>
      <c r="G1198" s="150">
        <v>500000</v>
      </c>
      <c r="H1198" s="150">
        <v>500000</v>
      </c>
      <c r="I1198" s="465"/>
      <c r="J1198" s="140"/>
    </row>
    <row r="1199" spans="1:10" x14ac:dyDescent="0.3">
      <c r="A1199" s="140"/>
      <c r="B1199" s="140"/>
      <c r="C1199" s="147">
        <v>8</v>
      </c>
      <c r="D1199" s="146" t="s">
        <v>818</v>
      </c>
      <c r="E1199" s="147" t="s">
        <v>93</v>
      </c>
      <c r="F1199" s="148">
        <v>207</v>
      </c>
      <c r="G1199" s="150">
        <v>78811</v>
      </c>
      <c r="H1199" s="150">
        <v>16313877</v>
      </c>
      <c r="I1199" s="465"/>
      <c r="J1199" s="140"/>
    </row>
    <row r="1200" spans="1:10" x14ac:dyDescent="0.3">
      <c r="A1200" s="140"/>
      <c r="B1200" s="140"/>
      <c r="C1200" s="1219" t="s">
        <v>59</v>
      </c>
      <c r="D1200" s="1220"/>
      <c r="E1200" s="1220"/>
      <c r="F1200" s="1220"/>
      <c r="G1200" s="1221"/>
      <c r="H1200" s="151">
        <f>SUM(H1192:H1199)</f>
        <v>58097877</v>
      </c>
      <c r="I1200" s="164"/>
      <c r="J1200" s="140"/>
    </row>
    <row r="1201" spans="1:10" x14ac:dyDescent="0.3">
      <c r="A1201" s="140"/>
      <c r="B1201" s="224"/>
      <c r="C1201" s="225"/>
      <c r="D1201" s="226"/>
      <c r="E1201" s="227"/>
      <c r="F1201" s="225"/>
      <c r="G1201" s="225"/>
      <c r="H1201" s="164"/>
      <c r="I1201" s="164"/>
      <c r="J1201" s="140"/>
    </row>
    <row r="1202" spans="1:10" s="141" customFormat="1" x14ac:dyDescent="0.3">
      <c r="A1202" s="140"/>
      <c r="B1202" s="224"/>
      <c r="C1202" s="225"/>
      <c r="D1202" s="226"/>
      <c r="E1202" s="227"/>
      <c r="F1202" s="225"/>
      <c r="G1202" s="225"/>
      <c r="H1202" s="164"/>
      <c r="I1202" s="164"/>
      <c r="J1202" s="140"/>
    </row>
    <row r="1203" spans="1:10" s="141" customFormat="1" x14ac:dyDescent="0.3">
      <c r="A1203" s="140"/>
      <c r="B1203" s="224"/>
      <c r="C1203" s="225"/>
      <c r="D1203" s="226"/>
      <c r="E1203" s="227"/>
      <c r="F1203" s="225"/>
      <c r="G1203" s="225"/>
      <c r="H1203" s="164"/>
      <c r="I1203" s="164"/>
      <c r="J1203" s="140"/>
    </row>
    <row r="1204" spans="1:10" ht="15" thickBot="1" x14ac:dyDescent="0.35">
      <c r="A1204" s="140"/>
      <c r="B1204" s="1197"/>
      <c r="C1204" s="1222"/>
      <c r="D1204" s="1222"/>
      <c r="E1204" s="1222"/>
      <c r="F1204" s="1222"/>
      <c r="G1204" s="1222"/>
      <c r="H1204" s="1222"/>
      <c r="I1204" s="1222"/>
      <c r="J1204" s="140"/>
    </row>
    <row r="1205" spans="1:10" ht="15" thickBot="1" x14ac:dyDescent="0.35">
      <c r="A1205" s="140"/>
      <c r="B1205" s="140"/>
      <c r="C1205" s="1223" t="s">
        <v>0</v>
      </c>
      <c r="D1205" s="1208"/>
      <c r="E1205" s="1242"/>
      <c r="F1205" s="1242"/>
      <c r="G1205" s="1242"/>
      <c r="H1205" s="1243"/>
      <c r="I1205" s="450"/>
      <c r="J1205" s="140"/>
    </row>
    <row r="1206" spans="1:10" x14ac:dyDescent="0.3">
      <c r="A1206" s="140"/>
      <c r="B1206" s="140"/>
      <c r="C1206" s="1202"/>
      <c r="D1206" s="1214"/>
      <c r="E1206" s="1233"/>
      <c r="F1206" s="1234"/>
      <c r="G1206" s="1234"/>
      <c r="H1206" s="1235"/>
      <c r="I1206" s="462"/>
      <c r="J1206" s="140"/>
    </row>
    <row r="1207" spans="1:10" x14ac:dyDescent="0.3">
      <c r="A1207" s="140"/>
      <c r="B1207" s="140"/>
      <c r="C1207" s="124" t="s">
        <v>1</v>
      </c>
      <c r="D1207" s="125" t="s">
        <v>821</v>
      </c>
      <c r="E1207" s="1236"/>
      <c r="F1207" s="1237"/>
      <c r="G1207" s="1237"/>
      <c r="H1207" s="1238"/>
      <c r="I1207" s="462"/>
      <c r="J1207" s="140"/>
    </row>
    <row r="1208" spans="1:10" x14ac:dyDescent="0.3">
      <c r="A1208" s="140"/>
      <c r="B1208" s="140"/>
      <c r="C1208" s="124" t="s">
        <v>3</v>
      </c>
      <c r="D1208" s="125" t="s">
        <v>4</v>
      </c>
      <c r="E1208" s="1236"/>
      <c r="F1208" s="1237"/>
      <c r="G1208" s="1237"/>
      <c r="H1208" s="1238"/>
      <c r="I1208" s="462"/>
      <c r="J1208" s="140"/>
    </row>
    <row r="1209" spans="1:10" x14ac:dyDescent="0.3">
      <c r="A1209" s="140"/>
      <c r="B1209" s="140"/>
      <c r="C1209" s="124" t="s">
        <v>5</v>
      </c>
      <c r="D1209" s="125" t="s">
        <v>6</v>
      </c>
      <c r="E1209" s="1236"/>
      <c r="F1209" s="1237"/>
      <c r="G1209" s="1237"/>
      <c r="H1209" s="1238"/>
      <c r="I1209" s="462"/>
      <c r="J1209" s="140"/>
    </row>
    <row r="1210" spans="1:10" x14ac:dyDescent="0.3">
      <c r="A1210" s="140"/>
      <c r="B1210" s="140"/>
      <c r="C1210" s="124" t="s">
        <v>7</v>
      </c>
      <c r="D1210" s="125" t="s">
        <v>788</v>
      </c>
      <c r="E1210" s="1236"/>
      <c r="F1210" s="1237"/>
      <c r="G1210" s="1237"/>
      <c r="H1210" s="1238"/>
      <c r="I1210" s="462"/>
      <c r="J1210" s="140"/>
    </row>
    <row r="1211" spans="1:10" x14ac:dyDescent="0.3">
      <c r="A1211" s="140"/>
      <c r="B1211" s="140"/>
      <c r="C1211" s="126" t="s">
        <v>9</v>
      </c>
      <c r="D1211" s="125" t="s">
        <v>10</v>
      </c>
      <c r="E1211" s="1236"/>
      <c r="F1211" s="1237"/>
      <c r="G1211" s="1237"/>
      <c r="H1211" s="1238"/>
      <c r="I1211" s="462"/>
      <c r="J1211" s="140"/>
    </row>
    <row r="1212" spans="1:10" x14ac:dyDescent="0.3">
      <c r="A1212" s="140"/>
      <c r="B1212" s="140"/>
      <c r="C1212" s="126" t="s">
        <v>11</v>
      </c>
      <c r="D1212" s="125" t="s">
        <v>12</v>
      </c>
      <c r="E1212" s="1236"/>
      <c r="F1212" s="1237"/>
      <c r="G1212" s="1237"/>
      <c r="H1212" s="1238"/>
      <c r="I1212" s="462"/>
      <c r="J1212" s="140"/>
    </row>
    <row r="1213" spans="1:10" ht="15" thickBot="1" x14ac:dyDescent="0.35">
      <c r="A1213" s="140"/>
      <c r="B1213" s="140"/>
      <c r="C1213" s="439"/>
      <c r="D1213" s="440"/>
      <c r="E1213" s="1239"/>
      <c r="F1213" s="1240"/>
      <c r="G1213" s="1240"/>
      <c r="H1213" s="1241"/>
      <c r="I1213" s="462"/>
      <c r="J1213" s="140"/>
    </row>
    <row r="1214" spans="1:10" ht="15" thickBot="1" x14ac:dyDescent="0.35">
      <c r="A1214" s="140"/>
      <c r="B1214" s="140"/>
      <c r="C1214" s="1207" t="s">
        <v>789</v>
      </c>
      <c r="D1214" s="1208"/>
      <c r="E1214" s="1208"/>
      <c r="F1214" s="1208"/>
      <c r="G1214" s="1208"/>
      <c r="H1214" s="1209"/>
      <c r="I1214" s="450"/>
      <c r="J1214" s="140"/>
    </row>
    <row r="1215" spans="1:10" x14ac:dyDescent="0.3">
      <c r="A1215" s="140"/>
      <c r="B1215" s="140"/>
      <c r="C1215" s="154" t="s">
        <v>22</v>
      </c>
      <c r="D1215" s="155" t="s">
        <v>23</v>
      </c>
      <c r="E1215" s="156" t="s">
        <v>790</v>
      </c>
      <c r="F1215" s="155" t="s">
        <v>791</v>
      </c>
      <c r="G1215" s="155" t="s">
        <v>792</v>
      </c>
      <c r="H1215" s="157" t="s">
        <v>793</v>
      </c>
      <c r="I1215" s="463"/>
      <c r="J1215" s="140"/>
    </row>
    <row r="1216" spans="1:10" ht="28.8" x14ac:dyDescent="0.3">
      <c r="A1216" s="140"/>
      <c r="B1216" s="140"/>
      <c r="C1216" s="158">
        <v>1</v>
      </c>
      <c r="D1216" s="146" t="s">
        <v>794</v>
      </c>
      <c r="E1216" s="147" t="s">
        <v>790</v>
      </c>
      <c r="F1216" s="148">
        <v>1</v>
      </c>
      <c r="G1216" s="123">
        <v>11370267.833333334</v>
      </c>
      <c r="H1216" s="159">
        <v>12000000</v>
      </c>
      <c r="I1216" s="464"/>
      <c r="J1216" s="140"/>
    </row>
    <row r="1217" spans="1:10" x14ac:dyDescent="0.3">
      <c r="A1217" s="140"/>
      <c r="B1217" s="140"/>
      <c r="C1217" s="160">
        <v>2</v>
      </c>
      <c r="D1217" s="146" t="s">
        <v>796</v>
      </c>
      <c r="E1217" s="147" t="s">
        <v>790</v>
      </c>
      <c r="F1217" s="148">
        <v>2</v>
      </c>
      <c r="G1217" s="123">
        <v>5760000</v>
      </c>
      <c r="H1217" s="159">
        <v>11520000</v>
      </c>
      <c r="I1217" s="464"/>
      <c r="J1217" s="140"/>
    </row>
    <row r="1218" spans="1:10" x14ac:dyDescent="0.3">
      <c r="A1218" s="140"/>
      <c r="B1218" s="140"/>
      <c r="C1218" s="160">
        <v>3</v>
      </c>
      <c r="D1218" s="146" t="s">
        <v>797</v>
      </c>
      <c r="E1218" s="147" t="s">
        <v>790</v>
      </c>
      <c r="F1218" s="148">
        <v>1</v>
      </c>
      <c r="G1218" s="123">
        <v>4000000</v>
      </c>
      <c r="H1218" s="159">
        <v>4000000</v>
      </c>
      <c r="I1218" s="464"/>
      <c r="J1218" s="140"/>
    </row>
    <row r="1219" spans="1:10" ht="28.8" x14ac:dyDescent="0.3">
      <c r="A1219" s="140"/>
      <c r="B1219" s="140"/>
      <c r="C1219" s="160">
        <v>4</v>
      </c>
      <c r="D1219" s="146" t="s">
        <v>814</v>
      </c>
      <c r="E1219" s="147" t="s">
        <v>790</v>
      </c>
      <c r="F1219" s="148">
        <v>1</v>
      </c>
      <c r="G1219" s="123">
        <v>5984000</v>
      </c>
      <c r="H1219" s="159">
        <v>5984000</v>
      </c>
      <c r="I1219" s="464"/>
      <c r="J1219" s="140"/>
    </row>
    <row r="1220" spans="1:10" x14ac:dyDescent="0.3">
      <c r="A1220" s="140"/>
      <c r="B1220" s="140"/>
      <c r="C1220" s="160">
        <v>5</v>
      </c>
      <c r="D1220" s="146" t="s">
        <v>818</v>
      </c>
      <c r="E1220" s="147" t="s">
        <v>93</v>
      </c>
      <c r="F1220" s="148">
        <v>180</v>
      </c>
      <c r="G1220" s="123">
        <v>78811</v>
      </c>
      <c r="H1220" s="159">
        <v>14185980</v>
      </c>
      <c r="I1220" s="464"/>
      <c r="J1220" s="140"/>
    </row>
    <row r="1221" spans="1:10" x14ac:dyDescent="0.3">
      <c r="A1221" s="140"/>
      <c r="B1221" s="140"/>
      <c r="C1221" s="160">
        <v>6</v>
      </c>
      <c r="D1221" s="146" t="s">
        <v>820</v>
      </c>
      <c r="E1221" s="147" t="s">
        <v>790</v>
      </c>
      <c r="F1221" s="148">
        <v>2</v>
      </c>
      <c r="G1221" s="123">
        <v>6400000</v>
      </c>
      <c r="H1221" s="159">
        <v>12800000</v>
      </c>
      <c r="I1221" s="464"/>
      <c r="J1221" s="140"/>
    </row>
    <row r="1222" spans="1:10" ht="15" thickBot="1" x14ac:dyDescent="0.35">
      <c r="A1222" s="140"/>
      <c r="B1222" s="140"/>
      <c r="C1222" s="1210" t="s">
        <v>59</v>
      </c>
      <c r="D1222" s="1211"/>
      <c r="E1222" s="1211"/>
      <c r="F1222" s="1211"/>
      <c r="G1222" s="1212"/>
      <c r="H1222" s="138">
        <f>SUM(H1216:H1221)</f>
        <v>60489980</v>
      </c>
      <c r="I1222" s="164"/>
      <c r="J1222" s="140"/>
    </row>
    <row r="1223" spans="1:10" x14ac:dyDescent="0.3">
      <c r="A1223" s="140"/>
      <c r="B1223" s="224"/>
      <c r="C1223" s="225"/>
      <c r="D1223" s="226"/>
      <c r="E1223" s="227"/>
      <c r="F1223" s="225"/>
      <c r="G1223" s="225"/>
      <c r="H1223" s="164"/>
      <c r="I1223" s="164"/>
      <c r="J1223" s="140"/>
    </row>
    <row r="1224" spans="1:10" s="141" customFormat="1" x14ac:dyDescent="0.3">
      <c r="A1224" s="140"/>
      <c r="B1224" s="224"/>
      <c r="C1224" s="225"/>
      <c r="D1224" s="226"/>
      <c r="E1224" s="227"/>
      <c r="F1224" s="225"/>
      <c r="G1224" s="225"/>
      <c r="H1224" s="164"/>
      <c r="I1224" s="164"/>
      <c r="J1224" s="140"/>
    </row>
    <row r="1225" spans="1:10" ht="15" thickBot="1" x14ac:dyDescent="0.35">
      <c r="A1225" s="140"/>
      <c r="B1225" s="1197"/>
      <c r="C1225" s="1222"/>
      <c r="D1225" s="1222"/>
      <c r="E1225" s="1222"/>
      <c r="F1225" s="1222"/>
      <c r="G1225" s="1222"/>
      <c r="H1225" s="1222"/>
      <c r="I1225" s="1222"/>
      <c r="J1225" s="140"/>
    </row>
    <row r="1226" spans="1:10" ht="15" thickBot="1" x14ac:dyDescent="0.35">
      <c r="A1226" s="140"/>
      <c r="B1226" s="140"/>
      <c r="C1226" s="1223" t="s">
        <v>0</v>
      </c>
      <c r="D1226" s="1208"/>
      <c r="E1226" s="1208"/>
      <c r="F1226" s="1208"/>
      <c r="G1226" s="1208"/>
      <c r="H1226" s="1209"/>
      <c r="I1226" s="450"/>
      <c r="J1226" s="140"/>
    </row>
    <row r="1227" spans="1:10" x14ac:dyDescent="0.3">
      <c r="A1227" s="140"/>
      <c r="B1227" s="140"/>
      <c r="C1227" s="1202"/>
      <c r="D1227" s="1214"/>
      <c r="E1227" s="1224"/>
      <c r="F1227" s="1225"/>
      <c r="G1227" s="1225"/>
      <c r="H1227" s="1226"/>
      <c r="I1227" s="462"/>
      <c r="J1227" s="140"/>
    </row>
    <row r="1228" spans="1:10" x14ac:dyDescent="0.3">
      <c r="A1228" s="140"/>
      <c r="B1228" s="140"/>
      <c r="C1228" s="124" t="s">
        <v>1</v>
      </c>
      <c r="D1228" s="125" t="s">
        <v>823</v>
      </c>
      <c r="E1228" s="1227"/>
      <c r="F1228" s="1205"/>
      <c r="G1228" s="1205"/>
      <c r="H1228" s="1206"/>
      <c r="I1228" s="462"/>
      <c r="J1228" s="140"/>
    </row>
    <row r="1229" spans="1:10" x14ac:dyDescent="0.3">
      <c r="A1229" s="140"/>
      <c r="B1229" s="140"/>
      <c r="C1229" s="124" t="s">
        <v>3</v>
      </c>
      <c r="D1229" s="125" t="s">
        <v>4</v>
      </c>
      <c r="E1229" s="1227"/>
      <c r="F1229" s="1205"/>
      <c r="G1229" s="1205"/>
      <c r="H1229" s="1206"/>
      <c r="I1229" s="462"/>
      <c r="J1229" s="140"/>
    </row>
    <row r="1230" spans="1:10" x14ac:dyDescent="0.3">
      <c r="A1230" s="140"/>
      <c r="B1230" s="140"/>
      <c r="C1230" s="124" t="s">
        <v>5</v>
      </c>
      <c r="D1230" s="125" t="s">
        <v>6</v>
      </c>
      <c r="E1230" s="1227"/>
      <c r="F1230" s="1205"/>
      <c r="G1230" s="1205"/>
      <c r="H1230" s="1206"/>
      <c r="I1230" s="462"/>
      <c r="J1230" s="140"/>
    </row>
    <row r="1231" spans="1:10" x14ac:dyDescent="0.3">
      <c r="A1231" s="140"/>
      <c r="B1231" s="140"/>
      <c r="C1231" s="124" t="s">
        <v>7</v>
      </c>
      <c r="D1231" s="125" t="s">
        <v>788</v>
      </c>
      <c r="E1231" s="1227"/>
      <c r="F1231" s="1205"/>
      <c r="G1231" s="1205"/>
      <c r="H1231" s="1206"/>
      <c r="I1231" s="462"/>
      <c r="J1231" s="140"/>
    </row>
    <row r="1232" spans="1:10" x14ac:dyDescent="0.3">
      <c r="A1232" s="140"/>
      <c r="B1232" s="140"/>
      <c r="C1232" s="126" t="s">
        <v>9</v>
      </c>
      <c r="D1232" s="125" t="s">
        <v>10</v>
      </c>
      <c r="E1232" s="1227"/>
      <c r="F1232" s="1205"/>
      <c r="G1232" s="1205"/>
      <c r="H1232" s="1206"/>
      <c r="I1232" s="462"/>
      <c r="J1232" s="140"/>
    </row>
    <row r="1233" spans="1:10" x14ac:dyDescent="0.3">
      <c r="A1233" s="140"/>
      <c r="B1233" s="140"/>
      <c r="C1233" s="126" t="s">
        <v>11</v>
      </c>
      <c r="D1233" s="125" t="s">
        <v>12</v>
      </c>
      <c r="E1233" s="1227"/>
      <c r="F1233" s="1205"/>
      <c r="G1233" s="1205"/>
      <c r="H1233" s="1206"/>
      <c r="I1233" s="462"/>
      <c r="J1233" s="140"/>
    </row>
    <row r="1234" spans="1:10" ht="15" thickBot="1" x14ac:dyDescent="0.35">
      <c r="A1234" s="140"/>
      <c r="B1234" s="140"/>
      <c r="C1234" s="127"/>
      <c r="D1234" s="128"/>
      <c r="E1234" s="1228"/>
      <c r="F1234" s="1229"/>
      <c r="G1234" s="1229"/>
      <c r="H1234" s="1230"/>
      <c r="I1234" s="462"/>
      <c r="J1234" s="140"/>
    </row>
    <row r="1235" spans="1:10" x14ac:dyDescent="0.3">
      <c r="A1235" s="140"/>
      <c r="B1235" s="140"/>
      <c r="C1235" s="1216" t="s">
        <v>789</v>
      </c>
      <c r="D1235" s="1217"/>
      <c r="E1235" s="1231"/>
      <c r="F1235" s="1231"/>
      <c r="G1235" s="1231"/>
      <c r="H1235" s="1232"/>
      <c r="I1235" s="450"/>
      <c r="J1235" s="140"/>
    </row>
    <row r="1236" spans="1:10" x14ac:dyDescent="0.3">
      <c r="A1236" s="140"/>
      <c r="B1236" s="140"/>
      <c r="C1236" s="129" t="s">
        <v>22</v>
      </c>
      <c r="D1236" s="130" t="s">
        <v>23</v>
      </c>
      <c r="E1236" s="131" t="s">
        <v>790</v>
      </c>
      <c r="F1236" s="130" t="s">
        <v>791</v>
      </c>
      <c r="G1236" s="130" t="s">
        <v>792</v>
      </c>
      <c r="H1236" s="132" t="s">
        <v>793</v>
      </c>
      <c r="I1236" s="463"/>
      <c r="J1236" s="140"/>
    </row>
    <row r="1237" spans="1:10" ht="28.8" x14ac:dyDescent="0.3">
      <c r="A1237" s="140"/>
      <c r="B1237" s="140"/>
      <c r="C1237" s="133">
        <v>1</v>
      </c>
      <c r="D1237" s="134" t="s">
        <v>794</v>
      </c>
      <c r="E1237" s="135" t="s">
        <v>790</v>
      </c>
      <c r="F1237" s="136">
        <v>1</v>
      </c>
      <c r="G1237" s="123">
        <v>11370267.833333334</v>
      </c>
      <c r="H1237" s="137">
        <f>+G1237*F1237</f>
        <v>11370267.833333334</v>
      </c>
      <c r="I1237" s="467"/>
      <c r="J1237" s="140"/>
    </row>
    <row r="1238" spans="1:10" x14ac:dyDescent="0.3">
      <c r="A1238" s="140"/>
      <c r="B1238" s="140"/>
      <c r="C1238" s="133">
        <v>2</v>
      </c>
      <c r="D1238" s="134" t="s">
        <v>797</v>
      </c>
      <c r="E1238" s="135" t="s">
        <v>790</v>
      </c>
      <c r="F1238" s="136">
        <v>1</v>
      </c>
      <c r="G1238" s="136">
        <v>4000000</v>
      </c>
      <c r="H1238" s="137">
        <f t="shared" ref="H1238:H1241" si="49">+G1238*F1238</f>
        <v>4000000</v>
      </c>
      <c r="I1238" s="467"/>
      <c r="J1238" s="140"/>
    </row>
    <row r="1239" spans="1:10" x14ac:dyDescent="0.3">
      <c r="A1239" s="140"/>
      <c r="B1239" s="140"/>
      <c r="C1239" s="133">
        <v>3</v>
      </c>
      <c r="D1239" s="134" t="s">
        <v>796</v>
      </c>
      <c r="E1239" s="135" t="s">
        <v>790</v>
      </c>
      <c r="F1239" s="136">
        <v>2</v>
      </c>
      <c r="G1239" s="136">
        <v>5760000</v>
      </c>
      <c r="H1239" s="137">
        <f t="shared" si="49"/>
        <v>11520000</v>
      </c>
      <c r="I1239" s="467"/>
      <c r="J1239" s="140"/>
    </row>
    <row r="1240" spans="1:10" x14ac:dyDescent="0.3">
      <c r="A1240" s="140"/>
      <c r="B1240" s="140"/>
      <c r="C1240" s="133">
        <v>4</v>
      </c>
      <c r="D1240" s="134" t="s">
        <v>818</v>
      </c>
      <c r="E1240" s="135" t="s">
        <v>93</v>
      </c>
      <c r="F1240" s="136">
        <v>87.2</v>
      </c>
      <c r="G1240" s="136">
        <v>78811</v>
      </c>
      <c r="H1240" s="137">
        <f t="shared" si="49"/>
        <v>6872319.2000000002</v>
      </c>
      <c r="I1240" s="467"/>
      <c r="J1240" s="140"/>
    </row>
    <row r="1241" spans="1:10" ht="28.8" x14ac:dyDescent="0.3">
      <c r="A1241" s="140"/>
      <c r="B1241" s="140"/>
      <c r="C1241" s="133">
        <v>5</v>
      </c>
      <c r="D1241" s="134" t="s">
        <v>822</v>
      </c>
      <c r="E1241" s="135" t="s">
        <v>790</v>
      </c>
      <c r="F1241" s="136">
        <v>1</v>
      </c>
      <c r="G1241" s="136">
        <v>22000000</v>
      </c>
      <c r="H1241" s="137">
        <f t="shared" si="49"/>
        <v>22000000</v>
      </c>
      <c r="I1241" s="467"/>
      <c r="J1241" s="140"/>
    </row>
    <row r="1242" spans="1:10" ht="15" thickBot="1" x14ac:dyDescent="0.35">
      <c r="A1242" s="140"/>
      <c r="B1242" s="140"/>
      <c r="C1242" s="1210" t="s">
        <v>59</v>
      </c>
      <c r="D1242" s="1211"/>
      <c r="E1242" s="1211"/>
      <c r="F1242" s="1211"/>
      <c r="G1242" s="1212"/>
      <c r="H1242" s="138">
        <f>SUM(H1237:H1241)</f>
        <v>55762587.033333339</v>
      </c>
      <c r="I1242" s="164"/>
      <c r="J1242" s="140"/>
    </row>
    <row r="1243" spans="1:10" x14ac:dyDescent="0.3">
      <c r="A1243" s="140"/>
      <c r="B1243" s="224"/>
      <c r="C1243" s="225"/>
      <c r="D1243" s="226"/>
      <c r="E1243" s="227"/>
      <c r="F1243" s="225"/>
      <c r="G1243" s="225"/>
      <c r="H1243" s="164"/>
      <c r="I1243" s="164"/>
      <c r="J1243" s="140"/>
    </row>
    <row r="1244" spans="1:10" s="141" customFormat="1" x14ac:dyDescent="0.3">
      <c r="A1244" s="140"/>
      <c r="B1244" s="224"/>
      <c r="C1244" s="225"/>
      <c r="D1244" s="226"/>
      <c r="E1244" s="227"/>
      <c r="F1244" s="225"/>
      <c r="G1244" s="225"/>
      <c r="H1244" s="164"/>
      <c r="I1244" s="164"/>
      <c r="J1244" s="140"/>
    </row>
    <row r="1245" spans="1:10" s="141" customFormat="1" x14ac:dyDescent="0.3">
      <c r="A1245" s="140"/>
      <c r="B1245" s="224"/>
      <c r="C1245" s="225"/>
      <c r="D1245" s="226"/>
      <c r="E1245" s="227"/>
      <c r="F1245" s="225"/>
      <c r="G1245" s="225"/>
      <c r="H1245" s="164"/>
      <c r="I1245" s="164"/>
      <c r="J1245" s="140"/>
    </row>
    <row r="1246" spans="1:10" ht="15" thickBot="1" x14ac:dyDescent="0.35">
      <c r="A1246" s="140"/>
      <c r="B1246" s="1197"/>
      <c r="C1246" s="1222"/>
      <c r="D1246" s="1222"/>
      <c r="E1246" s="1222"/>
      <c r="F1246" s="1222"/>
      <c r="G1246" s="1222"/>
      <c r="H1246" s="1222"/>
      <c r="I1246" s="1222"/>
      <c r="J1246" s="140"/>
    </row>
    <row r="1247" spans="1:10" ht="15" thickBot="1" x14ac:dyDescent="0.35">
      <c r="A1247" s="140"/>
      <c r="B1247" s="140"/>
      <c r="C1247" s="1223" t="s">
        <v>0</v>
      </c>
      <c r="D1247" s="1208"/>
      <c r="E1247" s="1208"/>
      <c r="F1247" s="1208"/>
      <c r="G1247" s="1208"/>
      <c r="H1247" s="1209"/>
      <c r="I1247" s="450"/>
      <c r="J1247" s="140"/>
    </row>
    <row r="1248" spans="1:10" x14ac:dyDescent="0.3">
      <c r="A1248" s="140"/>
      <c r="B1248" s="140"/>
      <c r="C1248" s="1202"/>
      <c r="D1248" s="1203"/>
      <c r="E1248" s="1204"/>
      <c r="F1248" s="1205"/>
      <c r="G1248" s="1205"/>
      <c r="H1248" s="1206"/>
      <c r="I1248" s="462"/>
      <c r="J1248" s="140"/>
    </row>
    <row r="1249" spans="1:10" x14ac:dyDescent="0.3">
      <c r="A1249" s="140"/>
      <c r="B1249" s="140"/>
      <c r="C1249" s="124" t="s">
        <v>1</v>
      </c>
      <c r="D1249" s="143" t="s">
        <v>827</v>
      </c>
      <c r="E1249" s="1204"/>
      <c r="F1249" s="1205"/>
      <c r="G1249" s="1205"/>
      <c r="H1249" s="1206"/>
      <c r="I1249" s="462"/>
      <c r="J1249" s="140"/>
    </row>
    <row r="1250" spans="1:10" x14ac:dyDescent="0.3">
      <c r="A1250" s="140"/>
      <c r="B1250" s="140"/>
      <c r="C1250" s="124" t="s">
        <v>3</v>
      </c>
      <c r="D1250" s="143" t="s">
        <v>4</v>
      </c>
      <c r="E1250" s="1204"/>
      <c r="F1250" s="1205"/>
      <c r="G1250" s="1205"/>
      <c r="H1250" s="1206"/>
      <c r="I1250" s="462"/>
      <c r="J1250" s="140"/>
    </row>
    <row r="1251" spans="1:10" x14ac:dyDescent="0.3">
      <c r="A1251" s="140"/>
      <c r="B1251" s="140"/>
      <c r="C1251" s="124" t="s">
        <v>5</v>
      </c>
      <c r="D1251" s="143" t="s">
        <v>6</v>
      </c>
      <c r="E1251" s="1204"/>
      <c r="F1251" s="1205"/>
      <c r="G1251" s="1205"/>
      <c r="H1251" s="1206"/>
      <c r="I1251" s="462"/>
      <c r="J1251" s="140"/>
    </row>
    <row r="1252" spans="1:10" x14ac:dyDescent="0.3">
      <c r="A1252" s="140"/>
      <c r="B1252" s="140"/>
      <c r="C1252" s="124" t="s">
        <v>7</v>
      </c>
      <c r="D1252" s="143" t="s">
        <v>788</v>
      </c>
      <c r="E1252" s="1204"/>
      <c r="F1252" s="1205"/>
      <c r="G1252" s="1205"/>
      <c r="H1252" s="1206"/>
      <c r="I1252" s="462"/>
      <c r="J1252" s="140"/>
    </row>
    <row r="1253" spans="1:10" x14ac:dyDescent="0.3">
      <c r="A1253" s="140"/>
      <c r="B1253" s="140"/>
      <c r="C1253" s="126" t="s">
        <v>9</v>
      </c>
      <c r="D1253" s="143" t="s">
        <v>10</v>
      </c>
      <c r="E1253" s="1204"/>
      <c r="F1253" s="1205"/>
      <c r="G1253" s="1205"/>
      <c r="H1253" s="1206"/>
      <c r="I1253" s="462"/>
      <c r="J1253" s="140"/>
    </row>
    <row r="1254" spans="1:10" x14ac:dyDescent="0.3">
      <c r="A1254" s="140"/>
      <c r="B1254" s="140"/>
      <c r="C1254" s="126" t="s">
        <v>11</v>
      </c>
      <c r="D1254" s="143" t="s">
        <v>12</v>
      </c>
      <c r="E1254" s="1204"/>
      <c r="F1254" s="1205"/>
      <c r="G1254" s="1205"/>
      <c r="H1254" s="1206"/>
      <c r="I1254" s="462"/>
      <c r="J1254" s="140"/>
    </row>
    <row r="1255" spans="1:10" x14ac:dyDescent="0.3">
      <c r="A1255" s="140"/>
      <c r="B1255" s="140"/>
      <c r="C1255" s="127"/>
      <c r="D1255" s="144"/>
      <c r="E1255" s="1213"/>
      <c r="F1255" s="1214"/>
      <c r="G1255" s="1214"/>
      <c r="H1255" s="1215"/>
      <c r="I1255" s="462"/>
      <c r="J1255" s="140"/>
    </row>
    <row r="1256" spans="1:10" x14ac:dyDescent="0.3">
      <c r="A1256" s="140"/>
      <c r="B1256" s="140"/>
      <c r="C1256" s="1216" t="s">
        <v>789</v>
      </c>
      <c r="D1256" s="1217"/>
      <c r="E1256" s="1217"/>
      <c r="F1256" s="1217"/>
      <c r="G1256" s="1217"/>
      <c r="H1256" s="1218"/>
      <c r="I1256" s="450"/>
      <c r="J1256" s="140"/>
    </row>
    <row r="1257" spans="1:10" x14ac:dyDescent="0.3">
      <c r="A1257" s="140"/>
      <c r="B1257" s="140"/>
      <c r="C1257" s="129" t="s">
        <v>22</v>
      </c>
      <c r="D1257" s="130" t="s">
        <v>23</v>
      </c>
      <c r="E1257" s="131" t="s">
        <v>790</v>
      </c>
      <c r="F1257" s="130" t="s">
        <v>791</v>
      </c>
      <c r="G1257" s="130" t="s">
        <v>792</v>
      </c>
      <c r="H1257" s="132" t="s">
        <v>793</v>
      </c>
      <c r="I1257" s="463"/>
      <c r="J1257" s="140"/>
    </row>
    <row r="1258" spans="1:10" ht="43.2" x14ac:dyDescent="0.3">
      <c r="A1258" s="140"/>
      <c r="B1258" s="140"/>
      <c r="C1258" s="145">
        <v>1</v>
      </c>
      <c r="D1258" s="146" t="s">
        <v>824</v>
      </c>
      <c r="E1258" s="147" t="s">
        <v>790</v>
      </c>
      <c r="F1258" s="148">
        <v>1</v>
      </c>
      <c r="G1258" s="123">
        <v>12000000</v>
      </c>
      <c r="H1258" s="123">
        <f>+G1258*F1258</f>
        <v>12000000</v>
      </c>
      <c r="I1258" s="464"/>
      <c r="J1258" s="140"/>
    </row>
    <row r="1259" spans="1:10" ht="28.8" x14ac:dyDescent="0.3">
      <c r="A1259" s="140"/>
      <c r="B1259" s="140"/>
      <c r="C1259" s="149">
        <v>2</v>
      </c>
      <c r="D1259" s="146" t="s">
        <v>794</v>
      </c>
      <c r="E1259" s="147" t="s">
        <v>790</v>
      </c>
      <c r="F1259" s="148">
        <v>1</v>
      </c>
      <c r="G1259" s="123">
        <v>11727114.735292494</v>
      </c>
      <c r="H1259" s="123">
        <f t="shared" ref="H1259:H1262" si="50">+G1259*F1259</f>
        <v>11727114.735292494</v>
      </c>
      <c r="I1259" s="464"/>
      <c r="J1259" s="140"/>
    </row>
    <row r="1260" spans="1:10" ht="28.8" x14ac:dyDescent="0.3">
      <c r="A1260" s="140"/>
      <c r="B1260" s="140"/>
      <c r="C1260" s="148">
        <v>3</v>
      </c>
      <c r="D1260" s="146" t="s">
        <v>825</v>
      </c>
      <c r="E1260" s="147" t="s">
        <v>790</v>
      </c>
      <c r="F1260" s="148">
        <v>1</v>
      </c>
      <c r="G1260" s="150">
        <v>11933479</v>
      </c>
      <c r="H1260" s="123">
        <f t="shared" si="50"/>
        <v>11933479</v>
      </c>
      <c r="I1260" s="464"/>
      <c r="J1260" s="140"/>
    </row>
    <row r="1261" spans="1:10" x14ac:dyDescent="0.3">
      <c r="A1261" s="140"/>
      <c r="B1261" s="140"/>
      <c r="C1261" s="148">
        <v>4</v>
      </c>
      <c r="D1261" s="146" t="s">
        <v>826</v>
      </c>
      <c r="E1261" s="147" t="s">
        <v>790</v>
      </c>
      <c r="F1261" s="148">
        <v>4</v>
      </c>
      <c r="G1261" s="150">
        <v>2430000</v>
      </c>
      <c r="H1261" s="123">
        <f t="shared" si="50"/>
        <v>9720000</v>
      </c>
      <c r="I1261" s="464"/>
      <c r="J1261" s="140"/>
    </row>
    <row r="1262" spans="1:10" x14ac:dyDescent="0.3">
      <c r="A1262" s="140"/>
      <c r="B1262" s="140"/>
      <c r="C1262" s="145">
        <v>2</v>
      </c>
      <c r="D1262" s="146" t="s">
        <v>795</v>
      </c>
      <c r="E1262" s="147" t="s">
        <v>790</v>
      </c>
      <c r="F1262" s="148">
        <v>4</v>
      </c>
      <c r="G1262" s="123">
        <v>1800000</v>
      </c>
      <c r="H1262" s="123">
        <f t="shared" si="50"/>
        <v>7200000</v>
      </c>
      <c r="I1262" s="464"/>
      <c r="J1262" s="140"/>
    </row>
    <row r="1263" spans="1:10" x14ac:dyDescent="0.3">
      <c r="A1263" s="140"/>
      <c r="B1263" s="140"/>
      <c r="C1263" s="1219" t="s">
        <v>59</v>
      </c>
      <c r="D1263" s="1220"/>
      <c r="E1263" s="1220"/>
      <c r="F1263" s="1220"/>
      <c r="G1263" s="1221"/>
      <c r="H1263" s="151">
        <f>SUM(H1258:H1262)</f>
        <v>52580593.735292494</v>
      </c>
      <c r="I1263" s="164"/>
      <c r="J1263" s="140"/>
    </row>
    <row r="1264" spans="1:10" x14ac:dyDescent="0.3">
      <c r="A1264" s="140"/>
      <c r="B1264" s="224"/>
      <c r="C1264" s="225"/>
      <c r="D1264" s="226"/>
      <c r="E1264" s="227"/>
      <c r="F1264" s="225"/>
      <c r="G1264" s="225"/>
      <c r="H1264" s="164"/>
      <c r="I1264" s="164"/>
      <c r="J1264" s="140"/>
    </row>
    <row r="1265" spans="1:10" s="141" customFormat="1" x14ac:dyDescent="0.3">
      <c r="A1265" s="140"/>
      <c r="B1265" s="224"/>
      <c r="C1265" s="225"/>
      <c r="D1265" s="226"/>
      <c r="E1265" s="227"/>
      <c r="F1265" s="225"/>
      <c r="G1265" s="225"/>
      <c r="H1265" s="164"/>
      <c r="I1265" s="164"/>
      <c r="J1265" s="140"/>
    </row>
    <row r="1266" spans="1:10" s="141" customFormat="1" x14ac:dyDescent="0.3">
      <c r="A1266" s="140"/>
      <c r="B1266" s="224"/>
      <c r="C1266" s="225"/>
      <c r="D1266" s="226"/>
      <c r="E1266" s="227"/>
      <c r="F1266" s="225"/>
      <c r="G1266" s="225"/>
      <c r="H1266" s="164"/>
      <c r="I1266" s="164"/>
      <c r="J1266" s="140"/>
    </row>
    <row r="1267" spans="1:10" ht="15" thickBot="1" x14ac:dyDescent="0.35">
      <c r="A1267" s="140"/>
      <c r="B1267" s="1197"/>
      <c r="C1267" s="1222"/>
      <c r="D1267" s="1222"/>
      <c r="E1267" s="1222"/>
      <c r="F1267" s="1222"/>
      <c r="G1267" s="1222"/>
      <c r="H1267" s="1222"/>
      <c r="I1267" s="1222"/>
      <c r="J1267" s="140"/>
    </row>
    <row r="1268" spans="1:10" ht="15" thickBot="1" x14ac:dyDescent="0.35">
      <c r="A1268" s="140"/>
      <c r="B1268" s="224"/>
      <c r="C1268" s="1223" t="s">
        <v>0</v>
      </c>
      <c r="D1268" s="1208"/>
      <c r="E1268" s="1208"/>
      <c r="F1268" s="1208"/>
      <c r="G1268" s="1208"/>
      <c r="H1268" s="1209"/>
      <c r="I1268" s="450"/>
      <c r="J1268" s="140"/>
    </row>
    <row r="1269" spans="1:10" x14ac:dyDescent="0.3">
      <c r="A1269" s="140"/>
      <c r="B1269" s="224"/>
      <c r="C1269" s="1202"/>
      <c r="D1269" s="1203"/>
      <c r="E1269" s="1204"/>
      <c r="F1269" s="1205"/>
      <c r="G1269" s="1205"/>
      <c r="H1269" s="1206"/>
      <c r="I1269" s="462"/>
      <c r="J1269" s="140"/>
    </row>
    <row r="1270" spans="1:10" x14ac:dyDescent="0.3">
      <c r="A1270" s="140"/>
      <c r="B1270" s="224"/>
      <c r="C1270" s="124" t="s">
        <v>1</v>
      </c>
      <c r="D1270" s="143" t="s">
        <v>831</v>
      </c>
      <c r="E1270" s="1204"/>
      <c r="F1270" s="1205"/>
      <c r="G1270" s="1205"/>
      <c r="H1270" s="1206"/>
      <c r="I1270" s="462"/>
      <c r="J1270" s="140"/>
    </row>
    <row r="1271" spans="1:10" x14ac:dyDescent="0.3">
      <c r="A1271" s="140"/>
      <c r="B1271" s="224"/>
      <c r="C1271" s="124" t="s">
        <v>3</v>
      </c>
      <c r="D1271" s="143" t="s">
        <v>4</v>
      </c>
      <c r="E1271" s="1204"/>
      <c r="F1271" s="1205"/>
      <c r="G1271" s="1205"/>
      <c r="H1271" s="1206"/>
      <c r="I1271" s="462"/>
      <c r="J1271" s="140"/>
    </row>
    <row r="1272" spans="1:10" x14ac:dyDescent="0.3">
      <c r="A1272" s="140"/>
      <c r="B1272" s="224"/>
      <c r="C1272" s="124" t="s">
        <v>5</v>
      </c>
      <c r="D1272" s="143" t="s">
        <v>6</v>
      </c>
      <c r="E1272" s="1204"/>
      <c r="F1272" s="1205"/>
      <c r="G1272" s="1205"/>
      <c r="H1272" s="1206"/>
      <c r="I1272" s="462"/>
      <c r="J1272" s="140"/>
    </row>
    <row r="1273" spans="1:10" x14ac:dyDescent="0.3">
      <c r="A1273" s="140"/>
      <c r="B1273" s="224"/>
      <c r="C1273" s="124" t="s">
        <v>7</v>
      </c>
      <c r="D1273" s="143" t="s">
        <v>788</v>
      </c>
      <c r="E1273" s="1204"/>
      <c r="F1273" s="1205"/>
      <c r="G1273" s="1205"/>
      <c r="H1273" s="1206"/>
      <c r="I1273" s="462"/>
      <c r="J1273" s="140"/>
    </row>
    <row r="1274" spans="1:10" x14ac:dyDescent="0.3">
      <c r="A1274" s="140"/>
      <c r="B1274" s="224"/>
      <c r="C1274" s="126" t="s">
        <v>9</v>
      </c>
      <c r="D1274" s="143" t="s">
        <v>10</v>
      </c>
      <c r="E1274" s="1204"/>
      <c r="F1274" s="1205"/>
      <c r="G1274" s="1205"/>
      <c r="H1274" s="1206"/>
      <c r="I1274" s="462"/>
      <c r="J1274" s="140"/>
    </row>
    <row r="1275" spans="1:10" x14ac:dyDescent="0.3">
      <c r="A1275" s="140"/>
      <c r="B1275" s="224"/>
      <c r="C1275" s="126" t="s">
        <v>11</v>
      </c>
      <c r="D1275" s="143" t="s">
        <v>12</v>
      </c>
      <c r="E1275" s="1204"/>
      <c r="F1275" s="1205"/>
      <c r="G1275" s="1205"/>
      <c r="H1275" s="1206"/>
      <c r="I1275" s="462"/>
      <c r="J1275" s="140"/>
    </row>
    <row r="1276" spans="1:10" ht="15" thickBot="1" x14ac:dyDescent="0.35">
      <c r="A1276" s="140"/>
      <c r="B1276" s="224"/>
      <c r="C1276" s="152"/>
      <c r="D1276" s="153"/>
      <c r="E1276" s="1204"/>
      <c r="F1276" s="1205"/>
      <c r="G1276" s="1205"/>
      <c r="H1276" s="1206"/>
      <c r="I1276" s="462"/>
      <c r="J1276" s="140"/>
    </row>
    <row r="1277" spans="1:10" ht="15" thickBot="1" x14ac:dyDescent="0.35">
      <c r="A1277" s="140"/>
      <c r="B1277" s="224"/>
      <c r="C1277" s="1207" t="s">
        <v>789</v>
      </c>
      <c r="D1277" s="1208"/>
      <c r="E1277" s="1208"/>
      <c r="F1277" s="1208"/>
      <c r="G1277" s="1208"/>
      <c r="H1277" s="1209"/>
      <c r="I1277" s="450"/>
      <c r="J1277" s="140"/>
    </row>
    <row r="1278" spans="1:10" x14ac:dyDescent="0.3">
      <c r="A1278" s="140"/>
      <c r="B1278" s="224"/>
      <c r="C1278" s="154" t="s">
        <v>22</v>
      </c>
      <c r="D1278" s="155" t="s">
        <v>23</v>
      </c>
      <c r="E1278" s="156" t="s">
        <v>790</v>
      </c>
      <c r="F1278" s="155" t="s">
        <v>791</v>
      </c>
      <c r="G1278" s="155" t="s">
        <v>792</v>
      </c>
      <c r="H1278" s="157" t="s">
        <v>793</v>
      </c>
      <c r="I1278" s="463"/>
      <c r="J1278" s="140"/>
    </row>
    <row r="1279" spans="1:10" ht="28.8" x14ac:dyDescent="0.3">
      <c r="A1279" s="140"/>
      <c r="B1279" s="224"/>
      <c r="C1279" s="158">
        <v>1</v>
      </c>
      <c r="D1279" s="146" t="s">
        <v>794</v>
      </c>
      <c r="E1279" s="147" t="s">
        <v>790</v>
      </c>
      <c r="F1279" s="148">
        <v>1</v>
      </c>
      <c r="G1279" s="123">
        <v>12000000</v>
      </c>
      <c r="H1279" s="159">
        <f>+G1279*F1279</f>
        <v>12000000</v>
      </c>
      <c r="I1279" s="464"/>
      <c r="J1279" s="140"/>
    </row>
    <row r="1280" spans="1:10" x14ac:dyDescent="0.3">
      <c r="A1280" s="140"/>
      <c r="B1280" s="224"/>
      <c r="C1280" s="160">
        <v>2</v>
      </c>
      <c r="D1280" s="146" t="s">
        <v>797</v>
      </c>
      <c r="E1280" s="147" t="s">
        <v>790</v>
      </c>
      <c r="F1280" s="148">
        <v>1</v>
      </c>
      <c r="G1280" s="123">
        <v>4000000</v>
      </c>
      <c r="H1280" s="159">
        <f t="shared" ref="H1280:H1286" si="51">+G1280*F1280</f>
        <v>4000000</v>
      </c>
      <c r="I1280" s="464"/>
      <c r="J1280" s="140"/>
    </row>
    <row r="1281" spans="1:12" x14ac:dyDescent="0.3">
      <c r="A1281" s="140"/>
      <c r="B1281" s="224"/>
      <c r="C1281" s="160">
        <f t="shared" ref="C1281:C1286" si="52">+C1280+1</f>
        <v>3</v>
      </c>
      <c r="D1281" s="146" t="s">
        <v>796</v>
      </c>
      <c r="E1281" s="147" t="s">
        <v>790</v>
      </c>
      <c r="F1281" s="148">
        <v>2</v>
      </c>
      <c r="G1281" s="123">
        <v>5760000</v>
      </c>
      <c r="H1281" s="159">
        <f t="shared" si="51"/>
        <v>11520000</v>
      </c>
      <c r="I1281" s="464"/>
      <c r="J1281" s="140"/>
    </row>
    <row r="1282" spans="1:12" x14ac:dyDescent="0.3">
      <c r="A1282" s="140"/>
      <c r="B1282" s="224"/>
      <c r="C1282" s="160">
        <f t="shared" si="52"/>
        <v>4</v>
      </c>
      <c r="D1282" s="146" t="s">
        <v>820</v>
      </c>
      <c r="E1282" s="147" t="s">
        <v>790</v>
      </c>
      <c r="F1282" s="148">
        <v>2</v>
      </c>
      <c r="G1282" s="123">
        <v>6400000</v>
      </c>
      <c r="H1282" s="159">
        <f t="shared" si="51"/>
        <v>12800000</v>
      </c>
      <c r="I1282" s="464"/>
      <c r="J1282" s="140"/>
    </row>
    <row r="1283" spans="1:12" x14ac:dyDescent="0.3">
      <c r="A1283" s="140"/>
      <c r="B1283" s="224"/>
      <c r="C1283" s="160">
        <f t="shared" si="52"/>
        <v>5</v>
      </c>
      <c r="D1283" s="146" t="s">
        <v>818</v>
      </c>
      <c r="E1283" s="147" t="s">
        <v>93</v>
      </c>
      <c r="F1283" s="148">
        <v>87.2</v>
      </c>
      <c r="G1283" s="123">
        <v>78811</v>
      </c>
      <c r="H1283" s="159">
        <f t="shared" si="51"/>
        <v>6872319.2000000002</v>
      </c>
      <c r="I1283" s="464"/>
      <c r="J1283" s="140"/>
    </row>
    <row r="1284" spans="1:12" ht="28.8" x14ac:dyDescent="0.3">
      <c r="A1284" s="140"/>
      <c r="B1284" s="224"/>
      <c r="C1284" s="160">
        <f t="shared" si="52"/>
        <v>6</v>
      </c>
      <c r="D1284" s="161" t="s">
        <v>804</v>
      </c>
      <c r="E1284" s="147" t="s">
        <v>805</v>
      </c>
      <c r="F1284" s="148">
        <v>21</v>
      </c>
      <c r="G1284" s="162">
        <v>267800</v>
      </c>
      <c r="H1284" s="159">
        <f t="shared" si="51"/>
        <v>5623800</v>
      </c>
      <c r="I1284" s="464"/>
      <c r="J1284" s="140"/>
    </row>
    <row r="1285" spans="1:12" x14ac:dyDescent="0.3">
      <c r="A1285" s="140"/>
      <c r="B1285" s="224"/>
      <c r="C1285" s="160">
        <f t="shared" si="52"/>
        <v>7</v>
      </c>
      <c r="D1285" s="161" t="s">
        <v>806</v>
      </c>
      <c r="E1285" s="147" t="s">
        <v>805</v>
      </c>
      <c r="F1285" s="148">
        <v>20</v>
      </c>
      <c r="G1285" s="163">
        <v>35110</v>
      </c>
      <c r="H1285" s="159">
        <f t="shared" si="51"/>
        <v>702200</v>
      </c>
      <c r="I1285" s="464"/>
      <c r="J1285" s="140"/>
    </row>
    <row r="1286" spans="1:12" x14ac:dyDescent="0.3">
      <c r="A1286" s="140"/>
      <c r="B1286" s="224"/>
      <c r="C1286" s="160">
        <f t="shared" si="52"/>
        <v>8</v>
      </c>
      <c r="D1286" s="161" t="s">
        <v>807</v>
      </c>
      <c r="E1286" s="147" t="s">
        <v>805</v>
      </c>
      <c r="F1286" s="148">
        <v>20</v>
      </c>
      <c r="G1286" s="163">
        <v>76000</v>
      </c>
      <c r="H1286" s="159">
        <f t="shared" si="51"/>
        <v>1520000</v>
      </c>
      <c r="I1286" s="464"/>
      <c r="J1286" s="140"/>
    </row>
    <row r="1287" spans="1:12" ht="15" thickBot="1" x14ac:dyDescent="0.35">
      <c r="A1287" s="140"/>
      <c r="B1287" s="224"/>
      <c r="C1287" s="1210" t="s">
        <v>59</v>
      </c>
      <c r="D1287" s="1211"/>
      <c r="E1287" s="1211"/>
      <c r="F1287" s="1211"/>
      <c r="G1287" s="1212"/>
      <c r="H1287" s="138">
        <f>SUM(H1279:H1286)</f>
        <v>55038319.200000003</v>
      </c>
      <c r="I1287" s="164"/>
      <c r="J1287" s="140"/>
    </row>
    <row r="1288" spans="1:12" ht="15" thickBot="1" x14ac:dyDescent="0.35">
      <c r="A1288" s="140"/>
      <c r="B1288" s="1197"/>
      <c r="C1288" s="1197"/>
      <c r="D1288" s="1197"/>
      <c r="E1288" s="1197"/>
      <c r="F1288" s="1197"/>
      <c r="G1288" s="1197"/>
      <c r="H1288" s="1197"/>
      <c r="I1288" s="1197"/>
      <c r="J1288" s="169"/>
      <c r="K1288" s="441"/>
      <c r="L1288" s="441"/>
    </row>
    <row r="1289" spans="1:12" ht="15" thickBot="1" x14ac:dyDescent="0.35">
      <c r="A1289" s="140"/>
      <c r="B1289" s="224"/>
      <c r="C1289" s="1198" t="s">
        <v>829</v>
      </c>
      <c r="D1289" s="1199"/>
      <c r="E1289" s="1199"/>
      <c r="F1289" s="1200"/>
      <c r="G1289" s="1201" t="e">
        <f>+H44+H72+H116+H160+H204+H248+H292+H336+H381+H426+H471+H516+H562+H608+H653+H698+H742+H786+H830+H874+H919+H964+H1010+H1056+H1102+H1147</f>
        <v>#REF!</v>
      </c>
      <c r="H1289" s="1200"/>
      <c r="I1289" s="224"/>
      <c r="J1289" s="140"/>
      <c r="L1289" s="442"/>
    </row>
    <row r="1290" spans="1:12" ht="15" thickBot="1" x14ac:dyDescent="0.35">
      <c r="A1290" s="140"/>
      <c r="B1290" s="224"/>
      <c r="C1290" s="1198" t="s">
        <v>830</v>
      </c>
      <c r="D1290" s="1199"/>
      <c r="E1290" s="1199"/>
      <c r="F1290" s="1200"/>
      <c r="G1290" s="1201">
        <f>+H1287+H1263+H1242+H1222+H1200+H1178</f>
        <v>347855364.80195916</v>
      </c>
      <c r="H1290" s="1200"/>
      <c r="I1290" s="224"/>
      <c r="J1290" s="140"/>
      <c r="L1290" s="165"/>
    </row>
    <row r="1291" spans="1:12" ht="15" thickBot="1" x14ac:dyDescent="0.35">
      <c r="A1291" s="140"/>
      <c r="B1291" s="224"/>
      <c r="C1291" s="1199"/>
      <c r="D1291" s="1199"/>
      <c r="E1291" s="1199"/>
      <c r="F1291" s="1199"/>
      <c r="G1291" s="1199"/>
      <c r="H1291" s="1199"/>
      <c r="I1291" s="224"/>
      <c r="J1291" s="140"/>
      <c r="L1291" s="442"/>
    </row>
    <row r="1292" spans="1:12" ht="15" thickBot="1" x14ac:dyDescent="0.35">
      <c r="A1292" s="140"/>
      <c r="B1292" s="224"/>
      <c r="C1292" s="1198" t="s">
        <v>828</v>
      </c>
      <c r="D1292" s="1199"/>
      <c r="E1292" s="1199"/>
      <c r="F1292" s="1200"/>
      <c r="G1292" s="1201" t="e">
        <f>+G1290+G1289</f>
        <v>#REF!</v>
      </c>
      <c r="H1292" s="1200"/>
      <c r="I1292" s="224"/>
      <c r="J1292" s="169"/>
    </row>
    <row r="1293" spans="1:12" ht="15" thickBot="1" x14ac:dyDescent="0.35">
      <c r="A1293" s="140"/>
      <c r="B1293" s="224"/>
      <c r="C1293" s="1190" t="s">
        <v>70</v>
      </c>
      <c r="D1293" s="1191"/>
      <c r="E1293" s="1191"/>
      <c r="F1293" s="1192"/>
      <c r="G1293" s="443">
        <v>0.24</v>
      </c>
      <c r="H1293" s="318" t="e">
        <f>+G1292*G1293</f>
        <v>#REF!</v>
      </c>
      <c r="I1293" s="164"/>
      <c r="J1293" s="168"/>
    </row>
    <row r="1294" spans="1:12" ht="15" thickBot="1" x14ac:dyDescent="0.35">
      <c r="A1294" s="140"/>
      <c r="B1294" s="224"/>
      <c r="C1294" s="1187" t="s">
        <v>69</v>
      </c>
      <c r="D1294" s="1188"/>
      <c r="E1294" s="1188"/>
      <c r="F1294" s="1189"/>
      <c r="G1294" s="444">
        <v>0.01</v>
      </c>
      <c r="H1294" s="445" t="e">
        <f>+G1294*G1292</f>
        <v>#REF!</v>
      </c>
      <c r="I1294" s="164"/>
      <c r="J1294" s="140"/>
    </row>
    <row r="1295" spans="1:12" ht="15" thickBot="1" x14ac:dyDescent="0.35">
      <c r="A1295" s="140"/>
      <c r="B1295" s="224"/>
      <c r="C1295" s="1190" t="s">
        <v>68</v>
      </c>
      <c r="D1295" s="1191"/>
      <c r="E1295" s="1191"/>
      <c r="F1295" s="1192"/>
      <c r="G1295" s="443">
        <v>0.05</v>
      </c>
      <c r="H1295" s="318" t="e">
        <f>+G1295*G1292</f>
        <v>#REF!</v>
      </c>
      <c r="I1295" s="164"/>
      <c r="J1295" s="140"/>
    </row>
    <row r="1296" spans="1:12" ht="15" thickBot="1" x14ac:dyDescent="0.35">
      <c r="A1296" s="140"/>
      <c r="B1296" s="224"/>
      <c r="C1296" s="1187" t="s">
        <v>67</v>
      </c>
      <c r="D1296" s="1188"/>
      <c r="E1296" s="1188"/>
      <c r="F1296" s="1189"/>
      <c r="G1296" s="444">
        <f>SUM(G1293:G1295)</f>
        <v>0.3</v>
      </c>
      <c r="H1296" s="445" t="e">
        <f>+H1295+H1294+H1293</f>
        <v>#REF!</v>
      </c>
      <c r="I1296" s="164"/>
      <c r="J1296" s="140"/>
    </row>
    <row r="1297" spans="1:10" ht="15" thickBot="1" x14ac:dyDescent="0.35">
      <c r="A1297" s="140"/>
      <c r="B1297" s="224"/>
      <c r="C1297" s="1193" t="s">
        <v>771</v>
      </c>
      <c r="D1297" s="1194"/>
      <c r="E1297" s="1194"/>
      <c r="F1297" s="1194"/>
      <c r="G1297" s="1195"/>
      <c r="H1297" s="446" t="e">
        <f>+H1296+G1292</f>
        <v>#REF!</v>
      </c>
      <c r="I1297" s="311"/>
      <c r="J1297" s="165"/>
    </row>
    <row r="1298" spans="1:10" x14ac:dyDescent="0.3">
      <c r="A1298" s="140"/>
      <c r="B1298" s="224"/>
      <c r="C1298" s="1196"/>
      <c r="D1298" s="1197"/>
      <c r="E1298" s="1197"/>
      <c r="F1298" s="1197"/>
      <c r="G1298" s="1197"/>
      <c r="H1298" s="1197"/>
      <c r="I1298" s="224"/>
      <c r="J1298" s="168"/>
    </row>
    <row r="1299" spans="1:10" s="141" customFormat="1" x14ac:dyDescent="0.3">
      <c r="D1299" s="257"/>
      <c r="E1299" s="258"/>
      <c r="H1299" s="442"/>
    </row>
    <row r="1300" spans="1:10" x14ac:dyDescent="0.3">
      <c r="G1300" s="447"/>
      <c r="H1300" s="448"/>
      <c r="I1300" s="448"/>
    </row>
    <row r="1301" spans="1:10" x14ac:dyDescent="0.3">
      <c r="H1301" s="447"/>
      <c r="I1301" s="447"/>
    </row>
    <row r="1302" spans="1:10" x14ac:dyDescent="0.3">
      <c r="F1302" s="447"/>
      <c r="G1302" s="448"/>
      <c r="H1302" s="448"/>
      <c r="I1302" s="448"/>
    </row>
    <row r="1303" spans="1:10" x14ac:dyDescent="0.3">
      <c r="F1303" s="448"/>
    </row>
  </sheetData>
  <mergeCells count="283">
    <mergeCell ref="B2:I2"/>
    <mergeCell ref="C3:H3"/>
    <mergeCell ref="E5:E10"/>
    <mergeCell ref="F5:H10"/>
    <mergeCell ref="C12:H12"/>
    <mergeCell ref="E49:E54"/>
    <mergeCell ref="F49:H54"/>
    <mergeCell ref="C56:H56"/>
    <mergeCell ref="F63:G63"/>
    <mergeCell ref="C64:H64"/>
    <mergeCell ref="F35:G35"/>
    <mergeCell ref="C36:H36"/>
    <mergeCell ref="C43:G43"/>
    <mergeCell ref="C44:G44"/>
    <mergeCell ref="B46:H46"/>
    <mergeCell ref="C47:H47"/>
    <mergeCell ref="F107:G107"/>
    <mergeCell ref="C108:H108"/>
    <mergeCell ref="C115:G115"/>
    <mergeCell ref="C116:G116"/>
    <mergeCell ref="C119:H119"/>
    <mergeCell ref="E121:E126"/>
    <mergeCell ref="F121:H126"/>
    <mergeCell ref="C128:H128"/>
    <mergeCell ref="C71:G71"/>
    <mergeCell ref="C72:G72"/>
    <mergeCell ref="B74:I74"/>
    <mergeCell ref="C75:H75"/>
    <mergeCell ref="E77:E82"/>
    <mergeCell ref="F77:H82"/>
    <mergeCell ref="C84:H84"/>
    <mergeCell ref="F151:G151"/>
    <mergeCell ref="C152:H152"/>
    <mergeCell ref="C159:G159"/>
    <mergeCell ref="C160:G160"/>
    <mergeCell ref="B162:I162"/>
    <mergeCell ref="C163:H163"/>
    <mergeCell ref="E165:E170"/>
    <mergeCell ref="F165:H170"/>
    <mergeCell ref="C172:H172"/>
    <mergeCell ref="F195:G195"/>
    <mergeCell ref="C196:H196"/>
    <mergeCell ref="C203:G203"/>
    <mergeCell ref="C204:G204"/>
    <mergeCell ref="B206:I206"/>
    <mergeCell ref="C207:H207"/>
    <mergeCell ref="E209:E214"/>
    <mergeCell ref="F209:H214"/>
    <mergeCell ref="C216:H216"/>
    <mergeCell ref="F239:G239"/>
    <mergeCell ref="C240:H240"/>
    <mergeCell ref="C247:G247"/>
    <mergeCell ref="C248:G248"/>
    <mergeCell ref="B250:I250"/>
    <mergeCell ref="C251:H251"/>
    <mergeCell ref="E253:E258"/>
    <mergeCell ref="F253:H258"/>
    <mergeCell ref="C260:H260"/>
    <mergeCell ref="F283:G283"/>
    <mergeCell ref="C284:H284"/>
    <mergeCell ref="C291:G291"/>
    <mergeCell ref="C292:G292"/>
    <mergeCell ref="B294:I294"/>
    <mergeCell ref="C295:H295"/>
    <mergeCell ref="E297:E302"/>
    <mergeCell ref="F297:H302"/>
    <mergeCell ref="C304:H304"/>
    <mergeCell ref="F327:G327"/>
    <mergeCell ref="C328:H328"/>
    <mergeCell ref="C335:G335"/>
    <mergeCell ref="C336:G336"/>
    <mergeCell ref="B338:I338"/>
    <mergeCell ref="C339:H339"/>
    <mergeCell ref="E341:E346"/>
    <mergeCell ref="F341:H346"/>
    <mergeCell ref="C348:H348"/>
    <mergeCell ref="F372:G372"/>
    <mergeCell ref="C373:H373"/>
    <mergeCell ref="C380:G380"/>
    <mergeCell ref="C381:G381"/>
    <mergeCell ref="B383:I383"/>
    <mergeCell ref="C384:H384"/>
    <mergeCell ref="E386:E391"/>
    <mergeCell ref="F386:H391"/>
    <mergeCell ref="C393:H393"/>
    <mergeCell ref="F462:G462"/>
    <mergeCell ref="C463:H463"/>
    <mergeCell ref="C470:G470"/>
    <mergeCell ref="C471:G471"/>
    <mergeCell ref="C472:H472"/>
    <mergeCell ref="B473:I473"/>
    <mergeCell ref="F417:G417"/>
    <mergeCell ref="C418:H418"/>
    <mergeCell ref="C425:G425"/>
    <mergeCell ref="C426:G426"/>
    <mergeCell ref="B428:I428"/>
    <mergeCell ref="C429:H429"/>
    <mergeCell ref="E431:E436"/>
    <mergeCell ref="F431:H436"/>
    <mergeCell ref="C438:H438"/>
    <mergeCell ref="C508:H508"/>
    <mergeCell ref="C515:G515"/>
    <mergeCell ref="C516:G516"/>
    <mergeCell ref="B518:I518"/>
    <mergeCell ref="C519:H519"/>
    <mergeCell ref="E521:E526"/>
    <mergeCell ref="F521:H526"/>
    <mergeCell ref="C528:H528"/>
    <mergeCell ref="C474:H474"/>
    <mergeCell ref="E476:E481"/>
    <mergeCell ref="F476:H481"/>
    <mergeCell ref="C483:H483"/>
    <mergeCell ref="F507:G507"/>
    <mergeCell ref="F553:G553"/>
    <mergeCell ref="C554:H554"/>
    <mergeCell ref="C561:G561"/>
    <mergeCell ref="C562:G562"/>
    <mergeCell ref="B564:I564"/>
    <mergeCell ref="C565:H565"/>
    <mergeCell ref="E567:E572"/>
    <mergeCell ref="F567:H572"/>
    <mergeCell ref="C574:H574"/>
    <mergeCell ref="F599:G599"/>
    <mergeCell ref="C600:H600"/>
    <mergeCell ref="C607:G607"/>
    <mergeCell ref="C608:G608"/>
    <mergeCell ref="B610:I610"/>
    <mergeCell ref="C611:H611"/>
    <mergeCell ref="E613:E618"/>
    <mergeCell ref="F613:H618"/>
    <mergeCell ref="C620:H620"/>
    <mergeCell ref="F644:G644"/>
    <mergeCell ref="C645:H645"/>
    <mergeCell ref="C652:G652"/>
    <mergeCell ref="C653:G653"/>
    <mergeCell ref="B655:I655"/>
    <mergeCell ref="C656:H656"/>
    <mergeCell ref="E658:E663"/>
    <mergeCell ref="F658:H663"/>
    <mergeCell ref="C665:H665"/>
    <mergeCell ref="F689:G689"/>
    <mergeCell ref="C690:H690"/>
    <mergeCell ref="C697:G697"/>
    <mergeCell ref="C698:G698"/>
    <mergeCell ref="B700:I700"/>
    <mergeCell ref="C701:H701"/>
    <mergeCell ref="E703:E708"/>
    <mergeCell ref="F703:H708"/>
    <mergeCell ref="C710:H710"/>
    <mergeCell ref="F733:G733"/>
    <mergeCell ref="C734:H734"/>
    <mergeCell ref="C741:G741"/>
    <mergeCell ref="C742:G742"/>
    <mergeCell ref="B744:I744"/>
    <mergeCell ref="C745:H745"/>
    <mergeCell ref="E747:E752"/>
    <mergeCell ref="F747:H752"/>
    <mergeCell ref="C754:H754"/>
    <mergeCell ref="F777:G777"/>
    <mergeCell ref="C778:H778"/>
    <mergeCell ref="C785:G785"/>
    <mergeCell ref="C786:G786"/>
    <mergeCell ref="B788:I788"/>
    <mergeCell ref="C789:H789"/>
    <mergeCell ref="E791:E796"/>
    <mergeCell ref="F791:H796"/>
    <mergeCell ref="C798:H798"/>
    <mergeCell ref="F821:G821"/>
    <mergeCell ref="C822:H822"/>
    <mergeCell ref="C829:G829"/>
    <mergeCell ref="C830:G830"/>
    <mergeCell ref="B832:I832"/>
    <mergeCell ref="C833:H833"/>
    <mergeCell ref="E835:E840"/>
    <mergeCell ref="F835:H840"/>
    <mergeCell ref="C842:H842"/>
    <mergeCell ref="F865:G865"/>
    <mergeCell ref="C866:H866"/>
    <mergeCell ref="C873:G873"/>
    <mergeCell ref="C874:G874"/>
    <mergeCell ref="B876:I876"/>
    <mergeCell ref="C877:H877"/>
    <mergeCell ref="E879:E884"/>
    <mergeCell ref="F879:H884"/>
    <mergeCell ref="C886:H886"/>
    <mergeCell ref="F910:G910"/>
    <mergeCell ref="C911:H911"/>
    <mergeCell ref="C918:G918"/>
    <mergeCell ref="C919:G919"/>
    <mergeCell ref="B921:I921"/>
    <mergeCell ref="C922:H922"/>
    <mergeCell ref="E924:E929"/>
    <mergeCell ref="F924:H929"/>
    <mergeCell ref="C931:H931"/>
    <mergeCell ref="F955:G955"/>
    <mergeCell ref="C956:H956"/>
    <mergeCell ref="C963:G963"/>
    <mergeCell ref="C964:G964"/>
    <mergeCell ref="B966:I966"/>
    <mergeCell ref="C967:H967"/>
    <mergeCell ref="E969:E974"/>
    <mergeCell ref="F969:H974"/>
    <mergeCell ref="C976:H976"/>
    <mergeCell ref="F1047:G1047"/>
    <mergeCell ref="C1048:H1048"/>
    <mergeCell ref="C1055:G1055"/>
    <mergeCell ref="C1056:G1056"/>
    <mergeCell ref="C1059:H1059"/>
    <mergeCell ref="E1061:E1066"/>
    <mergeCell ref="F1061:H1066"/>
    <mergeCell ref="C1068:H1068"/>
    <mergeCell ref="F1001:G1001"/>
    <mergeCell ref="C1002:H1002"/>
    <mergeCell ref="C1009:G1009"/>
    <mergeCell ref="C1010:G1010"/>
    <mergeCell ref="B1012:I1012"/>
    <mergeCell ref="C1013:H1013"/>
    <mergeCell ref="E1015:E1020"/>
    <mergeCell ref="F1015:H1020"/>
    <mergeCell ref="C1022:H1022"/>
    <mergeCell ref="F1138:G1138"/>
    <mergeCell ref="C1139:H1139"/>
    <mergeCell ref="C1146:G1146"/>
    <mergeCell ref="C1147:G1147"/>
    <mergeCell ref="B1149:I1149"/>
    <mergeCell ref="C1150:H1150"/>
    <mergeCell ref="F1093:G1093"/>
    <mergeCell ref="C1094:H1094"/>
    <mergeCell ref="C1101:G1101"/>
    <mergeCell ref="C1102:G1102"/>
    <mergeCell ref="B1104:I1104"/>
    <mergeCell ref="C1105:H1105"/>
    <mergeCell ref="E1107:E1112"/>
    <mergeCell ref="F1107:H1112"/>
    <mergeCell ref="C1114:H1114"/>
    <mergeCell ref="C1182:D1182"/>
    <mergeCell ref="E1182:H1189"/>
    <mergeCell ref="C1190:H1190"/>
    <mergeCell ref="C1200:G1200"/>
    <mergeCell ref="B1204:I1204"/>
    <mergeCell ref="C1205:H1205"/>
    <mergeCell ref="C1151:D1151"/>
    <mergeCell ref="E1151:H1158"/>
    <mergeCell ref="C1159:H1159"/>
    <mergeCell ref="C1178:G1178"/>
    <mergeCell ref="B1180:I1180"/>
    <mergeCell ref="C1181:H1181"/>
    <mergeCell ref="C1227:D1227"/>
    <mergeCell ref="E1227:H1234"/>
    <mergeCell ref="C1235:H1235"/>
    <mergeCell ref="C1242:G1242"/>
    <mergeCell ref="B1246:I1246"/>
    <mergeCell ref="C1247:H1247"/>
    <mergeCell ref="C1206:D1206"/>
    <mergeCell ref="E1206:H1213"/>
    <mergeCell ref="C1214:H1214"/>
    <mergeCell ref="C1222:G1222"/>
    <mergeCell ref="B1225:I1225"/>
    <mergeCell ref="C1226:H1226"/>
    <mergeCell ref="C1269:D1269"/>
    <mergeCell ref="E1269:H1276"/>
    <mergeCell ref="C1277:H1277"/>
    <mergeCell ref="C1287:G1287"/>
    <mergeCell ref="B1288:I1288"/>
    <mergeCell ref="C1289:F1289"/>
    <mergeCell ref="G1289:H1289"/>
    <mergeCell ref="C1248:D1248"/>
    <mergeCell ref="E1248:H1255"/>
    <mergeCell ref="C1256:H1256"/>
    <mergeCell ref="C1263:G1263"/>
    <mergeCell ref="B1267:I1267"/>
    <mergeCell ref="C1268:H1268"/>
    <mergeCell ref="C1294:F1294"/>
    <mergeCell ref="C1295:F1295"/>
    <mergeCell ref="C1296:F1296"/>
    <mergeCell ref="C1297:G1297"/>
    <mergeCell ref="C1298:H1298"/>
    <mergeCell ref="C1290:F1290"/>
    <mergeCell ref="G1290:H1290"/>
    <mergeCell ref="C1291:H1291"/>
    <mergeCell ref="C1292:F1292"/>
    <mergeCell ref="G1292:H1292"/>
    <mergeCell ref="C1293:F1293"/>
  </mergeCells>
  <pageMargins left="0.70866141732283472" right="0.70866141732283472" top="0.74803149606299213" bottom="0.74803149606299213" header="0.31496062992125984" footer="0.31496062992125984"/>
  <pageSetup paperSize="5" scale="38" orientation="portrait" horizontalDpi="360" verticalDpi="360" r:id="rId1"/>
  <headerFooter>
    <oddHeader>&amp;C&amp;G</oddHeader>
  </headerFooter>
  <rowBreaks count="9" manualBreakCount="9">
    <brk id="117" max="9" man="1"/>
    <brk id="249" max="9" man="1"/>
    <brk id="382" max="9" man="1"/>
    <brk id="517" max="9" man="1"/>
    <brk id="654" max="9" man="1"/>
    <brk id="787" max="9" man="1"/>
    <brk id="920" max="9" man="1"/>
    <brk id="1057" max="9" man="1"/>
    <brk id="1202" max="9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ColWidth="10.6640625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"/>
  <sheetViews>
    <sheetView workbookViewId="0">
      <selection activeCell="G31" sqref="G31"/>
    </sheetView>
  </sheetViews>
  <sheetFormatPr baseColWidth="10" defaultColWidth="10.6640625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>
    <tabColor rgb="FF92D050"/>
  </sheetPr>
  <dimension ref="A2:Z53"/>
  <sheetViews>
    <sheetView showGridLines="0" tabSelected="1" view="pageBreakPreview" zoomScale="80" zoomScaleNormal="80" zoomScaleSheetLayoutView="80" workbookViewId="0">
      <selection activeCell="G26" sqref="G26"/>
    </sheetView>
  </sheetViews>
  <sheetFormatPr baseColWidth="10" defaultColWidth="11.44140625" defaultRowHeight="13.2" x14ac:dyDescent="0.3"/>
  <cols>
    <col min="1" max="1" width="2.88671875" style="949" customWidth="1"/>
    <col min="2" max="2" width="6.5546875" style="949" bestFit="1" customWidth="1"/>
    <col min="3" max="3" width="63" style="949" bestFit="1" customWidth="1"/>
    <col min="4" max="4" width="8.88671875" style="949" customWidth="1"/>
    <col min="5" max="5" width="11.33203125" style="949" bestFit="1" customWidth="1"/>
    <col min="6" max="6" width="14.109375" style="953" bestFit="1" customWidth="1"/>
    <col min="7" max="7" width="15" style="949" bestFit="1" customWidth="1"/>
    <col min="8" max="8" width="2.44140625" style="949" customWidth="1"/>
    <col min="9" max="9" width="15.44140625" style="949" customWidth="1"/>
    <col min="10" max="10" width="15.33203125" style="949" bestFit="1" customWidth="1"/>
    <col min="11" max="11" width="15.6640625" style="949" bestFit="1" customWidth="1"/>
    <col min="12" max="12" width="13.33203125" style="949" bestFit="1" customWidth="1"/>
    <col min="13" max="16384" width="11.44140625" style="949"/>
  </cols>
  <sheetData>
    <row r="2" spans="1:26" x14ac:dyDescent="0.3">
      <c r="B2" s="1313"/>
      <c r="C2" s="1313"/>
      <c r="D2" s="1313"/>
      <c r="E2" s="1313"/>
      <c r="F2" s="1313"/>
      <c r="G2" s="1313"/>
    </row>
    <row r="3" spans="1:26" ht="50.25" customHeight="1" x14ac:dyDescent="0.3">
      <c r="B3" s="1026"/>
      <c r="C3" s="1320" t="s">
        <v>1188</v>
      </c>
      <c r="D3" s="1321"/>
      <c r="E3" s="1321"/>
      <c r="F3" s="1321"/>
      <c r="G3" s="1322"/>
    </row>
    <row r="4" spans="1:26" ht="10.5" customHeight="1" x14ac:dyDescent="0.3">
      <c r="B4" s="885"/>
      <c r="C4" s="885"/>
      <c r="D4" s="885"/>
      <c r="E4" s="885"/>
      <c r="F4" s="885"/>
      <c r="G4" s="885"/>
    </row>
    <row r="5" spans="1:26" x14ac:dyDescent="0.3">
      <c r="B5" s="885" t="s">
        <v>22</v>
      </c>
      <c r="C5" s="885" t="s">
        <v>1065</v>
      </c>
      <c r="D5" s="885" t="s">
        <v>16</v>
      </c>
      <c r="E5" s="886" t="s">
        <v>17</v>
      </c>
      <c r="F5" s="887" t="s">
        <v>18</v>
      </c>
      <c r="G5" s="888" t="s">
        <v>19</v>
      </c>
    </row>
    <row r="6" spans="1:26" ht="22.5" customHeight="1" x14ac:dyDescent="0.3">
      <c r="B6" s="896">
        <v>1</v>
      </c>
      <c r="C6" s="1323" t="s">
        <v>1203</v>
      </c>
      <c r="D6" s="1323"/>
      <c r="E6" s="1323"/>
      <c r="F6" s="1323"/>
      <c r="G6" s="1323"/>
    </row>
    <row r="7" spans="1:26" x14ac:dyDescent="0.3">
      <c r="B7" s="879" t="s">
        <v>1174</v>
      </c>
      <c r="C7" s="889" t="s">
        <v>1204</v>
      </c>
      <c r="D7" s="879" t="s">
        <v>790</v>
      </c>
      <c r="E7" s="879">
        <v>4</v>
      </c>
      <c r="F7" s="891">
        <f>'ACT 1-'!H36</f>
        <v>1263000</v>
      </c>
      <c r="G7" s="1030">
        <f t="shared" ref="G7" si="0">+F7*E7</f>
        <v>5052000</v>
      </c>
      <c r="J7" s="1064">
        <f>G7+(G7*0.3)+(G7*0.05*0.19)</f>
        <v>6615594</v>
      </c>
    </row>
    <row r="8" spans="1:26" ht="14.25" customHeight="1" x14ac:dyDescent="0.3">
      <c r="B8" s="896">
        <v>2</v>
      </c>
      <c r="C8" s="1310" t="s">
        <v>1183</v>
      </c>
      <c r="D8" s="1311"/>
      <c r="E8" s="1311"/>
      <c r="F8" s="1311"/>
      <c r="G8" s="1312"/>
      <c r="H8" s="950"/>
      <c r="I8" s="950"/>
      <c r="J8" s="1065"/>
      <c r="K8" s="950"/>
      <c r="L8" s="950"/>
      <c r="M8" s="950"/>
      <c r="N8" s="950"/>
      <c r="O8" s="950"/>
      <c r="P8" s="950"/>
      <c r="Q8" s="950"/>
      <c r="R8" s="950"/>
      <c r="S8" s="950"/>
      <c r="T8" s="950"/>
      <c r="U8" s="950"/>
      <c r="V8" s="950"/>
      <c r="W8" s="950"/>
      <c r="X8" s="950"/>
      <c r="Y8" s="950"/>
      <c r="Z8" s="950"/>
    </row>
    <row r="9" spans="1:26" x14ac:dyDescent="0.3">
      <c r="B9" s="890" t="s">
        <v>1175</v>
      </c>
      <c r="C9" s="889" t="s">
        <v>1205</v>
      </c>
      <c r="D9" s="879" t="s">
        <v>790</v>
      </c>
      <c r="E9" s="879">
        <v>1</v>
      </c>
      <c r="F9" s="880">
        <f>'ACT 2 def'!H60</f>
        <v>13537712</v>
      </c>
      <c r="G9" s="1029">
        <f t="shared" ref="G9:G16" si="1">+F9*E9</f>
        <v>13537712</v>
      </c>
      <c r="H9" s="950"/>
      <c r="I9" s="950"/>
      <c r="J9" s="1065"/>
      <c r="K9" s="952"/>
      <c r="L9" s="950"/>
      <c r="M9" s="950"/>
      <c r="N9" s="950"/>
      <c r="O9" s="950"/>
      <c r="P9" s="950"/>
      <c r="Q9" s="950"/>
      <c r="R9" s="950"/>
      <c r="S9" s="950"/>
      <c r="T9" s="950"/>
      <c r="U9" s="950"/>
      <c r="V9" s="950"/>
      <c r="W9" s="950"/>
      <c r="X9" s="950"/>
      <c r="Y9" s="950"/>
      <c r="Z9" s="950"/>
    </row>
    <row r="10" spans="1:26" x14ac:dyDescent="0.3">
      <c r="B10" s="890" t="s">
        <v>1184</v>
      </c>
      <c r="C10" s="889" t="s">
        <v>1206</v>
      </c>
      <c r="D10" s="879" t="s">
        <v>790</v>
      </c>
      <c r="E10" s="879">
        <v>1</v>
      </c>
      <c r="F10" s="880">
        <f>'ACT 2 def'!H126</f>
        <v>13097010</v>
      </c>
      <c r="G10" s="1029">
        <f t="shared" ref="G10:G11" si="2">+F10*E10</f>
        <v>13097010</v>
      </c>
      <c r="H10" s="950"/>
      <c r="I10" s="950"/>
      <c r="J10" s="1065"/>
      <c r="K10" s="952"/>
      <c r="L10" s="950"/>
      <c r="M10" s="950"/>
      <c r="N10" s="950"/>
      <c r="O10" s="950"/>
      <c r="P10" s="950"/>
      <c r="Q10" s="950"/>
      <c r="R10" s="950"/>
      <c r="S10" s="950"/>
      <c r="T10" s="950"/>
      <c r="U10" s="950"/>
      <c r="V10" s="950"/>
      <c r="W10" s="950"/>
      <c r="X10" s="950"/>
      <c r="Y10" s="950"/>
      <c r="Z10" s="950"/>
    </row>
    <row r="11" spans="1:26" x14ac:dyDescent="0.3">
      <c r="B11" s="890" t="s">
        <v>1185</v>
      </c>
      <c r="C11" s="889" t="s">
        <v>1207</v>
      </c>
      <c r="D11" s="879" t="s">
        <v>790</v>
      </c>
      <c r="E11" s="879">
        <v>1</v>
      </c>
      <c r="F11" s="880">
        <f>'ACT 2 def'!H192</f>
        <v>13091319</v>
      </c>
      <c r="G11" s="1029">
        <f t="shared" si="2"/>
        <v>13091319</v>
      </c>
      <c r="H11" s="950"/>
      <c r="I11" s="950"/>
      <c r="J11" s="1065"/>
      <c r="K11" s="952"/>
      <c r="L11" s="950"/>
      <c r="M11" s="950"/>
      <c r="N11" s="950"/>
      <c r="O11" s="950"/>
      <c r="P11" s="950"/>
      <c r="Q11" s="950"/>
      <c r="R11" s="950"/>
      <c r="S11" s="950"/>
      <c r="T11" s="950"/>
      <c r="U11" s="950"/>
      <c r="V11" s="950"/>
      <c r="W11" s="950"/>
      <c r="X11" s="950"/>
      <c r="Y11" s="950"/>
      <c r="Z11" s="950"/>
    </row>
    <row r="12" spans="1:26" s="955" customFormat="1" ht="24.75" customHeight="1" x14ac:dyDescent="0.3">
      <c r="A12" s="892"/>
      <c r="B12" s="890" t="s">
        <v>1186</v>
      </c>
      <c r="C12" s="889" t="s">
        <v>1208</v>
      </c>
      <c r="D12" s="879" t="s">
        <v>790</v>
      </c>
      <c r="E12" s="879">
        <v>1</v>
      </c>
      <c r="F12" s="880">
        <f>'ACT 2 def'!H258</f>
        <v>12904860</v>
      </c>
      <c r="G12" s="1029">
        <f t="shared" si="1"/>
        <v>12904860</v>
      </c>
      <c r="J12" s="1066"/>
    </row>
    <row r="13" spans="1:26" ht="15" customHeight="1" x14ac:dyDescent="0.3">
      <c r="B13" s="1314" t="s">
        <v>1066</v>
      </c>
      <c r="C13" s="1315"/>
      <c r="D13" s="1315"/>
      <c r="E13" s="1315"/>
      <c r="F13" s="1316"/>
      <c r="G13" s="1028">
        <f>SUM(G9:G12)</f>
        <v>52630901</v>
      </c>
      <c r="I13" s="951"/>
      <c r="J13" s="1064">
        <f>G13+(G13*0.3)+(G13*0.05*0.19)</f>
        <v>68920164.859499991</v>
      </c>
    </row>
    <row r="14" spans="1:26" ht="4.5" customHeight="1" x14ac:dyDescent="0.3">
      <c r="B14" s="1317"/>
      <c r="C14" s="1318"/>
      <c r="D14" s="1318"/>
      <c r="E14" s="1318"/>
      <c r="F14" s="1318"/>
      <c r="G14" s="1319"/>
      <c r="I14" s="953"/>
      <c r="J14" s="1067"/>
    </row>
    <row r="15" spans="1:26" ht="28.5" customHeight="1" x14ac:dyDescent="0.3">
      <c r="B15" s="894">
        <v>3</v>
      </c>
      <c r="C15" s="1309" t="s">
        <v>1209</v>
      </c>
      <c r="D15" s="1309"/>
      <c r="E15" s="1309"/>
      <c r="F15" s="1309"/>
      <c r="G15" s="1309"/>
      <c r="J15" s="1067"/>
      <c r="K15" s="950"/>
      <c r="L15" s="950"/>
      <c r="M15" s="950"/>
    </row>
    <row r="16" spans="1:26" ht="23.25" customHeight="1" x14ac:dyDescent="0.3">
      <c r="B16" s="890" t="s">
        <v>1169</v>
      </c>
      <c r="C16" s="881" t="s">
        <v>1209</v>
      </c>
      <c r="D16" s="879" t="s">
        <v>51</v>
      </c>
      <c r="E16" s="882">
        <v>1</v>
      </c>
      <c r="F16" s="883">
        <f>'ACT 3'!H41</f>
        <v>5155000</v>
      </c>
      <c r="G16" s="1028">
        <f t="shared" si="1"/>
        <v>5155000</v>
      </c>
      <c r="J16" s="1064">
        <f>G16+(G16*0.3)+(G16*0.05*0.19)</f>
        <v>6750472.5</v>
      </c>
      <c r="K16" s="950"/>
      <c r="L16" s="950"/>
      <c r="M16" s="950"/>
    </row>
    <row r="17" spans="2:13" ht="28.5" customHeight="1" x14ac:dyDescent="0.3">
      <c r="B17" s="894">
        <v>4</v>
      </c>
      <c r="C17" s="1309" t="s">
        <v>1187</v>
      </c>
      <c r="D17" s="1309"/>
      <c r="E17" s="1309"/>
      <c r="F17" s="1309"/>
      <c r="G17" s="1309"/>
      <c r="J17" s="1067"/>
      <c r="K17" s="884"/>
      <c r="L17" s="956"/>
      <c r="M17" s="950"/>
    </row>
    <row r="18" spans="2:13" x14ac:dyDescent="0.3">
      <c r="B18" s="890" t="s">
        <v>1170</v>
      </c>
      <c r="C18" s="881" t="s">
        <v>1187</v>
      </c>
      <c r="D18" s="879" t="s">
        <v>51</v>
      </c>
      <c r="E18" s="882">
        <v>4</v>
      </c>
      <c r="F18" s="1027">
        <f>'ACT 4'!H37</f>
        <v>1480850.5</v>
      </c>
      <c r="G18" s="1028">
        <f>E18*F18</f>
        <v>5923402</v>
      </c>
      <c r="J18" s="1064">
        <f>G18+(G18*0.3)+(G18*0.05*0.19)</f>
        <v>7756694.9189999998</v>
      </c>
      <c r="K18" s="950"/>
      <c r="L18" s="950"/>
      <c r="M18" s="950"/>
    </row>
    <row r="19" spans="2:13" ht="6" customHeight="1" x14ac:dyDescent="0.3">
      <c r="B19" s="1306"/>
      <c r="C19" s="1307"/>
      <c r="D19" s="1307"/>
      <c r="E19" s="1307"/>
      <c r="F19" s="1307"/>
      <c r="G19" s="1308"/>
      <c r="J19" s="1067"/>
      <c r="K19" s="950"/>
      <c r="L19" s="950"/>
      <c r="M19" s="950"/>
    </row>
    <row r="20" spans="2:13" x14ac:dyDescent="0.3">
      <c r="B20" s="895"/>
      <c r="C20" s="957" t="s">
        <v>59</v>
      </c>
      <c r="D20" s="958"/>
      <c r="E20" s="958"/>
      <c r="F20" s="959"/>
      <c r="G20" s="1032">
        <f>+G13+G18+G16+G7</f>
        <v>68761303</v>
      </c>
      <c r="H20" s="954"/>
      <c r="I20" s="960"/>
      <c r="J20" s="1007"/>
      <c r="K20" s="1008"/>
      <c r="L20" s="950"/>
      <c r="M20" s="950"/>
    </row>
    <row r="21" spans="2:13" x14ac:dyDescent="0.3">
      <c r="B21" s="895"/>
      <c r="C21" s="957" t="s">
        <v>890</v>
      </c>
      <c r="D21" s="958"/>
      <c r="E21" s="961">
        <v>0.24</v>
      </c>
      <c r="F21" s="959"/>
      <c r="G21" s="1032">
        <f>+G20*E21</f>
        <v>16502712.719999999</v>
      </c>
      <c r="K21" s="950"/>
      <c r="L21" s="951"/>
      <c r="M21" s="950"/>
    </row>
    <row r="22" spans="2:13" x14ac:dyDescent="0.3">
      <c r="B22" s="895"/>
      <c r="C22" s="957" t="s">
        <v>69</v>
      </c>
      <c r="D22" s="958"/>
      <c r="E22" s="961">
        <v>0.01</v>
      </c>
      <c r="F22" s="959"/>
      <c r="G22" s="1032">
        <f>+G20*E22</f>
        <v>687613.03</v>
      </c>
      <c r="K22" s="950"/>
      <c r="L22" s="950"/>
      <c r="M22" s="950"/>
    </row>
    <row r="23" spans="2:13" x14ac:dyDescent="0.3">
      <c r="B23" s="895"/>
      <c r="C23" s="957" t="s">
        <v>68</v>
      </c>
      <c r="D23" s="958"/>
      <c r="E23" s="961">
        <v>0.05</v>
      </c>
      <c r="F23" s="959"/>
      <c r="G23" s="1032">
        <f>+G20*E23</f>
        <v>3438065.1500000004</v>
      </c>
      <c r="L23" s="960"/>
    </row>
    <row r="24" spans="2:13" x14ac:dyDescent="0.3">
      <c r="B24" s="895"/>
      <c r="C24" s="957" t="s">
        <v>1165</v>
      </c>
      <c r="D24" s="958"/>
      <c r="E24" s="961">
        <v>0.19</v>
      </c>
      <c r="F24" s="959"/>
      <c r="G24" s="1032">
        <f>G23*E24</f>
        <v>653232.37850000011</v>
      </c>
      <c r="L24" s="960"/>
    </row>
    <row r="25" spans="2:13" x14ac:dyDescent="0.3">
      <c r="B25" s="962"/>
      <c r="C25" s="962" t="s">
        <v>1094</v>
      </c>
      <c r="D25" s="962"/>
      <c r="E25" s="963">
        <v>0.3</v>
      </c>
      <c r="F25" s="964"/>
      <c r="G25" s="1032">
        <f>SUBTOTAL(9,G21:G24)</f>
        <v>21281623.278499998</v>
      </c>
      <c r="I25" s="954"/>
    </row>
    <row r="26" spans="2:13" ht="15" x14ac:dyDescent="0.3">
      <c r="B26" s="965"/>
      <c r="C26" s="1009" t="s">
        <v>1097</v>
      </c>
      <c r="D26" s="1010"/>
      <c r="E26" s="1010"/>
      <c r="F26" s="1011"/>
      <c r="G26" s="1012">
        <f>G25+G20</f>
        <v>90042926.278499991</v>
      </c>
      <c r="J26" s="966">
        <f>SUM(J7:J25)</f>
        <v>90042926.278499991</v>
      </c>
    </row>
    <row r="27" spans="2:13" x14ac:dyDescent="0.3">
      <c r="B27" s="950"/>
      <c r="C27" s="950"/>
    </row>
    <row r="28" spans="2:13" x14ac:dyDescent="0.3">
      <c r="B28" s="950"/>
      <c r="C28" s="950"/>
      <c r="H28" s="966"/>
    </row>
    <row r="29" spans="2:13" x14ac:dyDescent="0.3">
      <c r="B29" s="950"/>
      <c r="C29" s="950"/>
      <c r="H29" s="954"/>
      <c r="J29" s="954"/>
    </row>
    <row r="30" spans="2:13" x14ac:dyDescent="0.3">
      <c r="B30" s="950"/>
      <c r="C30" s="1018" t="s">
        <v>1180</v>
      </c>
      <c r="G30" s="967"/>
      <c r="H30" s="954"/>
    </row>
    <row r="31" spans="2:13" x14ac:dyDescent="0.3">
      <c r="B31" s="950"/>
      <c r="C31" s="1018" t="s">
        <v>1179</v>
      </c>
      <c r="G31" s="968"/>
      <c r="H31" s="969"/>
    </row>
    <row r="32" spans="2:13" x14ac:dyDescent="0.3">
      <c r="B32" s="950"/>
      <c r="C32" s="1018" t="s">
        <v>1189</v>
      </c>
    </row>
    <row r="33" spans="2:7" x14ac:dyDescent="0.3">
      <c r="B33" s="950"/>
      <c r="C33" s="950"/>
      <c r="G33" s="970"/>
    </row>
    <row r="34" spans="2:7" x14ac:dyDescent="0.3">
      <c r="B34" s="950"/>
      <c r="C34" s="950"/>
    </row>
    <row r="35" spans="2:7" x14ac:dyDescent="0.3">
      <c r="B35" s="950"/>
      <c r="C35" s="950"/>
    </row>
    <row r="36" spans="2:7" x14ac:dyDescent="0.3">
      <c r="B36" s="950"/>
      <c r="C36" s="950"/>
      <c r="F36" s="971"/>
      <c r="G36" s="971"/>
    </row>
    <row r="37" spans="2:7" x14ac:dyDescent="0.3">
      <c r="B37" s="950"/>
      <c r="C37" s="950"/>
    </row>
    <row r="38" spans="2:7" x14ac:dyDescent="0.3">
      <c r="B38" s="950"/>
      <c r="C38" s="950"/>
    </row>
    <row r="39" spans="2:7" x14ac:dyDescent="0.3">
      <c r="B39" s="950"/>
      <c r="C39" s="950"/>
    </row>
    <row r="40" spans="2:7" x14ac:dyDescent="0.3">
      <c r="B40" s="950"/>
      <c r="C40" s="950"/>
    </row>
    <row r="41" spans="2:7" x14ac:dyDescent="0.3">
      <c r="B41" s="950"/>
      <c r="C41" s="950"/>
    </row>
    <row r="42" spans="2:7" x14ac:dyDescent="0.3">
      <c r="B42" s="950"/>
      <c r="C42" s="950"/>
    </row>
    <row r="43" spans="2:7" x14ac:dyDescent="0.3">
      <c r="B43" s="950"/>
      <c r="C43" s="950"/>
    </row>
    <row r="44" spans="2:7" x14ac:dyDescent="0.3">
      <c r="B44" s="950"/>
      <c r="C44" s="950"/>
    </row>
    <row r="45" spans="2:7" x14ac:dyDescent="0.3">
      <c r="B45" s="950"/>
      <c r="C45" s="950"/>
    </row>
    <row r="46" spans="2:7" x14ac:dyDescent="0.3">
      <c r="B46" s="950"/>
      <c r="C46" s="950"/>
    </row>
    <row r="47" spans="2:7" x14ac:dyDescent="0.3">
      <c r="B47" s="950"/>
      <c r="C47" s="950"/>
    </row>
    <row r="48" spans="2:7" x14ac:dyDescent="0.3">
      <c r="B48" s="950"/>
      <c r="C48" s="950"/>
    </row>
    <row r="49" spans="2:3" x14ac:dyDescent="0.3">
      <c r="B49" s="950"/>
      <c r="C49" s="950"/>
    </row>
    <row r="50" spans="2:3" x14ac:dyDescent="0.3">
      <c r="B50" s="950"/>
      <c r="C50" s="950"/>
    </row>
    <row r="51" spans="2:3" x14ac:dyDescent="0.3">
      <c r="B51" s="950"/>
      <c r="C51" s="950"/>
    </row>
    <row r="52" spans="2:3" x14ac:dyDescent="0.3">
      <c r="B52" s="950"/>
      <c r="C52" s="950"/>
    </row>
    <row r="53" spans="2:3" x14ac:dyDescent="0.3">
      <c r="B53" s="950"/>
      <c r="C53" s="950"/>
    </row>
  </sheetData>
  <mergeCells count="9">
    <mergeCell ref="B19:G19"/>
    <mergeCell ref="C15:G15"/>
    <mergeCell ref="C8:G8"/>
    <mergeCell ref="B2:G2"/>
    <mergeCell ref="B13:F13"/>
    <mergeCell ref="B14:G14"/>
    <mergeCell ref="C17:G17"/>
    <mergeCell ref="C3:G3"/>
    <mergeCell ref="C6:G6"/>
  </mergeCells>
  <phoneticPr fontId="67" type="noConversion"/>
  <conditionalFormatting sqref="F9:F11">
    <cfRule type="duplicateValues" dxfId="8" priority="9"/>
  </conditionalFormatting>
  <conditionalFormatting sqref="F9:F12">
    <cfRule type="duplicateValues" dxfId="7" priority="10"/>
    <cfRule type="duplicateValues" dxfId="6" priority="11"/>
  </conditionalFormatting>
  <pageMargins left="0.7" right="0.7" top="0.75" bottom="0.75" header="0.3" footer="0.3"/>
  <pageSetup scale="5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43"/>
  <sheetViews>
    <sheetView view="pageBreakPreview" zoomScale="85" zoomScaleNormal="100" zoomScaleSheetLayoutView="85" workbookViewId="0">
      <selection activeCell="K10" sqref="K10"/>
    </sheetView>
  </sheetViews>
  <sheetFormatPr baseColWidth="10" defaultColWidth="10.6640625" defaultRowHeight="14.4" x14ac:dyDescent="0.3"/>
  <cols>
    <col min="1" max="1" width="2" customWidth="1"/>
    <col min="2" max="2" width="17.5546875" bestFit="1" customWidth="1"/>
    <col min="3" max="3" width="13.33203125" bestFit="1" customWidth="1"/>
    <col min="4" max="4" width="7.88671875" bestFit="1" customWidth="1"/>
    <col min="5" max="5" width="30.5546875" bestFit="1" customWidth="1"/>
    <col min="6" max="6" width="14.44140625" bestFit="1" customWidth="1"/>
    <col min="7" max="7" width="16.44140625" bestFit="1" customWidth="1"/>
    <col min="8" max="8" width="12.6640625" bestFit="1" customWidth="1"/>
    <col min="12" max="12" width="15.44140625" bestFit="1" customWidth="1"/>
  </cols>
  <sheetData>
    <row r="1" spans="1:12" x14ac:dyDescent="0.3">
      <c r="A1" s="910"/>
      <c r="B1" s="910"/>
      <c r="C1" s="910"/>
      <c r="D1" s="910"/>
      <c r="E1" s="910"/>
      <c r="F1" s="910"/>
      <c r="G1" s="910"/>
      <c r="H1" s="910"/>
    </row>
    <row r="2" spans="1:12" ht="15" thickBot="1" x14ac:dyDescent="0.35">
      <c r="A2" s="910"/>
      <c r="B2" s="910"/>
      <c r="C2" s="910"/>
      <c r="D2" s="910"/>
      <c r="E2" s="910"/>
      <c r="F2" s="910"/>
      <c r="G2" s="910"/>
      <c r="H2" s="910"/>
    </row>
    <row r="3" spans="1:12" x14ac:dyDescent="0.3">
      <c r="A3" s="910"/>
      <c r="B3" s="1336" t="s">
        <v>1104</v>
      </c>
      <c r="C3" s="1337"/>
      <c r="D3" s="911"/>
      <c r="E3" s="912"/>
      <c r="F3" s="911"/>
      <c r="G3" s="911"/>
      <c r="H3" s="913"/>
    </row>
    <row r="4" spans="1:12" x14ac:dyDescent="0.3">
      <c r="A4" s="910"/>
      <c r="B4" s="1338"/>
      <c r="C4" s="1339"/>
      <c r="D4" s="914"/>
      <c r="E4" s="915" t="s">
        <v>1105</v>
      </c>
      <c r="F4" s="914"/>
      <c r="G4" s="914"/>
      <c r="H4" s="916"/>
    </row>
    <row r="5" spans="1:12" ht="15" thickBot="1" x14ac:dyDescent="0.35">
      <c r="A5" s="910"/>
      <c r="B5" s="1340"/>
      <c r="C5" s="1341"/>
      <c r="D5" s="1331"/>
      <c r="E5" s="1332"/>
      <c r="F5" s="1332"/>
      <c r="G5" s="1332"/>
      <c r="H5" s="1333"/>
    </row>
    <row r="6" spans="1:12" x14ac:dyDescent="0.3">
      <c r="A6" s="910"/>
      <c r="B6" s="917"/>
      <c r="C6" s="914"/>
      <c r="D6" s="914"/>
      <c r="E6" s="914"/>
      <c r="F6" s="914"/>
      <c r="G6" s="914"/>
      <c r="H6" s="914"/>
    </row>
    <row r="7" spans="1:12" x14ac:dyDescent="0.3">
      <c r="A7" s="910"/>
      <c r="B7" s="918" t="s">
        <v>1106</v>
      </c>
      <c r="C7" s="914"/>
      <c r="D7" s="910"/>
      <c r="E7" s="915"/>
      <c r="F7" s="910"/>
      <c r="G7" s="915" t="s">
        <v>1107</v>
      </c>
      <c r="H7" s="914"/>
    </row>
    <row r="8" spans="1:12" x14ac:dyDescent="0.3">
      <c r="A8" s="910"/>
      <c r="B8" s="917" t="s">
        <v>1108</v>
      </c>
      <c r="C8" s="914"/>
      <c r="D8" s="915"/>
      <c r="E8" s="915"/>
      <c r="F8" s="915"/>
      <c r="G8" s="915" t="s">
        <v>1109</v>
      </c>
      <c r="H8" s="919" t="s">
        <v>790</v>
      </c>
    </row>
    <row r="9" spans="1:12" x14ac:dyDescent="0.3">
      <c r="A9" s="910"/>
      <c r="B9" s="1342" t="str">
        <f>PRESUPUESTO!C7</f>
        <v>Realizar jornadas de socialización inicial del proyecto</v>
      </c>
      <c r="C9" s="1343"/>
      <c r="D9" s="1343"/>
      <c r="E9" s="1343"/>
      <c r="F9" s="1343"/>
      <c r="G9" s="1343"/>
      <c r="H9" s="1343"/>
    </row>
    <row r="10" spans="1:12" ht="15" thickBot="1" x14ac:dyDescent="0.35">
      <c r="A10" s="910"/>
      <c r="B10" s="915" t="s">
        <v>1110</v>
      </c>
      <c r="C10" s="914"/>
      <c r="D10" s="914"/>
      <c r="E10" s="914"/>
      <c r="F10" s="914"/>
      <c r="G10" s="914"/>
      <c r="H10" s="914"/>
      <c r="J10" s="910" t="s">
        <v>1095</v>
      </c>
      <c r="K10" s="946">
        <f>H27+(H27*0.3)+(H27*0.05*0.19)</f>
        <v>979506</v>
      </c>
      <c r="L10" s="1017">
        <f>K10*4</f>
        <v>3918024</v>
      </c>
    </row>
    <row r="11" spans="1:12" ht="15" thickBot="1" x14ac:dyDescent="0.35">
      <c r="A11" s="910"/>
      <c r="B11" s="1344" t="s">
        <v>1111</v>
      </c>
      <c r="C11" s="1345"/>
      <c r="D11" s="1015" t="s">
        <v>51</v>
      </c>
      <c r="E11" s="921" t="s">
        <v>1112</v>
      </c>
      <c r="F11" s="922" t="s">
        <v>1113</v>
      </c>
      <c r="G11" s="922" t="s">
        <v>1114</v>
      </c>
      <c r="H11" s="923"/>
      <c r="J11" s="910" t="s">
        <v>1096</v>
      </c>
      <c r="K11" s="946">
        <f>H20+(H20*0.3)+(H20*0.05*0.19)</f>
        <v>150592.5</v>
      </c>
      <c r="L11" s="1017">
        <f>K11*4</f>
        <v>602370</v>
      </c>
    </row>
    <row r="12" spans="1:12" x14ac:dyDescent="0.3">
      <c r="A12" s="910"/>
      <c r="B12" s="1346"/>
      <c r="C12" s="1347"/>
      <c r="D12" s="924"/>
      <c r="E12" s="925"/>
      <c r="F12" s="926"/>
      <c r="G12" s="927"/>
      <c r="H12" s="928"/>
      <c r="J12" s="910" t="s">
        <v>1171</v>
      </c>
      <c r="K12" s="946">
        <f>H34+(H34*0.3)+(H34*0.05*0.19)</f>
        <v>523800</v>
      </c>
      <c r="L12" s="1017">
        <f>K12*4</f>
        <v>2095200</v>
      </c>
    </row>
    <row r="13" spans="1:12" ht="15" thickBot="1" x14ac:dyDescent="0.35">
      <c r="A13" s="910"/>
      <c r="B13" s="1334"/>
      <c r="C13" s="1335"/>
      <c r="D13" s="882"/>
      <c r="E13" s="929"/>
      <c r="F13" s="929"/>
      <c r="G13" s="902"/>
      <c r="H13" s="928"/>
      <c r="J13" s="910"/>
      <c r="K13" s="946"/>
      <c r="L13" s="1017">
        <f>SUM(L10:L12)</f>
        <v>6615594</v>
      </c>
    </row>
    <row r="14" spans="1:12" ht="15" thickBot="1" x14ac:dyDescent="0.35">
      <c r="A14" s="910"/>
      <c r="B14" s="1324"/>
      <c r="C14" s="1325"/>
      <c r="D14" s="1325"/>
      <c r="E14" s="1325"/>
      <c r="F14" s="1325"/>
      <c r="G14" s="1326"/>
      <c r="H14" s="930">
        <f>SUM(G12:G14)</f>
        <v>0</v>
      </c>
    </row>
    <row r="15" spans="1:12" ht="15" thickBot="1" x14ac:dyDescent="0.35">
      <c r="A15" s="910"/>
      <c r="B15" s="914"/>
      <c r="C15" s="914"/>
      <c r="D15" s="914"/>
      <c r="E15" s="914"/>
      <c r="F15" s="914"/>
      <c r="G15" s="919" t="s">
        <v>1115</v>
      </c>
      <c r="H15" s="914"/>
    </row>
    <row r="16" spans="1:12" ht="15" thickBot="1" x14ac:dyDescent="0.35">
      <c r="A16" s="910"/>
      <c r="B16" s="915" t="s">
        <v>1116</v>
      </c>
      <c r="C16" s="914"/>
      <c r="D16" s="914"/>
      <c r="E16" s="914"/>
      <c r="F16" s="914"/>
      <c r="G16" s="914"/>
      <c r="H16" s="923"/>
    </row>
    <row r="17" spans="1:8" x14ac:dyDescent="0.3">
      <c r="A17" s="910"/>
      <c r="B17" s="1327" t="s">
        <v>1111</v>
      </c>
      <c r="C17" s="1328"/>
      <c r="D17" s="1016" t="s">
        <v>51</v>
      </c>
      <c r="E17" s="1016" t="s">
        <v>1117</v>
      </c>
      <c r="F17" s="1016" t="s">
        <v>1118</v>
      </c>
      <c r="G17" s="933" t="s">
        <v>1119</v>
      </c>
      <c r="H17" s="928"/>
    </row>
    <row r="18" spans="1:8" x14ac:dyDescent="0.3">
      <c r="A18" s="910"/>
      <c r="B18" s="1329" t="s">
        <v>1120</v>
      </c>
      <c r="C18" s="1330"/>
      <c r="D18" s="882" t="s">
        <v>51</v>
      </c>
      <c r="E18" s="934">
        <v>30000</v>
      </c>
      <c r="F18" s="935">
        <v>1</v>
      </c>
      <c r="G18" s="902">
        <f>+F18*E18</f>
        <v>30000</v>
      </c>
      <c r="H18" s="928"/>
    </row>
    <row r="19" spans="1:8" ht="15" thickBot="1" x14ac:dyDescent="0.35">
      <c r="A19" s="910"/>
      <c r="B19" s="1329" t="s">
        <v>1121</v>
      </c>
      <c r="C19" s="1330"/>
      <c r="D19" s="882" t="s">
        <v>1122</v>
      </c>
      <c r="E19" s="934">
        <v>85000</v>
      </c>
      <c r="F19" s="935">
        <v>1</v>
      </c>
      <c r="G19" s="902">
        <f>+F19*E19</f>
        <v>85000</v>
      </c>
      <c r="H19" s="928"/>
    </row>
    <row r="20" spans="1:8" ht="15" thickBot="1" x14ac:dyDescent="0.35">
      <c r="A20" s="910"/>
      <c r="B20" s="1324"/>
      <c r="C20" s="1325"/>
      <c r="D20" s="1325"/>
      <c r="E20" s="1325"/>
      <c r="F20" s="1325"/>
      <c r="G20" s="1326"/>
      <c r="H20" s="930">
        <f>SUM(G18:G20)</f>
        <v>115000</v>
      </c>
    </row>
    <row r="21" spans="1:8" ht="15" thickBot="1" x14ac:dyDescent="0.35">
      <c r="A21" s="910"/>
      <c r="B21" s="914"/>
      <c r="C21" s="914"/>
      <c r="D21" s="914"/>
      <c r="E21" s="914"/>
      <c r="F21" s="914"/>
      <c r="G21" s="919" t="s">
        <v>1115</v>
      </c>
      <c r="H21" s="914"/>
    </row>
    <row r="22" spans="1:8" ht="15" thickBot="1" x14ac:dyDescent="0.35">
      <c r="A22" s="910"/>
      <c r="B22" s="915" t="s">
        <v>1123</v>
      </c>
      <c r="C22" s="914"/>
      <c r="D22" s="914"/>
      <c r="E22" s="914"/>
      <c r="F22" s="914"/>
      <c r="G22" s="914"/>
      <c r="H22" s="923"/>
    </row>
    <row r="23" spans="1:8" x14ac:dyDescent="0.3">
      <c r="A23" s="910"/>
      <c r="B23" s="936" t="s">
        <v>1124</v>
      </c>
      <c r="C23" s="937" t="s">
        <v>51</v>
      </c>
      <c r="D23" s="1016" t="s">
        <v>1118</v>
      </c>
      <c r="E23" s="938" t="s">
        <v>1125</v>
      </c>
      <c r="F23" s="937" t="s">
        <v>1126</v>
      </c>
      <c r="G23" s="933" t="s">
        <v>1119</v>
      </c>
      <c r="H23" s="923"/>
    </row>
    <row r="24" spans="1:8" x14ac:dyDescent="0.3">
      <c r="A24" s="910"/>
      <c r="B24" s="903" t="s">
        <v>1127</v>
      </c>
      <c r="C24" s="905" t="s">
        <v>1128</v>
      </c>
      <c r="D24" s="901">
        <v>1</v>
      </c>
      <c r="E24" s="906">
        <v>1800000</v>
      </c>
      <c r="F24" s="907">
        <v>0.05</v>
      </c>
      <c r="G24" s="906">
        <f t="shared" ref="G24:G26" si="0">+D24*E24*F24</f>
        <v>90000</v>
      </c>
      <c r="H24" s="916"/>
    </row>
    <row r="25" spans="1:8" x14ac:dyDescent="0.3">
      <c r="A25" s="910"/>
      <c r="B25" s="1023" t="s">
        <v>1181</v>
      </c>
      <c r="C25" s="1024" t="s">
        <v>1128</v>
      </c>
      <c r="D25" s="901">
        <v>1</v>
      </c>
      <c r="E25" s="906">
        <v>4550000</v>
      </c>
      <c r="F25" s="907">
        <v>0.06</v>
      </c>
      <c r="G25" s="906">
        <f t="shared" si="0"/>
        <v>273000</v>
      </c>
      <c r="H25" s="916"/>
    </row>
    <row r="26" spans="1:8" ht="15" thickBot="1" x14ac:dyDescent="0.35">
      <c r="A26" s="910"/>
      <c r="B26" s="904" t="s">
        <v>1131</v>
      </c>
      <c r="C26" s="1019" t="s">
        <v>1128</v>
      </c>
      <c r="D26" s="1020">
        <v>1</v>
      </c>
      <c r="E26" s="1021">
        <v>5500000</v>
      </c>
      <c r="F26" s="926">
        <v>7.0000000000000007E-2</v>
      </c>
      <c r="G26" s="1022">
        <f t="shared" si="0"/>
        <v>385000.00000000006</v>
      </c>
      <c r="H26" s="939"/>
    </row>
    <row r="27" spans="1:8" ht="15" thickBot="1" x14ac:dyDescent="0.35">
      <c r="A27" s="910"/>
      <c r="B27" s="1331"/>
      <c r="C27" s="1332"/>
      <c r="D27" s="1332"/>
      <c r="E27" s="1332"/>
      <c r="F27" s="1332"/>
      <c r="G27" s="1333"/>
      <c r="H27" s="940">
        <f>SUM(G24:G27)</f>
        <v>748000</v>
      </c>
    </row>
    <row r="28" spans="1:8" x14ac:dyDescent="0.3">
      <c r="A28" s="910"/>
      <c r="B28" s="914"/>
      <c r="C28" s="914"/>
      <c r="D28" s="914"/>
      <c r="E28" s="914"/>
      <c r="F28" s="914"/>
      <c r="G28" s="919" t="s">
        <v>1115</v>
      </c>
      <c r="H28" s="914"/>
    </row>
    <row r="29" spans="1:8" ht="15" thickBot="1" x14ac:dyDescent="0.35">
      <c r="A29" s="910"/>
      <c r="B29" s="914"/>
      <c r="C29" s="914"/>
      <c r="D29" s="914"/>
      <c r="E29" s="914"/>
      <c r="F29" s="914"/>
      <c r="G29" s="919"/>
      <c r="H29" s="914"/>
    </row>
    <row r="30" spans="1:8" ht="15" thickBot="1" x14ac:dyDescent="0.35">
      <c r="A30" s="910"/>
      <c r="B30" s="941" t="s">
        <v>1132</v>
      </c>
      <c r="C30" s="914"/>
      <c r="D30" s="914"/>
      <c r="E30" s="914"/>
      <c r="F30" s="914"/>
      <c r="G30" s="914"/>
      <c r="H30" s="923"/>
    </row>
    <row r="31" spans="1:8" x14ac:dyDescent="0.3">
      <c r="A31" s="910"/>
      <c r="B31" s="942" t="s">
        <v>1133</v>
      </c>
      <c r="C31" s="937" t="s">
        <v>1134</v>
      </c>
      <c r="D31" s="1016" t="s">
        <v>1118</v>
      </c>
      <c r="E31" s="938" t="s">
        <v>1125</v>
      </c>
      <c r="F31" s="937" t="s">
        <v>1126</v>
      </c>
      <c r="G31" s="933" t="s">
        <v>1119</v>
      </c>
      <c r="H31" s="928"/>
    </row>
    <row r="32" spans="1:8" x14ac:dyDescent="0.3">
      <c r="A32" s="910"/>
      <c r="B32" s="943"/>
      <c r="C32" s="882"/>
      <c r="D32" s="901"/>
      <c r="E32" s="906"/>
      <c r="F32" s="907"/>
      <c r="G32" s="902"/>
      <c r="H32" s="928"/>
    </row>
    <row r="33" spans="1:8" ht="15" thickBot="1" x14ac:dyDescent="0.35">
      <c r="A33" s="910"/>
      <c r="B33" s="944" t="s">
        <v>1135</v>
      </c>
      <c r="C33" s="882" t="s">
        <v>1136</v>
      </c>
      <c r="D33" s="901">
        <v>1</v>
      </c>
      <c r="E33" s="906">
        <v>400000</v>
      </c>
      <c r="F33" s="907">
        <v>1</v>
      </c>
      <c r="G33" s="902">
        <f>+E33*F33</f>
        <v>400000</v>
      </c>
      <c r="H33" s="939"/>
    </row>
    <row r="34" spans="1:8" ht="15" thickBot="1" x14ac:dyDescent="0.35">
      <c r="A34" s="910"/>
      <c r="B34" s="1324"/>
      <c r="C34" s="1325"/>
      <c r="D34" s="1325"/>
      <c r="E34" s="1325"/>
      <c r="F34" s="1325"/>
      <c r="G34" s="1326"/>
      <c r="H34" s="930">
        <f>SUM(G32:G34)</f>
        <v>400000</v>
      </c>
    </row>
    <row r="35" spans="1:8" ht="15" thickBot="1" x14ac:dyDescent="0.35">
      <c r="A35" s="910"/>
      <c r="B35" s="914"/>
      <c r="C35" s="914"/>
      <c r="D35" s="914"/>
      <c r="E35" s="914"/>
      <c r="F35" s="914"/>
      <c r="G35" s="919" t="s">
        <v>1115</v>
      </c>
      <c r="H35" s="914"/>
    </row>
    <row r="36" spans="1:8" ht="15" thickBot="1" x14ac:dyDescent="0.35">
      <c r="A36" s="910"/>
      <c r="B36" s="914"/>
      <c r="C36" s="914"/>
      <c r="D36" s="914"/>
      <c r="E36" s="945"/>
      <c r="F36" s="914"/>
      <c r="G36" s="945"/>
      <c r="H36" s="930">
        <f>H14+H20+H27+H34</f>
        <v>1263000</v>
      </c>
    </row>
    <row r="37" spans="1:8" x14ac:dyDescent="0.3">
      <c r="A37" s="910"/>
      <c r="B37" s="910"/>
      <c r="C37" s="914"/>
      <c r="D37" s="947" t="s">
        <v>1137</v>
      </c>
      <c r="E37" s="948"/>
      <c r="F37" s="948"/>
      <c r="G37" s="948"/>
      <c r="H37" s="910"/>
    </row>
    <row r="39" spans="1:8" x14ac:dyDescent="0.3">
      <c r="E39" s="1031"/>
    </row>
    <row r="40" spans="1:8" ht="4.5" customHeight="1" x14ac:dyDescent="0.3">
      <c r="E40" s="1018" t="s">
        <v>1180</v>
      </c>
    </row>
    <row r="41" spans="1:8" x14ac:dyDescent="0.3">
      <c r="E41" s="1018" t="s">
        <v>1179</v>
      </c>
    </row>
    <row r="42" spans="1:8" x14ac:dyDescent="0.3">
      <c r="E42" s="1018" t="s">
        <v>1189</v>
      </c>
    </row>
    <row r="43" spans="1:8" x14ac:dyDescent="0.3">
      <c r="E43" s="950"/>
    </row>
  </sheetData>
  <mergeCells count="13">
    <mergeCell ref="B13:C13"/>
    <mergeCell ref="B3:C5"/>
    <mergeCell ref="D5:H5"/>
    <mergeCell ref="B9:H9"/>
    <mergeCell ref="B11:C11"/>
    <mergeCell ref="B12:C12"/>
    <mergeCell ref="B34:G34"/>
    <mergeCell ref="B14:G14"/>
    <mergeCell ref="B17:C17"/>
    <mergeCell ref="B18:C18"/>
    <mergeCell ref="B19:C19"/>
    <mergeCell ref="B20:G20"/>
    <mergeCell ref="B27:G27"/>
  </mergeCells>
  <pageMargins left="0.25" right="0.25" top="0.75" bottom="0.75" header="0.3" footer="0.3"/>
  <pageSetup scale="8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F196C-5BE8-4656-BB2C-956C30E7E124}">
  <dimension ref="A1:M264"/>
  <sheetViews>
    <sheetView view="pageBreakPreview" zoomScale="80" zoomScaleNormal="100" zoomScaleSheetLayoutView="80" workbookViewId="0">
      <selection activeCell="K10" sqref="K10"/>
    </sheetView>
  </sheetViews>
  <sheetFormatPr baseColWidth="10" defaultRowHeight="14.4" x14ac:dyDescent="0.3"/>
  <cols>
    <col min="1" max="1" width="2" customWidth="1"/>
    <col min="2" max="2" width="17.5546875" bestFit="1" customWidth="1"/>
    <col min="3" max="3" width="13" bestFit="1" customWidth="1"/>
    <col min="4" max="4" width="12.5546875" bestFit="1" customWidth="1"/>
    <col min="5" max="5" width="30.5546875" bestFit="1" customWidth="1"/>
    <col min="6" max="6" width="17.109375" bestFit="1" customWidth="1"/>
    <col min="7" max="7" width="16.44140625" bestFit="1" customWidth="1"/>
    <col min="8" max="8" width="12.88671875" bestFit="1" customWidth="1"/>
    <col min="9" max="9" width="1.88671875" customWidth="1"/>
    <col min="10" max="10" width="17.44140625" bestFit="1" customWidth="1"/>
    <col min="12" max="13" width="13.88671875" bestFit="1" customWidth="1"/>
  </cols>
  <sheetData>
    <row r="1" spans="1:13" ht="8.25" customHeight="1" thickBot="1" x14ac:dyDescent="0.35">
      <c r="A1" s="910"/>
      <c r="B1" s="910"/>
      <c r="C1" s="910"/>
      <c r="D1" s="910"/>
      <c r="E1" s="910"/>
      <c r="F1" s="910"/>
      <c r="G1" s="910"/>
      <c r="H1" s="910"/>
    </row>
    <row r="2" spans="1:13" x14ac:dyDescent="0.3">
      <c r="A2" s="910"/>
      <c r="B2" s="1336" t="s">
        <v>1104</v>
      </c>
      <c r="C2" s="1337"/>
      <c r="D2" s="911"/>
      <c r="E2" s="912"/>
      <c r="F2" s="911"/>
      <c r="G2" s="911"/>
      <c r="H2" s="913"/>
    </row>
    <row r="3" spans="1:13" x14ac:dyDescent="0.3">
      <c r="A3" s="910"/>
      <c r="B3" s="1338"/>
      <c r="C3" s="1339"/>
      <c r="D3" s="914"/>
      <c r="E3" s="915" t="s">
        <v>1105</v>
      </c>
      <c r="F3" s="914"/>
      <c r="G3" s="914"/>
      <c r="H3" s="916"/>
    </row>
    <row r="4" spans="1:13" ht="15" thickBot="1" x14ac:dyDescent="0.35">
      <c r="A4" s="910"/>
      <c r="B4" s="1340"/>
      <c r="C4" s="1341"/>
      <c r="D4" s="1331"/>
      <c r="E4" s="1332"/>
      <c r="F4" s="1332"/>
      <c r="G4" s="1332"/>
      <c r="H4" s="1333"/>
    </row>
    <row r="5" spans="1:13" ht="6.75" customHeight="1" x14ac:dyDescent="0.3">
      <c r="A5" s="910"/>
      <c r="B5" s="917"/>
      <c r="C5" s="914"/>
      <c r="D5" s="914"/>
      <c r="E5" s="914"/>
      <c r="F5" s="914"/>
      <c r="G5" s="914"/>
      <c r="H5" s="914"/>
    </row>
    <row r="6" spans="1:13" x14ac:dyDescent="0.3">
      <c r="A6" s="910"/>
      <c r="B6" s="918" t="s">
        <v>1106</v>
      </c>
      <c r="C6" s="914"/>
      <c r="D6" s="910"/>
      <c r="E6" s="915"/>
      <c r="F6" s="910"/>
      <c r="G6" s="915" t="s">
        <v>1107</v>
      </c>
      <c r="H6" s="914"/>
      <c r="K6" t="s">
        <v>1095</v>
      </c>
      <c r="L6" s="1017">
        <f>H52+H118+H184+H250</f>
        <v>8755200</v>
      </c>
      <c r="M6" s="946">
        <f>L6+(L6*0.3)+(L6*0.05*0.19)</f>
        <v>11464934.4</v>
      </c>
    </row>
    <row r="7" spans="1:13" x14ac:dyDescent="0.3">
      <c r="A7" s="910"/>
      <c r="B7" s="917" t="s">
        <v>1108</v>
      </c>
      <c r="C7" s="914"/>
      <c r="D7" s="915"/>
      <c r="E7" s="915"/>
      <c r="F7" s="915"/>
      <c r="G7" s="915" t="s">
        <v>1109</v>
      </c>
      <c r="H7" s="919" t="s">
        <v>790</v>
      </c>
      <c r="K7" t="s">
        <v>1096</v>
      </c>
      <c r="L7" s="1017">
        <f>H47+H113+H179+H245</f>
        <v>40072901</v>
      </c>
      <c r="M7" s="946">
        <f t="shared" ref="M7:M9" si="0">L7+(L7*0.3)+(L7*0.05*0.19)</f>
        <v>52475463.859499998</v>
      </c>
    </row>
    <row r="8" spans="1:13" x14ac:dyDescent="0.3">
      <c r="A8" s="910"/>
      <c r="B8" s="1342" t="str">
        <f>PRESUPUESTO!C9</f>
        <v>Rehabilitar el molino de viento de la comunidad indígena de Zongo</v>
      </c>
      <c r="C8" s="1343"/>
      <c r="D8" s="1343"/>
      <c r="E8" s="1343"/>
      <c r="F8" s="1343"/>
      <c r="G8" s="1343"/>
      <c r="H8" s="1343"/>
      <c r="K8" t="s">
        <v>1210</v>
      </c>
      <c r="L8" s="1017">
        <f>H12*4</f>
        <v>602800</v>
      </c>
      <c r="M8" s="946">
        <f t="shared" si="0"/>
        <v>789366.6</v>
      </c>
    </row>
    <row r="9" spans="1:13" ht="15" thickBot="1" x14ac:dyDescent="0.35">
      <c r="A9" s="910"/>
      <c r="B9" s="915" t="s">
        <v>1110</v>
      </c>
      <c r="C9" s="914"/>
      <c r="D9" s="914"/>
      <c r="E9" s="914"/>
      <c r="F9" s="914"/>
      <c r="G9" s="914"/>
      <c r="H9" s="914"/>
      <c r="K9" t="s">
        <v>1171</v>
      </c>
      <c r="L9" s="1017">
        <f>H58*4</f>
        <v>3200000</v>
      </c>
      <c r="M9" s="946">
        <f t="shared" si="0"/>
        <v>4190400</v>
      </c>
    </row>
    <row r="10" spans="1:13" ht="15" thickBot="1" x14ac:dyDescent="0.35">
      <c r="A10" s="910"/>
      <c r="B10" s="1344" t="s">
        <v>1111</v>
      </c>
      <c r="C10" s="1345"/>
      <c r="D10" s="1033" t="s">
        <v>1192</v>
      </c>
      <c r="E10" s="921" t="s">
        <v>1193</v>
      </c>
      <c r="F10" s="922" t="s">
        <v>17</v>
      </c>
      <c r="G10" s="922" t="s">
        <v>18</v>
      </c>
      <c r="H10" s="923"/>
    </row>
    <row r="11" spans="1:13" ht="78.75" customHeight="1" thickBot="1" x14ac:dyDescent="0.35">
      <c r="A11" s="910"/>
      <c r="B11" s="1352" t="s">
        <v>1190</v>
      </c>
      <c r="C11" s="1353"/>
      <c r="D11" s="1036" t="s">
        <v>1191</v>
      </c>
      <c r="E11" s="925">
        <v>1</v>
      </c>
      <c r="F11" s="926">
        <v>1</v>
      </c>
      <c r="G11" s="1052">
        <v>150700</v>
      </c>
      <c r="H11" s="928"/>
      <c r="L11" s="1017">
        <f>SUM(L6:L10)</f>
        <v>52630901</v>
      </c>
      <c r="M11" s="1017">
        <f>SUM(M6:M10)</f>
        <v>68920164.859499991</v>
      </c>
    </row>
    <row r="12" spans="1:13" ht="15" thickBot="1" x14ac:dyDescent="0.35">
      <c r="A12" s="910"/>
      <c r="B12" s="1324"/>
      <c r="C12" s="1325"/>
      <c r="D12" s="1325"/>
      <c r="E12" s="1325"/>
      <c r="F12" s="1325"/>
      <c r="G12" s="1326"/>
      <c r="H12" s="1051">
        <f>SUM(G11:G12)</f>
        <v>150700</v>
      </c>
    </row>
    <row r="13" spans="1:13" ht="15" thickBot="1" x14ac:dyDescent="0.35">
      <c r="A13" s="910"/>
      <c r="B13" s="914"/>
      <c r="C13" s="914"/>
      <c r="D13" s="914"/>
      <c r="E13" s="914"/>
      <c r="F13" s="914"/>
      <c r="G13" s="919" t="s">
        <v>1115</v>
      </c>
      <c r="H13" s="914"/>
    </row>
    <row r="14" spans="1:13" ht="15" thickBot="1" x14ac:dyDescent="0.35">
      <c r="A14" s="910"/>
      <c r="B14" s="915" t="s">
        <v>1116</v>
      </c>
      <c r="C14" s="914"/>
      <c r="D14" s="914"/>
      <c r="E14" s="914"/>
      <c r="F14" s="914"/>
      <c r="G14" s="914"/>
      <c r="H14" s="923"/>
    </row>
    <row r="15" spans="1:13" x14ac:dyDescent="0.3">
      <c r="A15" s="910"/>
      <c r="B15" s="1354" t="s">
        <v>1111</v>
      </c>
      <c r="C15" s="1355"/>
      <c r="D15" s="1047" t="s">
        <v>51</v>
      </c>
      <c r="E15" s="1047" t="s">
        <v>1117</v>
      </c>
      <c r="F15" s="1047" t="s">
        <v>1118</v>
      </c>
      <c r="G15" s="1044" t="s">
        <v>1194</v>
      </c>
      <c r="H15" s="928"/>
    </row>
    <row r="16" spans="1:13" ht="24" customHeight="1" x14ac:dyDescent="0.3">
      <c r="A16" s="910"/>
      <c r="B16" s="1356" t="s">
        <v>26</v>
      </c>
      <c r="C16" s="1357"/>
      <c r="D16" s="1037" t="s">
        <v>51</v>
      </c>
      <c r="E16" s="1038">
        <v>725130</v>
      </c>
      <c r="F16" s="935">
        <v>1</v>
      </c>
      <c r="G16" s="1039">
        <f>E16*F16</f>
        <v>725130</v>
      </c>
      <c r="H16" s="928"/>
    </row>
    <row r="17" spans="1:8" ht="24" customHeight="1" x14ac:dyDescent="0.3">
      <c r="A17" s="910"/>
      <c r="B17" s="1356" t="s">
        <v>27</v>
      </c>
      <c r="C17" s="1357"/>
      <c r="D17" s="1037" t="s">
        <v>51</v>
      </c>
      <c r="E17" s="1038">
        <v>505050</v>
      </c>
      <c r="F17" s="935">
        <v>1</v>
      </c>
      <c r="G17" s="1039">
        <f t="shared" ref="G17:G44" si="1">E17*F17</f>
        <v>505050</v>
      </c>
      <c r="H17" s="928"/>
    </row>
    <row r="18" spans="1:8" ht="24" customHeight="1" x14ac:dyDescent="0.3">
      <c r="A18" s="910"/>
      <c r="B18" s="1356" t="s">
        <v>28</v>
      </c>
      <c r="C18" s="1357"/>
      <c r="D18" s="1037" t="s">
        <v>51</v>
      </c>
      <c r="E18" s="1038">
        <v>551250</v>
      </c>
      <c r="F18" s="935">
        <v>1</v>
      </c>
      <c r="G18" s="1039">
        <f t="shared" si="1"/>
        <v>551250</v>
      </c>
      <c r="H18" s="928"/>
    </row>
    <row r="19" spans="1:8" x14ac:dyDescent="0.3">
      <c r="A19" s="910"/>
      <c r="B19" s="1356" t="s">
        <v>30</v>
      </c>
      <c r="C19" s="1357"/>
      <c r="D19" s="1037" t="s">
        <v>51</v>
      </c>
      <c r="E19" s="1038">
        <v>194145</v>
      </c>
      <c r="F19" s="935">
        <v>2</v>
      </c>
      <c r="G19" s="1039">
        <f t="shared" si="1"/>
        <v>388290</v>
      </c>
      <c r="H19" s="928"/>
    </row>
    <row r="20" spans="1:8" x14ac:dyDescent="0.3">
      <c r="A20" s="910"/>
      <c r="B20" s="1356" t="s">
        <v>31</v>
      </c>
      <c r="C20" s="1357"/>
      <c r="D20" s="1037" t="s">
        <v>51</v>
      </c>
      <c r="E20" s="1038">
        <v>111500</v>
      </c>
      <c r="F20" s="935">
        <v>1</v>
      </c>
      <c r="G20" s="1039">
        <f t="shared" si="1"/>
        <v>111500</v>
      </c>
      <c r="H20" s="928"/>
    </row>
    <row r="21" spans="1:8" ht="31.5" customHeight="1" x14ac:dyDescent="0.3">
      <c r="A21" s="910"/>
      <c r="B21" s="1356" t="s">
        <v>32</v>
      </c>
      <c r="C21" s="1357"/>
      <c r="D21" s="1037" t="s">
        <v>51</v>
      </c>
      <c r="E21" s="1038">
        <v>157500</v>
      </c>
      <c r="F21" s="935">
        <v>1</v>
      </c>
      <c r="G21" s="1039">
        <f t="shared" si="1"/>
        <v>157500</v>
      </c>
      <c r="H21" s="928"/>
    </row>
    <row r="22" spans="1:8" ht="31.5" customHeight="1" x14ac:dyDescent="0.3">
      <c r="A22" s="910"/>
      <c r="B22" s="1356" t="s">
        <v>33</v>
      </c>
      <c r="C22" s="1357"/>
      <c r="D22" s="1037" t="s">
        <v>51</v>
      </c>
      <c r="E22" s="1038">
        <v>350700</v>
      </c>
      <c r="F22" s="935">
        <v>1</v>
      </c>
      <c r="G22" s="1039">
        <f t="shared" si="1"/>
        <v>350700</v>
      </c>
      <c r="H22" s="928"/>
    </row>
    <row r="23" spans="1:8" x14ac:dyDescent="0.3">
      <c r="A23" s="910"/>
      <c r="B23" s="1356" t="s">
        <v>34</v>
      </c>
      <c r="C23" s="1357"/>
      <c r="D23" s="1037" t="s">
        <v>51</v>
      </c>
      <c r="E23" s="1038">
        <v>252000</v>
      </c>
      <c r="F23" s="935">
        <v>1</v>
      </c>
      <c r="G23" s="1039">
        <f t="shared" si="1"/>
        <v>252000</v>
      </c>
      <c r="H23" s="928"/>
    </row>
    <row r="24" spans="1:8" ht="24" customHeight="1" x14ac:dyDescent="0.3">
      <c r="A24" s="910"/>
      <c r="B24" s="1356" t="s">
        <v>36</v>
      </c>
      <c r="C24" s="1357"/>
      <c r="D24" s="1037" t="s">
        <v>51</v>
      </c>
      <c r="E24" s="1038">
        <v>246750</v>
      </c>
      <c r="F24" s="935">
        <v>1</v>
      </c>
      <c r="G24" s="1039">
        <f t="shared" si="1"/>
        <v>246750</v>
      </c>
      <c r="H24" s="928"/>
    </row>
    <row r="25" spans="1:8" ht="24" customHeight="1" x14ac:dyDescent="0.3">
      <c r="A25" s="910"/>
      <c r="B25" s="1356" t="s">
        <v>37</v>
      </c>
      <c r="C25" s="1357"/>
      <c r="D25" s="1037" t="s">
        <v>51</v>
      </c>
      <c r="E25" s="1038">
        <v>220500</v>
      </c>
      <c r="F25" s="935">
        <v>1</v>
      </c>
      <c r="G25" s="1039">
        <f t="shared" si="1"/>
        <v>220500</v>
      </c>
      <c r="H25" s="928"/>
    </row>
    <row r="26" spans="1:8" x14ac:dyDescent="0.3">
      <c r="A26" s="910"/>
      <c r="B26" s="1356" t="s">
        <v>63</v>
      </c>
      <c r="C26" s="1357"/>
      <c r="D26" s="1037" t="s">
        <v>51</v>
      </c>
      <c r="E26" s="1038">
        <v>86961</v>
      </c>
      <c r="F26" s="935">
        <v>0</v>
      </c>
      <c r="G26" s="1039">
        <f t="shared" si="1"/>
        <v>0</v>
      </c>
      <c r="H26" s="928"/>
    </row>
    <row r="27" spans="1:8" x14ac:dyDescent="0.3">
      <c r="A27" s="910"/>
      <c r="B27" s="1356" t="s">
        <v>832</v>
      </c>
      <c r="C27" s="1357"/>
      <c r="D27" s="1037" t="s">
        <v>51</v>
      </c>
      <c r="E27" s="1038">
        <v>86961</v>
      </c>
      <c r="F27" s="935">
        <v>1</v>
      </c>
      <c r="G27" s="1039">
        <f t="shared" si="1"/>
        <v>86961</v>
      </c>
      <c r="H27" s="928"/>
    </row>
    <row r="28" spans="1:8" x14ac:dyDescent="0.3">
      <c r="A28" s="910"/>
      <c r="B28" s="1356" t="s">
        <v>833</v>
      </c>
      <c r="C28" s="1357"/>
      <c r="D28" s="1037" t="s">
        <v>51</v>
      </c>
      <c r="E28" s="1038">
        <v>409500</v>
      </c>
      <c r="F28" s="935">
        <v>1</v>
      </c>
      <c r="G28" s="1039">
        <f t="shared" si="1"/>
        <v>409500</v>
      </c>
      <c r="H28" s="928"/>
    </row>
    <row r="29" spans="1:8" ht="24" customHeight="1" x14ac:dyDescent="0.3">
      <c r="A29" s="910"/>
      <c r="B29" s="1356" t="s">
        <v>1178</v>
      </c>
      <c r="C29" s="1357"/>
      <c r="D29" s="1037" t="s">
        <v>51</v>
      </c>
      <c r="E29" s="1038">
        <v>530250</v>
      </c>
      <c r="F29" s="935">
        <v>1</v>
      </c>
      <c r="G29" s="1039">
        <f t="shared" si="1"/>
        <v>530250</v>
      </c>
      <c r="H29" s="928"/>
    </row>
    <row r="30" spans="1:8" x14ac:dyDescent="0.3">
      <c r="A30" s="910"/>
      <c r="B30" s="1356" t="s">
        <v>835</v>
      </c>
      <c r="C30" s="1357"/>
      <c r="D30" s="1037" t="s">
        <v>51</v>
      </c>
      <c r="E30" s="1038">
        <v>2110500</v>
      </c>
      <c r="F30" s="935">
        <v>0</v>
      </c>
      <c r="G30" s="1039">
        <f t="shared" si="1"/>
        <v>0</v>
      </c>
      <c r="H30" s="928"/>
    </row>
    <row r="31" spans="1:8" x14ac:dyDescent="0.3">
      <c r="A31" s="910"/>
      <c r="B31" s="1356" t="s">
        <v>837</v>
      </c>
      <c r="C31" s="1357"/>
      <c r="D31" s="1037" t="s">
        <v>51</v>
      </c>
      <c r="E31" s="1038">
        <v>1953000</v>
      </c>
      <c r="F31" s="935">
        <v>0</v>
      </c>
      <c r="G31" s="1039">
        <f t="shared" si="1"/>
        <v>0</v>
      </c>
      <c r="H31" s="928"/>
    </row>
    <row r="32" spans="1:8" x14ac:dyDescent="0.3">
      <c r="A32" s="910"/>
      <c r="B32" s="1356" t="s">
        <v>39</v>
      </c>
      <c r="C32" s="1357"/>
      <c r="D32" s="1037" t="s">
        <v>51</v>
      </c>
      <c r="E32" s="1038">
        <v>322458</v>
      </c>
      <c r="F32" s="935">
        <v>6.5</v>
      </c>
      <c r="G32" s="1039">
        <f t="shared" si="1"/>
        <v>2095977</v>
      </c>
      <c r="H32" s="928"/>
    </row>
    <row r="33" spans="1:8" x14ac:dyDescent="0.3">
      <c r="A33" s="910"/>
      <c r="B33" s="1356" t="s">
        <v>40</v>
      </c>
      <c r="C33" s="1357"/>
      <c r="D33" s="1037" t="s">
        <v>51</v>
      </c>
      <c r="E33" s="1038">
        <v>307377</v>
      </c>
      <c r="F33" s="935">
        <v>2</v>
      </c>
      <c r="G33" s="1039">
        <f t="shared" si="1"/>
        <v>614754</v>
      </c>
      <c r="H33" s="928"/>
    </row>
    <row r="34" spans="1:8" x14ac:dyDescent="0.3">
      <c r="A34" s="910"/>
      <c r="B34" s="1356" t="s">
        <v>41</v>
      </c>
      <c r="C34" s="1357"/>
      <c r="D34" s="1037" t="s">
        <v>51</v>
      </c>
      <c r="E34" s="1038">
        <v>49350</v>
      </c>
      <c r="F34" s="935">
        <v>7</v>
      </c>
      <c r="G34" s="1039">
        <f t="shared" si="1"/>
        <v>345450</v>
      </c>
      <c r="H34" s="928"/>
    </row>
    <row r="35" spans="1:8" ht="24" customHeight="1" x14ac:dyDescent="0.3">
      <c r="A35" s="910"/>
      <c r="B35" s="1356" t="s">
        <v>1177</v>
      </c>
      <c r="C35" s="1357"/>
      <c r="D35" s="1037" t="s">
        <v>51</v>
      </c>
      <c r="E35" s="1038">
        <v>117600</v>
      </c>
      <c r="F35" s="935">
        <v>1</v>
      </c>
      <c r="G35" s="1039">
        <f t="shared" si="1"/>
        <v>117600</v>
      </c>
      <c r="H35" s="928"/>
    </row>
    <row r="36" spans="1:8" x14ac:dyDescent="0.3">
      <c r="A36" s="910"/>
      <c r="B36" s="1356" t="s">
        <v>43</v>
      </c>
      <c r="C36" s="1357"/>
      <c r="D36" s="1037" t="s">
        <v>51</v>
      </c>
      <c r="E36" s="1038">
        <v>25200</v>
      </c>
      <c r="F36" s="935">
        <v>8</v>
      </c>
      <c r="G36" s="1039">
        <f t="shared" si="1"/>
        <v>201600</v>
      </c>
      <c r="H36" s="928"/>
    </row>
    <row r="37" spans="1:8" ht="24" customHeight="1" x14ac:dyDescent="0.3">
      <c r="A37" s="910"/>
      <c r="B37" s="1356" t="s">
        <v>44</v>
      </c>
      <c r="C37" s="1357"/>
      <c r="D37" s="1037" t="s">
        <v>51</v>
      </c>
      <c r="E37" s="1038">
        <v>1475250</v>
      </c>
      <c r="F37" s="935">
        <v>1</v>
      </c>
      <c r="G37" s="1039">
        <f t="shared" si="1"/>
        <v>1475250</v>
      </c>
      <c r="H37" s="928"/>
    </row>
    <row r="38" spans="1:8" x14ac:dyDescent="0.3">
      <c r="A38" s="910"/>
      <c r="B38" s="1356" t="s">
        <v>45</v>
      </c>
      <c r="C38" s="1357"/>
      <c r="D38" s="1037" t="s">
        <v>51</v>
      </c>
      <c r="E38" s="1038">
        <v>136500</v>
      </c>
      <c r="F38" s="935">
        <v>1</v>
      </c>
      <c r="G38" s="1039">
        <f t="shared" si="1"/>
        <v>136500</v>
      </c>
      <c r="H38" s="928"/>
    </row>
    <row r="39" spans="1:8" x14ac:dyDescent="0.3">
      <c r="A39" s="910"/>
      <c r="B39" s="1356" t="s">
        <v>46</v>
      </c>
      <c r="C39" s="1357"/>
      <c r="D39" s="1037" t="s">
        <v>51</v>
      </c>
      <c r="E39" s="1038">
        <v>103950</v>
      </c>
      <c r="F39" s="935">
        <v>1</v>
      </c>
      <c r="G39" s="1039">
        <f t="shared" si="1"/>
        <v>103950</v>
      </c>
      <c r="H39" s="928"/>
    </row>
    <row r="40" spans="1:8" x14ac:dyDescent="0.3">
      <c r="A40" s="910"/>
      <c r="B40" s="1356" t="s">
        <v>47</v>
      </c>
      <c r="C40" s="1357"/>
      <c r="D40" s="1037" t="s">
        <v>48</v>
      </c>
      <c r="E40" s="1038">
        <v>117600</v>
      </c>
      <c r="F40" s="935">
        <v>5</v>
      </c>
      <c r="G40" s="1039">
        <f t="shared" si="1"/>
        <v>588000</v>
      </c>
      <c r="H40" s="928"/>
    </row>
    <row r="41" spans="1:8" x14ac:dyDescent="0.3">
      <c r="A41" s="910"/>
      <c r="B41" s="1356" t="s">
        <v>497</v>
      </c>
      <c r="C41" s="1357"/>
      <c r="D41" s="1037" t="s">
        <v>51</v>
      </c>
      <c r="E41" s="1038">
        <v>97650</v>
      </c>
      <c r="F41" s="935">
        <v>0</v>
      </c>
      <c r="G41" s="1039">
        <f t="shared" si="1"/>
        <v>0</v>
      </c>
      <c r="H41" s="928"/>
    </row>
    <row r="42" spans="1:8" x14ac:dyDescent="0.3">
      <c r="A42" s="910"/>
      <c r="B42" s="1356" t="s">
        <v>838</v>
      </c>
      <c r="C42" s="1357"/>
      <c r="D42" s="1037" t="s">
        <v>51</v>
      </c>
      <c r="E42" s="1038">
        <v>86961</v>
      </c>
      <c r="F42" s="935">
        <v>0</v>
      </c>
      <c r="G42" s="1039">
        <f t="shared" si="1"/>
        <v>0</v>
      </c>
      <c r="H42" s="928"/>
    </row>
    <row r="43" spans="1:8" x14ac:dyDescent="0.3">
      <c r="A43" s="910"/>
      <c r="B43" s="1356" t="s">
        <v>525</v>
      </c>
      <c r="C43" s="1357"/>
      <c r="D43" s="1037" t="s">
        <v>524</v>
      </c>
      <c r="E43" s="1038">
        <v>139650</v>
      </c>
      <c r="F43" s="935">
        <v>1</v>
      </c>
      <c r="G43" s="1039">
        <f t="shared" si="1"/>
        <v>139650</v>
      </c>
      <c r="H43" s="928"/>
    </row>
    <row r="44" spans="1:8" x14ac:dyDescent="0.3">
      <c r="A44" s="910"/>
      <c r="B44" s="1356" t="s">
        <v>889</v>
      </c>
      <c r="C44" s="1357"/>
      <c r="D44" s="1037" t="s">
        <v>521</v>
      </c>
      <c r="E44" s="1038">
        <v>44100</v>
      </c>
      <c r="F44" s="935">
        <v>1</v>
      </c>
      <c r="G44" s="1039">
        <f t="shared" si="1"/>
        <v>44100</v>
      </c>
      <c r="H44" s="928"/>
    </row>
    <row r="45" spans="1:8" x14ac:dyDescent="0.3">
      <c r="A45" s="910"/>
      <c r="B45" s="1350"/>
      <c r="C45" s="1351"/>
      <c r="D45" s="882"/>
      <c r="E45" s="934"/>
      <c r="F45" s="935"/>
      <c r="G45" s="902"/>
      <c r="H45" s="928"/>
    </row>
    <row r="46" spans="1:8" ht="15" thickBot="1" x14ac:dyDescent="0.35">
      <c r="A46" s="910"/>
      <c r="B46" s="1350"/>
      <c r="C46" s="1351"/>
      <c r="D46" s="882"/>
      <c r="E46" s="934"/>
      <c r="F46" s="935"/>
      <c r="G46" s="902"/>
      <c r="H46" s="928"/>
    </row>
    <row r="47" spans="1:8" ht="15" thickBot="1" x14ac:dyDescent="0.35">
      <c r="A47" s="910"/>
      <c r="B47" s="1324"/>
      <c r="C47" s="1325"/>
      <c r="D47" s="1325"/>
      <c r="E47" s="1325"/>
      <c r="F47" s="1325"/>
      <c r="G47" s="1326"/>
      <c r="H47" s="1051">
        <f>SUM(G16:G47)</f>
        <v>10398212</v>
      </c>
    </row>
    <row r="48" spans="1:8" ht="15" thickBot="1" x14ac:dyDescent="0.35">
      <c r="A48" s="910"/>
      <c r="B48" s="914"/>
      <c r="C48" s="914"/>
      <c r="D48" s="914"/>
      <c r="E48" s="914"/>
      <c r="F48" s="914"/>
      <c r="G48" s="919" t="s">
        <v>1115</v>
      </c>
      <c r="H48" s="914"/>
    </row>
    <row r="49" spans="1:10" ht="15" thickBot="1" x14ac:dyDescent="0.35">
      <c r="A49" s="910"/>
      <c r="B49" s="915" t="s">
        <v>1123</v>
      </c>
      <c r="C49" s="914"/>
      <c r="D49" s="914"/>
      <c r="E49" s="914"/>
      <c r="F49" s="914"/>
      <c r="G49" s="914"/>
      <c r="H49" s="923"/>
    </row>
    <row r="50" spans="1:10" x14ac:dyDescent="0.3">
      <c r="A50" s="910"/>
      <c r="B50" s="1040" t="s">
        <v>1197</v>
      </c>
      <c r="C50" s="1041" t="s">
        <v>1198</v>
      </c>
      <c r="D50" s="1042" t="s">
        <v>1199</v>
      </c>
      <c r="E50" s="1043" t="s">
        <v>1200</v>
      </c>
      <c r="F50" s="1041" t="s">
        <v>1201</v>
      </c>
      <c r="G50" s="1044" t="s">
        <v>1119</v>
      </c>
      <c r="H50" s="923"/>
    </row>
    <row r="51" spans="1:10" x14ac:dyDescent="0.3">
      <c r="A51" s="910"/>
      <c r="B51" s="1054" t="s">
        <v>1202</v>
      </c>
      <c r="C51" s="1055">
        <v>216000</v>
      </c>
      <c r="D51" s="1056">
        <v>148800</v>
      </c>
      <c r="E51" s="1057">
        <f>C51+D51</f>
        <v>364800</v>
      </c>
      <c r="F51" s="1058">
        <v>6</v>
      </c>
      <c r="G51" s="1057">
        <f>E51*F51</f>
        <v>2188800</v>
      </c>
      <c r="H51" s="916"/>
    </row>
    <row r="52" spans="1:10" ht="15" thickBot="1" x14ac:dyDescent="0.35">
      <c r="A52" s="910"/>
      <c r="B52" s="1331"/>
      <c r="C52" s="1332"/>
      <c r="D52" s="1332"/>
      <c r="E52" s="1332"/>
      <c r="F52" s="1332"/>
      <c r="G52" s="1333"/>
      <c r="H52" s="1053">
        <f>SUM(G51:G52)</f>
        <v>2188800</v>
      </c>
    </row>
    <row r="53" spans="1:10" x14ac:dyDescent="0.3">
      <c r="A53" s="910"/>
      <c r="B53" s="914"/>
      <c r="C53" s="914"/>
      <c r="D53" s="914"/>
      <c r="E53" s="914"/>
      <c r="F53" s="914"/>
      <c r="G53" s="919" t="s">
        <v>1115</v>
      </c>
      <c r="H53" s="914"/>
    </row>
    <row r="54" spans="1:10" ht="15" thickBot="1" x14ac:dyDescent="0.35">
      <c r="A54" s="910"/>
      <c r="B54" s="914"/>
      <c r="C54" s="914"/>
      <c r="D54" s="914"/>
      <c r="E54" s="914"/>
      <c r="F54" s="914"/>
      <c r="G54" s="919"/>
      <c r="H54" s="914"/>
    </row>
    <row r="55" spans="1:10" ht="15" thickBot="1" x14ac:dyDescent="0.35">
      <c r="A55" s="910"/>
      <c r="B55" s="941" t="s">
        <v>1132</v>
      </c>
      <c r="C55" s="914"/>
      <c r="D55" s="914"/>
      <c r="E55" s="914"/>
      <c r="F55" s="914"/>
      <c r="G55" s="914"/>
      <c r="H55" s="923"/>
    </row>
    <row r="56" spans="1:10" x14ac:dyDescent="0.3">
      <c r="A56" s="910"/>
      <c r="B56" s="1045" t="s">
        <v>1065</v>
      </c>
      <c r="C56" s="1046" t="s">
        <v>1192</v>
      </c>
      <c r="D56" s="1047" t="s">
        <v>16</v>
      </c>
      <c r="E56" s="1048" t="s">
        <v>17</v>
      </c>
      <c r="F56" s="1046" t="s">
        <v>18</v>
      </c>
      <c r="G56" s="1044" t="s">
        <v>19</v>
      </c>
      <c r="H56" s="928"/>
    </row>
    <row r="57" spans="1:10" ht="15" thickBot="1" x14ac:dyDescent="0.35">
      <c r="A57" s="910"/>
      <c r="B57" s="944" t="s">
        <v>1176</v>
      </c>
      <c r="C57" s="882" t="s">
        <v>1195</v>
      </c>
      <c r="D57" s="901" t="s">
        <v>1196</v>
      </c>
      <c r="E57" s="906">
        <v>2</v>
      </c>
      <c r="F57" s="1049">
        <v>400000</v>
      </c>
      <c r="G57" s="1039">
        <f>+E57*F57</f>
        <v>800000</v>
      </c>
      <c r="H57" s="939"/>
    </row>
    <row r="58" spans="1:10" ht="15" thickBot="1" x14ac:dyDescent="0.35">
      <c r="A58" s="910"/>
      <c r="B58" s="1324"/>
      <c r="C58" s="1325"/>
      <c r="D58" s="1325"/>
      <c r="E58" s="1325"/>
      <c r="F58" s="1325"/>
      <c r="G58" s="1326"/>
      <c r="H58" s="1051">
        <f>SUM(G57:G58)</f>
        <v>800000</v>
      </c>
    </row>
    <row r="59" spans="1:10" ht="15" thickBot="1" x14ac:dyDescent="0.35">
      <c r="A59" s="910"/>
      <c r="B59" s="914"/>
      <c r="C59" s="914"/>
      <c r="D59" s="914"/>
      <c r="E59" s="914"/>
      <c r="F59" s="914"/>
      <c r="G59" s="919" t="s">
        <v>1115</v>
      </c>
      <c r="H59" s="914"/>
    </row>
    <row r="60" spans="1:10" ht="16.2" thickBot="1" x14ac:dyDescent="0.35">
      <c r="A60" s="910"/>
      <c r="B60" s="914"/>
      <c r="C60" s="914"/>
      <c r="D60" s="914"/>
      <c r="E60" s="945"/>
      <c r="F60" s="914"/>
      <c r="G60" s="945"/>
      <c r="H60" s="1051">
        <f>H12+H47+H52+H58</f>
        <v>13537712</v>
      </c>
      <c r="J60" s="1050"/>
    </row>
    <row r="61" spans="1:10" x14ac:dyDescent="0.3">
      <c r="A61" s="910"/>
      <c r="B61" s="910"/>
      <c r="C61" s="914"/>
      <c r="D61" s="947" t="s">
        <v>1137</v>
      </c>
      <c r="E61" s="948"/>
      <c r="F61" s="948"/>
      <c r="G61" s="948"/>
      <c r="H61" s="910"/>
    </row>
    <row r="63" spans="1:10" x14ac:dyDescent="0.3">
      <c r="E63" s="1031"/>
    </row>
    <row r="64" spans="1:10" x14ac:dyDescent="0.3">
      <c r="E64" s="1018" t="s">
        <v>1180</v>
      </c>
    </row>
    <row r="65" spans="1:8" x14ac:dyDescent="0.3">
      <c r="E65" s="1018" t="s">
        <v>1179</v>
      </c>
    </row>
    <row r="66" spans="1:8" x14ac:dyDescent="0.3">
      <c r="E66" s="1018" t="s">
        <v>1189</v>
      </c>
    </row>
    <row r="67" spans="1:8" ht="15" thickBot="1" x14ac:dyDescent="0.35">
      <c r="A67" s="910"/>
      <c r="B67" s="910"/>
      <c r="C67" s="910"/>
      <c r="D67" s="910"/>
      <c r="E67" s="910"/>
      <c r="F67" s="910"/>
      <c r="G67" s="910"/>
      <c r="H67" s="910"/>
    </row>
    <row r="68" spans="1:8" x14ac:dyDescent="0.3">
      <c r="A68" s="910"/>
      <c r="B68" s="1336" t="s">
        <v>1104</v>
      </c>
      <c r="C68" s="1337"/>
      <c r="D68" s="911"/>
      <c r="E68" s="912"/>
      <c r="F68" s="911"/>
      <c r="G68" s="911"/>
      <c r="H68" s="913"/>
    </row>
    <row r="69" spans="1:8" x14ac:dyDescent="0.3">
      <c r="A69" s="910"/>
      <c r="B69" s="1338"/>
      <c r="C69" s="1339"/>
      <c r="D69" s="914"/>
      <c r="E69" s="915" t="s">
        <v>1105</v>
      </c>
      <c r="F69" s="914"/>
      <c r="G69" s="914"/>
      <c r="H69" s="916"/>
    </row>
    <row r="70" spans="1:8" ht="15" thickBot="1" x14ac:dyDescent="0.35">
      <c r="A70" s="910"/>
      <c r="B70" s="1340"/>
      <c r="C70" s="1341"/>
      <c r="D70" s="1331"/>
      <c r="E70" s="1332"/>
      <c r="F70" s="1332"/>
      <c r="G70" s="1332"/>
      <c r="H70" s="1333"/>
    </row>
    <row r="71" spans="1:8" x14ac:dyDescent="0.3">
      <c r="A71" s="910"/>
      <c r="B71" s="917"/>
      <c r="C71" s="914"/>
      <c r="D71" s="914"/>
      <c r="E71" s="914"/>
      <c r="F71" s="914"/>
      <c r="G71" s="914"/>
      <c r="H71" s="914"/>
    </row>
    <row r="72" spans="1:8" x14ac:dyDescent="0.3">
      <c r="A72" s="910"/>
      <c r="B72" s="918" t="s">
        <v>1106</v>
      </c>
      <c r="C72" s="914"/>
      <c r="D72" s="910"/>
      <c r="E72" s="915"/>
      <c r="F72" s="910"/>
      <c r="G72" s="915" t="s">
        <v>1107</v>
      </c>
      <c r="H72" s="914"/>
    </row>
    <row r="73" spans="1:8" x14ac:dyDescent="0.3">
      <c r="A73" s="910"/>
      <c r="B73" s="917" t="s">
        <v>1108</v>
      </c>
      <c r="C73" s="914"/>
      <c r="D73" s="915"/>
      <c r="E73" s="915"/>
      <c r="F73" s="915"/>
      <c r="G73" s="915" t="s">
        <v>1109</v>
      </c>
      <c r="H73" s="919" t="s">
        <v>790</v>
      </c>
    </row>
    <row r="74" spans="1:8" x14ac:dyDescent="0.3">
      <c r="A74" s="910"/>
      <c r="B74" s="1342" t="str">
        <f>PRESUPUESTO!C10</f>
        <v>Rehabilitar el molino de viento de la comunidad indígena de Buena Vista</v>
      </c>
      <c r="C74" s="1343"/>
      <c r="D74" s="1343"/>
      <c r="E74" s="1343"/>
      <c r="F74" s="1343"/>
      <c r="G74" s="1343"/>
      <c r="H74" s="1343"/>
    </row>
    <row r="75" spans="1:8" ht="15" thickBot="1" x14ac:dyDescent="0.35">
      <c r="A75" s="910"/>
      <c r="B75" s="915" t="s">
        <v>1110</v>
      </c>
      <c r="C75" s="914"/>
      <c r="D75" s="914"/>
      <c r="E75" s="914"/>
      <c r="F75" s="914"/>
      <c r="G75" s="914"/>
      <c r="H75" s="914"/>
    </row>
    <row r="76" spans="1:8" ht="15" thickBot="1" x14ac:dyDescent="0.35">
      <c r="A76" s="910"/>
      <c r="B76" s="1344" t="s">
        <v>1111</v>
      </c>
      <c r="C76" s="1345"/>
      <c r="D76" s="1033" t="s">
        <v>1192</v>
      </c>
      <c r="E76" s="921" t="s">
        <v>1193</v>
      </c>
      <c r="F76" s="922" t="s">
        <v>17</v>
      </c>
      <c r="G76" s="922" t="s">
        <v>18</v>
      </c>
      <c r="H76" s="923"/>
    </row>
    <row r="77" spans="1:8" ht="23.4" thickBot="1" x14ac:dyDescent="0.35">
      <c r="A77" s="910"/>
      <c r="B77" s="1352" t="s">
        <v>1190</v>
      </c>
      <c r="C77" s="1353"/>
      <c r="D77" s="1036" t="s">
        <v>1191</v>
      </c>
      <c r="E77" s="925">
        <v>1</v>
      </c>
      <c r="F77" s="926">
        <v>1</v>
      </c>
      <c r="G77" s="1052">
        <v>150700</v>
      </c>
      <c r="H77" s="928"/>
    </row>
    <row r="78" spans="1:8" ht="15" thickBot="1" x14ac:dyDescent="0.35">
      <c r="A78" s="910"/>
      <c r="B78" s="1324"/>
      <c r="C78" s="1325"/>
      <c r="D78" s="1325"/>
      <c r="E78" s="1325"/>
      <c r="F78" s="1325"/>
      <c r="G78" s="1326"/>
      <c r="H78" s="1051">
        <f>SUM(G77:G78)</f>
        <v>150700</v>
      </c>
    </row>
    <row r="79" spans="1:8" ht="15" thickBot="1" x14ac:dyDescent="0.35">
      <c r="A79" s="910"/>
      <c r="B79" s="914"/>
      <c r="C79" s="914"/>
      <c r="D79" s="914"/>
      <c r="E79" s="914"/>
      <c r="F79" s="914"/>
      <c r="G79" s="919" t="s">
        <v>1115</v>
      </c>
      <c r="H79" s="914"/>
    </row>
    <row r="80" spans="1:8" ht="15" thickBot="1" x14ac:dyDescent="0.35">
      <c r="A80" s="910"/>
      <c r="B80" s="915" t="s">
        <v>1116</v>
      </c>
      <c r="C80" s="914"/>
      <c r="D80" s="914"/>
      <c r="E80" s="914"/>
      <c r="F80" s="914"/>
      <c r="G80" s="914"/>
      <c r="H80" s="923"/>
    </row>
    <row r="81" spans="1:8" x14ac:dyDescent="0.3">
      <c r="A81" s="910"/>
      <c r="B81" s="1354" t="s">
        <v>1111</v>
      </c>
      <c r="C81" s="1355"/>
      <c r="D81" s="1047" t="s">
        <v>51</v>
      </c>
      <c r="E81" s="1047" t="s">
        <v>1117</v>
      </c>
      <c r="F81" s="1047" t="s">
        <v>1118</v>
      </c>
      <c r="G81" s="1044" t="s">
        <v>1194</v>
      </c>
      <c r="H81" s="928"/>
    </row>
    <row r="82" spans="1:8" ht="24" customHeight="1" x14ac:dyDescent="0.3">
      <c r="A82" s="910"/>
      <c r="B82" s="1356" t="s">
        <v>26</v>
      </c>
      <c r="C82" s="1357"/>
      <c r="D82" s="1037" t="s">
        <v>51</v>
      </c>
      <c r="E82" s="1038">
        <v>725130</v>
      </c>
      <c r="F82" s="1061">
        <v>1</v>
      </c>
      <c r="G82" s="1039">
        <f>F82*E82</f>
        <v>725130</v>
      </c>
      <c r="H82" s="928"/>
    </row>
    <row r="83" spans="1:8" ht="24" customHeight="1" x14ac:dyDescent="0.3">
      <c r="A83" s="910"/>
      <c r="B83" s="1356" t="s">
        <v>27</v>
      </c>
      <c r="C83" s="1357"/>
      <c r="D83" s="1037" t="s">
        <v>51</v>
      </c>
      <c r="E83" s="1038">
        <v>505050</v>
      </c>
      <c r="F83" s="1061">
        <v>1</v>
      </c>
      <c r="G83" s="1039">
        <f t="shared" ref="G83:G110" si="2">F83*E83</f>
        <v>505050</v>
      </c>
      <c r="H83" s="928"/>
    </row>
    <row r="84" spans="1:8" ht="24" customHeight="1" x14ac:dyDescent="0.3">
      <c r="A84" s="910"/>
      <c r="B84" s="1356" t="s">
        <v>28</v>
      </c>
      <c r="C84" s="1357"/>
      <c r="D84" s="1037" t="s">
        <v>51</v>
      </c>
      <c r="E84" s="1038">
        <v>551250</v>
      </c>
      <c r="F84" s="1061">
        <v>1</v>
      </c>
      <c r="G84" s="1039">
        <f t="shared" si="2"/>
        <v>551250</v>
      </c>
      <c r="H84" s="928"/>
    </row>
    <row r="85" spans="1:8" x14ac:dyDescent="0.3">
      <c r="A85" s="910"/>
      <c r="B85" s="1356" t="s">
        <v>30</v>
      </c>
      <c r="C85" s="1357"/>
      <c r="D85" s="1037" t="s">
        <v>51</v>
      </c>
      <c r="E85" s="1038">
        <v>194145</v>
      </c>
      <c r="F85" s="1061">
        <v>2</v>
      </c>
      <c r="G85" s="1039">
        <f t="shared" si="2"/>
        <v>388290</v>
      </c>
      <c r="H85" s="928"/>
    </row>
    <row r="86" spans="1:8" ht="24" customHeight="1" x14ac:dyDescent="0.3">
      <c r="A86" s="910"/>
      <c r="B86" s="1356" t="s">
        <v>31</v>
      </c>
      <c r="C86" s="1357"/>
      <c r="D86" s="1037" t="s">
        <v>51</v>
      </c>
      <c r="E86" s="1038">
        <v>111500</v>
      </c>
      <c r="F86" s="1061">
        <v>1</v>
      </c>
      <c r="G86" s="1039">
        <f t="shared" si="2"/>
        <v>111500</v>
      </c>
      <c r="H86" s="928"/>
    </row>
    <row r="87" spans="1:8" ht="35.25" customHeight="1" x14ac:dyDescent="0.3">
      <c r="A87" s="910"/>
      <c r="B87" s="1356" t="s">
        <v>32</v>
      </c>
      <c r="C87" s="1357"/>
      <c r="D87" s="1037" t="s">
        <v>51</v>
      </c>
      <c r="E87" s="1038">
        <v>157500</v>
      </c>
      <c r="F87" s="1061">
        <v>1</v>
      </c>
      <c r="G87" s="1039">
        <f t="shared" si="2"/>
        <v>157500</v>
      </c>
      <c r="H87" s="928"/>
    </row>
    <row r="88" spans="1:8" ht="24" customHeight="1" x14ac:dyDescent="0.3">
      <c r="A88" s="910"/>
      <c r="B88" s="1356" t="s">
        <v>33</v>
      </c>
      <c r="C88" s="1357"/>
      <c r="D88" s="1037" t="s">
        <v>51</v>
      </c>
      <c r="E88" s="1038">
        <v>350700</v>
      </c>
      <c r="F88" s="1061">
        <v>1</v>
      </c>
      <c r="G88" s="1039">
        <f t="shared" si="2"/>
        <v>350700</v>
      </c>
      <c r="H88" s="928"/>
    </row>
    <row r="89" spans="1:8" x14ac:dyDescent="0.3">
      <c r="A89" s="910"/>
      <c r="B89" s="1356" t="s">
        <v>34</v>
      </c>
      <c r="C89" s="1357"/>
      <c r="D89" s="1037" t="s">
        <v>51</v>
      </c>
      <c r="E89" s="1038">
        <v>252000</v>
      </c>
      <c r="F89" s="1061">
        <v>1</v>
      </c>
      <c r="G89" s="1039">
        <f t="shared" si="2"/>
        <v>252000</v>
      </c>
      <c r="H89" s="928"/>
    </row>
    <row r="90" spans="1:8" ht="24" customHeight="1" x14ac:dyDescent="0.3">
      <c r="A90" s="910"/>
      <c r="B90" s="1356" t="s">
        <v>36</v>
      </c>
      <c r="C90" s="1357"/>
      <c r="D90" s="1037" t="s">
        <v>51</v>
      </c>
      <c r="E90" s="1038">
        <v>246750</v>
      </c>
      <c r="F90" s="1061">
        <v>1</v>
      </c>
      <c r="G90" s="1039">
        <f t="shared" si="2"/>
        <v>246750</v>
      </c>
      <c r="H90" s="928"/>
    </row>
    <row r="91" spans="1:8" ht="24" customHeight="1" x14ac:dyDescent="0.3">
      <c r="A91" s="910"/>
      <c r="B91" s="1356" t="s">
        <v>37</v>
      </c>
      <c r="C91" s="1357"/>
      <c r="D91" s="1037" t="s">
        <v>51</v>
      </c>
      <c r="E91" s="1038">
        <v>220500</v>
      </c>
      <c r="F91" s="1061">
        <v>1</v>
      </c>
      <c r="G91" s="1039">
        <f t="shared" si="2"/>
        <v>220500</v>
      </c>
      <c r="H91" s="928"/>
    </row>
    <row r="92" spans="1:8" x14ac:dyDescent="0.3">
      <c r="A92" s="910"/>
      <c r="B92" s="1356" t="s">
        <v>63</v>
      </c>
      <c r="C92" s="1357"/>
      <c r="D92" s="1037" t="s">
        <v>51</v>
      </c>
      <c r="E92" s="1038">
        <v>278002.00000000006</v>
      </c>
      <c r="F92" s="1061">
        <v>1</v>
      </c>
      <c r="G92" s="1039">
        <f t="shared" si="2"/>
        <v>278002.00000000006</v>
      </c>
      <c r="H92" s="928"/>
    </row>
    <row r="93" spans="1:8" x14ac:dyDescent="0.3">
      <c r="A93" s="910"/>
      <c r="B93" s="1356" t="s">
        <v>832</v>
      </c>
      <c r="C93" s="1357"/>
      <c r="D93" s="1037" t="s">
        <v>51</v>
      </c>
      <c r="E93" s="1038">
        <v>86961</v>
      </c>
      <c r="F93" s="1061">
        <v>1</v>
      </c>
      <c r="G93" s="1039">
        <f t="shared" si="2"/>
        <v>86961</v>
      </c>
      <c r="H93" s="928"/>
    </row>
    <row r="94" spans="1:8" x14ac:dyDescent="0.3">
      <c r="A94" s="910"/>
      <c r="B94" s="1356" t="s">
        <v>833</v>
      </c>
      <c r="C94" s="1357"/>
      <c r="D94" s="1037" t="s">
        <v>51</v>
      </c>
      <c r="E94" s="1038">
        <v>409500</v>
      </c>
      <c r="F94" s="1061">
        <v>1</v>
      </c>
      <c r="G94" s="1039">
        <f t="shared" si="2"/>
        <v>409500</v>
      </c>
      <c r="H94" s="928"/>
    </row>
    <row r="95" spans="1:8" ht="24" customHeight="1" x14ac:dyDescent="0.3">
      <c r="A95" s="910"/>
      <c r="B95" s="1356" t="s">
        <v>1178</v>
      </c>
      <c r="C95" s="1357"/>
      <c r="D95" s="1037" t="s">
        <v>51</v>
      </c>
      <c r="E95" s="1038">
        <v>530250</v>
      </c>
      <c r="F95" s="1061">
        <v>1</v>
      </c>
      <c r="G95" s="1039">
        <f t="shared" si="2"/>
        <v>530250</v>
      </c>
      <c r="H95" s="928"/>
    </row>
    <row r="96" spans="1:8" x14ac:dyDescent="0.3">
      <c r="A96" s="910"/>
      <c r="B96" s="1356" t="s">
        <v>835</v>
      </c>
      <c r="C96" s="1357"/>
      <c r="D96" s="1037" t="s">
        <v>51</v>
      </c>
      <c r="E96" s="1038">
        <v>2110500</v>
      </c>
      <c r="F96" s="1061">
        <v>0</v>
      </c>
      <c r="G96" s="1039">
        <f t="shared" si="2"/>
        <v>0</v>
      </c>
      <c r="H96" s="928"/>
    </row>
    <row r="97" spans="1:8" x14ac:dyDescent="0.3">
      <c r="A97" s="910"/>
      <c r="B97" s="1356" t="s">
        <v>837</v>
      </c>
      <c r="C97" s="1357"/>
      <c r="D97" s="1037" t="s">
        <v>51</v>
      </c>
      <c r="E97" s="1038">
        <v>1953000</v>
      </c>
      <c r="F97" s="1061">
        <v>0</v>
      </c>
      <c r="G97" s="1039">
        <f t="shared" si="2"/>
        <v>0</v>
      </c>
      <c r="H97" s="928"/>
    </row>
    <row r="98" spans="1:8" x14ac:dyDescent="0.3">
      <c r="A98" s="910"/>
      <c r="B98" s="1356" t="s">
        <v>39</v>
      </c>
      <c r="C98" s="1357"/>
      <c r="D98" s="1037" t="s">
        <v>51</v>
      </c>
      <c r="E98" s="1038">
        <v>322458</v>
      </c>
      <c r="F98" s="1061">
        <v>6.5</v>
      </c>
      <c r="G98" s="1039">
        <f t="shared" si="2"/>
        <v>2095977</v>
      </c>
      <c r="H98" s="928"/>
    </row>
    <row r="99" spans="1:8" x14ac:dyDescent="0.3">
      <c r="A99" s="910"/>
      <c r="B99" s="1356" t="s">
        <v>40</v>
      </c>
      <c r="C99" s="1357"/>
      <c r="D99" s="1037" t="s">
        <v>51</v>
      </c>
      <c r="E99" s="1038">
        <v>307377</v>
      </c>
      <c r="F99" s="1061">
        <v>0</v>
      </c>
      <c r="G99" s="1039">
        <f t="shared" si="2"/>
        <v>0</v>
      </c>
      <c r="H99" s="928"/>
    </row>
    <row r="100" spans="1:8" x14ac:dyDescent="0.3">
      <c r="A100" s="910"/>
      <c r="B100" s="1356" t="s">
        <v>41</v>
      </c>
      <c r="C100" s="1357"/>
      <c r="D100" s="1037" t="s">
        <v>51</v>
      </c>
      <c r="E100" s="1038">
        <v>49350</v>
      </c>
      <c r="F100" s="1061">
        <v>7</v>
      </c>
      <c r="G100" s="1039">
        <f t="shared" si="2"/>
        <v>345450</v>
      </c>
      <c r="H100" s="928"/>
    </row>
    <row r="101" spans="1:8" ht="24" customHeight="1" x14ac:dyDescent="0.3">
      <c r="A101" s="910"/>
      <c r="B101" s="1356" t="s">
        <v>42</v>
      </c>
      <c r="C101" s="1357"/>
      <c r="D101" s="1037" t="s">
        <v>51</v>
      </c>
      <c r="E101" s="1038">
        <v>117600</v>
      </c>
      <c r="F101" s="1061">
        <v>1</v>
      </c>
      <c r="G101" s="1039">
        <f t="shared" si="2"/>
        <v>117600</v>
      </c>
      <c r="H101" s="928"/>
    </row>
    <row r="102" spans="1:8" x14ac:dyDescent="0.3">
      <c r="A102" s="910"/>
      <c r="B102" s="1356" t="s">
        <v>43</v>
      </c>
      <c r="C102" s="1357"/>
      <c r="D102" s="1037" t="s">
        <v>51</v>
      </c>
      <c r="E102" s="1038">
        <v>25200</v>
      </c>
      <c r="F102" s="1061">
        <v>8</v>
      </c>
      <c r="G102" s="1039">
        <f t="shared" si="2"/>
        <v>201600</v>
      </c>
      <c r="H102" s="928"/>
    </row>
    <row r="103" spans="1:8" ht="24" customHeight="1" x14ac:dyDescent="0.3">
      <c r="A103" s="910"/>
      <c r="B103" s="1356" t="s">
        <v>44</v>
      </c>
      <c r="C103" s="1357"/>
      <c r="D103" s="1037" t="s">
        <v>51</v>
      </c>
      <c r="E103" s="1038">
        <v>1475250</v>
      </c>
      <c r="F103" s="1061">
        <v>1</v>
      </c>
      <c r="G103" s="1039">
        <f t="shared" si="2"/>
        <v>1475250</v>
      </c>
      <c r="H103" s="928"/>
    </row>
    <row r="104" spans="1:8" x14ac:dyDescent="0.3">
      <c r="A104" s="910"/>
      <c r="B104" s="1356" t="s">
        <v>45</v>
      </c>
      <c r="C104" s="1357"/>
      <c r="D104" s="1037" t="s">
        <v>51</v>
      </c>
      <c r="E104" s="1038">
        <v>136500</v>
      </c>
      <c r="F104" s="1061">
        <v>1</v>
      </c>
      <c r="G104" s="1039">
        <f t="shared" si="2"/>
        <v>136500</v>
      </c>
      <c r="H104" s="928"/>
    </row>
    <row r="105" spans="1:8" x14ac:dyDescent="0.3">
      <c r="A105" s="910"/>
      <c r="B105" s="1356" t="s">
        <v>46</v>
      </c>
      <c r="C105" s="1357"/>
      <c r="D105" s="1037" t="s">
        <v>51</v>
      </c>
      <c r="E105" s="1038">
        <v>103950</v>
      </c>
      <c r="F105" s="1061">
        <v>0</v>
      </c>
      <c r="G105" s="1039">
        <f t="shared" si="2"/>
        <v>0</v>
      </c>
      <c r="H105" s="928"/>
    </row>
    <row r="106" spans="1:8" x14ac:dyDescent="0.3">
      <c r="A106" s="910"/>
      <c r="B106" s="1356" t="s">
        <v>47</v>
      </c>
      <c r="C106" s="1357"/>
      <c r="D106" s="1037" t="s">
        <v>48</v>
      </c>
      <c r="E106" s="1038">
        <v>117600</v>
      </c>
      <c r="F106" s="1061">
        <v>5</v>
      </c>
      <c r="G106" s="1039">
        <f t="shared" si="2"/>
        <v>588000</v>
      </c>
      <c r="H106" s="928"/>
    </row>
    <row r="107" spans="1:8" x14ac:dyDescent="0.3">
      <c r="A107" s="910"/>
      <c r="B107" s="1356" t="s">
        <v>497</v>
      </c>
      <c r="C107" s="1357"/>
      <c r="D107" s="1037" t="s">
        <v>51</v>
      </c>
      <c r="E107" s="1038">
        <v>97650</v>
      </c>
      <c r="F107" s="1061">
        <v>0</v>
      </c>
      <c r="G107" s="1039">
        <f t="shared" si="2"/>
        <v>0</v>
      </c>
      <c r="H107" s="928"/>
    </row>
    <row r="108" spans="1:8" x14ac:dyDescent="0.3">
      <c r="A108" s="910"/>
      <c r="B108" s="1356" t="s">
        <v>838</v>
      </c>
      <c r="C108" s="1357"/>
      <c r="D108" s="1037" t="s">
        <v>51</v>
      </c>
      <c r="E108" s="1038">
        <v>86961</v>
      </c>
      <c r="F108" s="1061">
        <v>0</v>
      </c>
      <c r="G108" s="1039">
        <f t="shared" si="2"/>
        <v>0</v>
      </c>
      <c r="H108" s="928"/>
    </row>
    <row r="109" spans="1:8" x14ac:dyDescent="0.3">
      <c r="A109" s="910"/>
      <c r="B109" s="1356" t="s">
        <v>525</v>
      </c>
      <c r="C109" s="1357"/>
      <c r="D109" s="1037" t="s">
        <v>524</v>
      </c>
      <c r="E109" s="1038">
        <v>139650</v>
      </c>
      <c r="F109" s="1061">
        <v>1</v>
      </c>
      <c r="G109" s="1039">
        <f t="shared" si="2"/>
        <v>139650</v>
      </c>
      <c r="H109" s="928"/>
    </row>
    <row r="110" spans="1:8" x14ac:dyDescent="0.3">
      <c r="A110" s="910"/>
      <c r="B110" s="1356" t="s">
        <v>889</v>
      </c>
      <c r="C110" s="1357"/>
      <c r="D110" s="1037" t="s">
        <v>521</v>
      </c>
      <c r="E110" s="1038">
        <v>44100</v>
      </c>
      <c r="F110" s="1061">
        <v>1</v>
      </c>
      <c r="G110" s="1039">
        <f t="shared" si="2"/>
        <v>44100</v>
      </c>
      <c r="H110" s="928"/>
    </row>
    <row r="111" spans="1:8" x14ac:dyDescent="0.3">
      <c r="A111" s="910"/>
      <c r="B111" s="1059"/>
      <c r="C111" s="1060"/>
      <c r="D111" s="882"/>
      <c r="E111" s="934"/>
      <c r="F111" s="935"/>
      <c r="G111" s="902"/>
      <c r="H111" s="928"/>
    </row>
    <row r="112" spans="1:8" ht="15" thickBot="1" x14ac:dyDescent="0.35">
      <c r="A112" s="910"/>
      <c r="B112" s="1059"/>
      <c r="C112" s="1060"/>
      <c r="D112" s="882"/>
      <c r="E112" s="934"/>
      <c r="F112" s="935"/>
      <c r="G112" s="902"/>
      <c r="H112" s="928"/>
    </row>
    <row r="113" spans="1:8" ht="15" thickBot="1" x14ac:dyDescent="0.35">
      <c r="A113" s="910"/>
      <c r="B113" s="1324"/>
      <c r="C113" s="1325"/>
      <c r="D113" s="1325"/>
      <c r="E113" s="1325"/>
      <c r="F113" s="1325"/>
      <c r="G113" s="1326"/>
      <c r="H113" s="1051">
        <f>SUM(G82:G113)</f>
        <v>9957510</v>
      </c>
    </row>
    <row r="114" spans="1:8" ht="15" thickBot="1" x14ac:dyDescent="0.35">
      <c r="A114" s="910"/>
      <c r="B114" s="914"/>
      <c r="C114" s="914"/>
      <c r="D114" s="914"/>
      <c r="E114" s="914"/>
      <c r="F114" s="914"/>
      <c r="G114" s="919" t="s">
        <v>1115</v>
      </c>
      <c r="H114" s="914"/>
    </row>
    <row r="115" spans="1:8" ht="15" thickBot="1" x14ac:dyDescent="0.35">
      <c r="A115" s="910"/>
      <c r="B115" s="915" t="s">
        <v>1123</v>
      </c>
      <c r="C115" s="914"/>
      <c r="D115" s="914"/>
      <c r="E115" s="914"/>
      <c r="F115" s="914"/>
      <c r="G115" s="914"/>
      <c r="H115" s="923"/>
    </row>
    <row r="116" spans="1:8" x14ac:dyDescent="0.3">
      <c r="A116" s="910"/>
      <c r="B116" s="1040" t="s">
        <v>1197</v>
      </c>
      <c r="C116" s="1041" t="s">
        <v>1198</v>
      </c>
      <c r="D116" s="1042" t="s">
        <v>1199</v>
      </c>
      <c r="E116" s="1043" t="s">
        <v>1200</v>
      </c>
      <c r="F116" s="1041" t="s">
        <v>1201</v>
      </c>
      <c r="G116" s="1044" t="s">
        <v>1119</v>
      </c>
      <c r="H116" s="923"/>
    </row>
    <row r="117" spans="1:8" x14ac:dyDescent="0.3">
      <c r="A117" s="910"/>
      <c r="B117" s="1054" t="s">
        <v>1202</v>
      </c>
      <c r="C117" s="1055">
        <v>216000</v>
      </c>
      <c r="D117" s="1056">
        <v>148800</v>
      </c>
      <c r="E117" s="1057">
        <f>C117+D117</f>
        <v>364800</v>
      </c>
      <c r="F117" s="1058">
        <v>6</v>
      </c>
      <c r="G117" s="1057">
        <f>E117*F117</f>
        <v>2188800</v>
      </c>
      <c r="H117" s="916"/>
    </row>
    <row r="118" spans="1:8" ht="15" thickBot="1" x14ac:dyDescent="0.35">
      <c r="A118" s="910"/>
      <c r="B118" s="1331"/>
      <c r="C118" s="1332"/>
      <c r="D118" s="1332"/>
      <c r="E118" s="1332"/>
      <c r="F118" s="1332"/>
      <c r="G118" s="1333"/>
      <c r="H118" s="1053">
        <f>SUM(G117:G118)</f>
        <v>2188800</v>
      </c>
    </row>
    <row r="119" spans="1:8" x14ac:dyDescent="0.3">
      <c r="A119" s="910"/>
      <c r="B119" s="914"/>
      <c r="C119" s="914"/>
      <c r="D119" s="914"/>
      <c r="E119" s="914"/>
      <c r="F119" s="914"/>
      <c r="G119" s="919" t="s">
        <v>1115</v>
      </c>
      <c r="H119" s="914"/>
    </row>
    <row r="120" spans="1:8" ht="15" thickBot="1" x14ac:dyDescent="0.35">
      <c r="A120" s="910"/>
      <c r="B120" s="914"/>
      <c r="C120" s="914"/>
      <c r="D120" s="914"/>
      <c r="E120" s="914"/>
      <c r="F120" s="914"/>
      <c r="G120" s="919"/>
      <c r="H120" s="914"/>
    </row>
    <row r="121" spans="1:8" ht="15" thickBot="1" x14ac:dyDescent="0.35">
      <c r="A121" s="910"/>
      <c r="B121" s="941" t="s">
        <v>1132</v>
      </c>
      <c r="C121" s="914"/>
      <c r="D121" s="914"/>
      <c r="E121" s="914"/>
      <c r="F121" s="914"/>
      <c r="G121" s="914"/>
      <c r="H121" s="923"/>
    </row>
    <row r="122" spans="1:8" x14ac:dyDescent="0.3">
      <c r="A122" s="910"/>
      <c r="B122" s="1045" t="s">
        <v>1065</v>
      </c>
      <c r="C122" s="1046" t="s">
        <v>1192</v>
      </c>
      <c r="D122" s="1047" t="s">
        <v>16</v>
      </c>
      <c r="E122" s="1048" t="s">
        <v>17</v>
      </c>
      <c r="F122" s="1046" t="s">
        <v>18</v>
      </c>
      <c r="G122" s="1044" t="s">
        <v>19</v>
      </c>
      <c r="H122" s="928"/>
    </row>
    <row r="123" spans="1:8" ht="15" thickBot="1" x14ac:dyDescent="0.35">
      <c r="A123" s="910"/>
      <c r="B123" s="944" t="s">
        <v>1176</v>
      </c>
      <c r="C123" s="882" t="s">
        <v>1195</v>
      </c>
      <c r="D123" s="901" t="s">
        <v>1196</v>
      </c>
      <c r="E123" s="906">
        <v>2</v>
      </c>
      <c r="F123" s="1049">
        <v>400000</v>
      </c>
      <c r="G123" s="1039">
        <f>+E123*F123</f>
        <v>800000</v>
      </c>
      <c r="H123" s="939"/>
    </row>
    <row r="124" spans="1:8" ht="15" thickBot="1" x14ac:dyDescent="0.35">
      <c r="A124" s="910"/>
      <c r="B124" s="1324"/>
      <c r="C124" s="1325"/>
      <c r="D124" s="1325"/>
      <c r="E124" s="1325"/>
      <c r="F124" s="1325"/>
      <c r="G124" s="1326"/>
      <c r="H124" s="1051">
        <f>SUM(G123:G124)</f>
        <v>800000</v>
      </c>
    </row>
    <row r="125" spans="1:8" ht="15" thickBot="1" x14ac:dyDescent="0.35">
      <c r="A125" s="910"/>
      <c r="B125" s="914"/>
      <c r="C125" s="914"/>
      <c r="D125" s="914"/>
      <c r="E125" s="914"/>
      <c r="F125" s="914"/>
      <c r="G125" s="919" t="s">
        <v>1115</v>
      </c>
      <c r="H125" s="914"/>
    </row>
    <row r="126" spans="1:8" ht="15" thickBot="1" x14ac:dyDescent="0.35">
      <c r="A126" s="910"/>
      <c r="B126" s="914"/>
      <c r="C126" s="914"/>
      <c r="D126" s="914"/>
      <c r="E126" s="945"/>
      <c r="F126" s="914"/>
      <c r="G126" s="945"/>
      <c r="H126" s="1051">
        <f>H78+H113+H118+H124</f>
        <v>13097010</v>
      </c>
    </row>
    <row r="127" spans="1:8" x14ac:dyDescent="0.3">
      <c r="A127" s="910"/>
      <c r="B127" s="910"/>
      <c r="C127" s="914"/>
      <c r="D127" s="947" t="s">
        <v>1137</v>
      </c>
      <c r="E127" s="948"/>
      <c r="F127" s="948"/>
      <c r="G127" s="948"/>
      <c r="H127" s="910"/>
    </row>
    <row r="129" spans="1:8" x14ac:dyDescent="0.3">
      <c r="E129" s="1031"/>
    </row>
    <row r="130" spans="1:8" x14ac:dyDescent="0.3">
      <c r="E130" s="1018" t="s">
        <v>1180</v>
      </c>
    </row>
    <row r="131" spans="1:8" x14ac:dyDescent="0.3">
      <c r="E131" s="1018" t="s">
        <v>1179</v>
      </c>
    </row>
    <row r="132" spans="1:8" x14ac:dyDescent="0.3">
      <c r="E132" s="1018" t="s">
        <v>1189</v>
      </c>
    </row>
    <row r="133" spans="1:8" ht="15" thickBot="1" x14ac:dyDescent="0.35">
      <c r="A133" s="910"/>
      <c r="B133" s="910"/>
      <c r="C133" s="910"/>
      <c r="D133" s="910"/>
      <c r="E133" s="910"/>
      <c r="F133" s="910"/>
      <c r="G133" s="910"/>
      <c r="H133" s="910"/>
    </row>
    <row r="134" spans="1:8" x14ac:dyDescent="0.3">
      <c r="A134" s="910"/>
      <c r="B134" s="1336" t="s">
        <v>1104</v>
      </c>
      <c r="C134" s="1337"/>
      <c r="D134" s="911"/>
      <c r="E134" s="912"/>
      <c r="F134" s="911"/>
      <c r="G134" s="911"/>
      <c r="H134" s="913"/>
    </row>
    <row r="135" spans="1:8" x14ac:dyDescent="0.3">
      <c r="A135" s="910"/>
      <c r="B135" s="1338"/>
      <c r="C135" s="1339"/>
      <c r="D135" s="914"/>
      <c r="E135" s="915" t="s">
        <v>1105</v>
      </c>
      <c r="F135" s="914"/>
      <c r="G135" s="914"/>
      <c r="H135" s="916"/>
    </row>
    <row r="136" spans="1:8" ht="15" thickBot="1" x14ac:dyDescent="0.35">
      <c r="A136" s="910"/>
      <c r="B136" s="1340"/>
      <c r="C136" s="1341"/>
      <c r="D136" s="1331"/>
      <c r="E136" s="1332"/>
      <c r="F136" s="1332"/>
      <c r="G136" s="1332"/>
      <c r="H136" s="1333"/>
    </row>
    <row r="137" spans="1:8" x14ac:dyDescent="0.3">
      <c r="A137" s="910"/>
      <c r="B137" s="917"/>
      <c r="C137" s="914"/>
      <c r="D137" s="914"/>
      <c r="E137" s="914"/>
      <c r="F137" s="914"/>
      <c r="G137" s="914"/>
      <c r="H137" s="914"/>
    </row>
    <row r="138" spans="1:8" x14ac:dyDescent="0.3">
      <c r="A138" s="910"/>
      <c r="B138" s="918" t="s">
        <v>1106</v>
      </c>
      <c r="C138" s="914"/>
      <c r="D138" s="910"/>
      <c r="E138" s="915"/>
      <c r="F138" s="910"/>
      <c r="G138" s="915" t="s">
        <v>1107</v>
      </c>
      <c r="H138" s="914"/>
    </row>
    <row r="139" spans="1:8" x14ac:dyDescent="0.3">
      <c r="A139" s="910"/>
      <c r="B139" s="917" t="s">
        <v>1108</v>
      </c>
      <c r="C139" s="914"/>
      <c r="D139" s="915"/>
      <c r="E139" s="915"/>
      <c r="F139" s="915"/>
      <c r="G139" s="915" t="s">
        <v>1109</v>
      </c>
      <c r="H139" s="919" t="s">
        <v>790</v>
      </c>
    </row>
    <row r="140" spans="1:8" x14ac:dyDescent="0.3">
      <c r="A140" s="910"/>
      <c r="B140" s="1342" t="str">
        <f>PRESUPUESTO!C11</f>
        <v>Rehabilitar el molino de viento de la comunidad indígena de Hicham</v>
      </c>
      <c r="C140" s="1343"/>
      <c r="D140" s="1343"/>
      <c r="E140" s="1343"/>
      <c r="F140" s="1343"/>
      <c r="G140" s="1343"/>
      <c r="H140" s="1343"/>
    </row>
    <row r="141" spans="1:8" ht="15" thickBot="1" x14ac:dyDescent="0.35">
      <c r="A141" s="910"/>
      <c r="B141" s="915" t="s">
        <v>1110</v>
      </c>
      <c r="C141" s="914"/>
      <c r="D141" s="914"/>
      <c r="E141" s="914"/>
      <c r="F141" s="914"/>
      <c r="G141" s="914"/>
      <c r="H141" s="914"/>
    </row>
    <row r="142" spans="1:8" ht="15" thickBot="1" x14ac:dyDescent="0.35">
      <c r="A142" s="910"/>
      <c r="B142" s="1344" t="s">
        <v>1111</v>
      </c>
      <c r="C142" s="1345"/>
      <c r="D142" s="1033" t="s">
        <v>1192</v>
      </c>
      <c r="E142" s="921" t="s">
        <v>1193</v>
      </c>
      <c r="F142" s="922" t="s">
        <v>17</v>
      </c>
      <c r="G142" s="922" t="s">
        <v>18</v>
      </c>
      <c r="H142" s="923"/>
    </row>
    <row r="143" spans="1:8" ht="23.4" thickBot="1" x14ac:dyDescent="0.35">
      <c r="A143" s="910"/>
      <c r="B143" s="1352" t="s">
        <v>1190</v>
      </c>
      <c r="C143" s="1353"/>
      <c r="D143" s="1036" t="s">
        <v>1191</v>
      </c>
      <c r="E143" s="925">
        <v>1</v>
      </c>
      <c r="F143" s="926">
        <v>1</v>
      </c>
      <c r="G143" s="1052">
        <v>150700</v>
      </c>
      <c r="H143" s="928"/>
    </row>
    <row r="144" spans="1:8" ht="15" thickBot="1" x14ac:dyDescent="0.35">
      <c r="A144" s="910"/>
      <c r="B144" s="1324"/>
      <c r="C144" s="1325"/>
      <c r="D144" s="1325"/>
      <c r="E144" s="1325"/>
      <c r="F144" s="1325"/>
      <c r="G144" s="1326"/>
      <c r="H144" s="1051">
        <f>SUM(G143:G144)</f>
        <v>150700</v>
      </c>
    </row>
    <row r="145" spans="1:8" ht="15" thickBot="1" x14ac:dyDescent="0.35">
      <c r="A145" s="910"/>
      <c r="B145" s="914"/>
      <c r="C145" s="914"/>
      <c r="D145" s="914"/>
      <c r="E145" s="914"/>
      <c r="F145" s="914"/>
      <c r="G145" s="919" t="s">
        <v>1115</v>
      </c>
      <c r="H145" s="914"/>
    </row>
    <row r="146" spans="1:8" ht="15" thickBot="1" x14ac:dyDescent="0.35">
      <c r="A146" s="910"/>
      <c r="B146" s="915" t="s">
        <v>1116</v>
      </c>
      <c r="C146" s="914"/>
      <c r="D146" s="914"/>
      <c r="E146" s="914"/>
      <c r="F146" s="914"/>
      <c r="G146" s="914"/>
      <c r="H146" s="923"/>
    </row>
    <row r="147" spans="1:8" x14ac:dyDescent="0.3">
      <c r="A147" s="910"/>
      <c r="B147" s="1354" t="s">
        <v>1111</v>
      </c>
      <c r="C147" s="1355"/>
      <c r="D147" s="1047" t="s">
        <v>51</v>
      </c>
      <c r="E147" s="1047" t="s">
        <v>1117</v>
      </c>
      <c r="F147" s="1047" t="s">
        <v>1118</v>
      </c>
      <c r="G147" s="1044" t="s">
        <v>1194</v>
      </c>
      <c r="H147" s="928"/>
    </row>
    <row r="148" spans="1:8" ht="24" customHeight="1" x14ac:dyDescent="0.3">
      <c r="A148" s="910"/>
      <c r="B148" s="1348" t="s">
        <v>26</v>
      </c>
      <c r="C148" s="1349"/>
      <c r="D148" s="1037" t="s">
        <v>51</v>
      </c>
      <c r="E148" s="1038">
        <v>725130</v>
      </c>
      <c r="F148" s="935">
        <v>1</v>
      </c>
      <c r="G148" s="1039">
        <f>E148*F148</f>
        <v>725130</v>
      </c>
      <c r="H148" s="928"/>
    </row>
    <row r="149" spans="1:8" ht="24" customHeight="1" x14ac:dyDescent="0.3">
      <c r="A149" s="910"/>
      <c r="B149" s="1348" t="s">
        <v>27</v>
      </c>
      <c r="C149" s="1349"/>
      <c r="D149" s="1037" t="s">
        <v>51</v>
      </c>
      <c r="E149" s="1038">
        <v>505050</v>
      </c>
      <c r="F149" s="935">
        <v>1</v>
      </c>
      <c r="G149" s="1039">
        <f t="shared" ref="G149:G176" si="3">E149*F149</f>
        <v>505050</v>
      </c>
      <c r="H149" s="928"/>
    </row>
    <row r="150" spans="1:8" ht="24" customHeight="1" x14ac:dyDescent="0.3">
      <c r="A150" s="910"/>
      <c r="B150" s="1348" t="s">
        <v>28</v>
      </c>
      <c r="C150" s="1349"/>
      <c r="D150" s="1037" t="s">
        <v>51</v>
      </c>
      <c r="E150" s="1038">
        <v>551250</v>
      </c>
      <c r="F150" s="935">
        <v>1</v>
      </c>
      <c r="G150" s="1039">
        <f t="shared" si="3"/>
        <v>551250</v>
      </c>
      <c r="H150" s="928"/>
    </row>
    <row r="151" spans="1:8" ht="24" customHeight="1" x14ac:dyDescent="0.3">
      <c r="A151" s="910"/>
      <c r="B151" s="1348" t="s">
        <v>30</v>
      </c>
      <c r="C151" s="1349"/>
      <c r="D151" s="1037" t="s">
        <v>51</v>
      </c>
      <c r="E151" s="1038">
        <v>194145</v>
      </c>
      <c r="F151" s="935">
        <v>1</v>
      </c>
      <c r="G151" s="1039">
        <f t="shared" si="3"/>
        <v>194145</v>
      </c>
      <c r="H151" s="928"/>
    </row>
    <row r="152" spans="1:8" ht="24" customHeight="1" x14ac:dyDescent="0.3">
      <c r="A152" s="910"/>
      <c r="B152" s="1348" t="s">
        <v>31</v>
      </c>
      <c r="C152" s="1349"/>
      <c r="D152" s="1037" t="s">
        <v>51</v>
      </c>
      <c r="E152" s="1038">
        <v>111500</v>
      </c>
      <c r="F152" s="935">
        <v>1</v>
      </c>
      <c r="G152" s="1039">
        <f t="shared" si="3"/>
        <v>111500</v>
      </c>
      <c r="H152" s="928"/>
    </row>
    <row r="153" spans="1:8" ht="42" customHeight="1" x14ac:dyDescent="0.3">
      <c r="A153" s="910"/>
      <c r="B153" s="1348" t="s">
        <v>32</v>
      </c>
      <c r="C153" s="1349"/>
      <c r="D153" s="1037" t="s">
        <v>51</v>
      </c>
      <c r="E153" s="1038">
        <v>157500</v>
      </c>
      <c r="F153" s="935">
        <v>1</v>
      </c>
      <c r="G153" s="1039">
        <f t="shared" si="3"/>
        <v>157500</v>
      </c>
      <c r="H153" s="928"/>
    </row>
    <row r="154" spans="1:8" ht="24" customHeight="1" x14ac:dyDescent="0.3">
      <c r="A154" s="910"/>
      <c r="B154" s="1348" t="s">
        <v>33</v>
      </c>
      <c r="C154" s="1349"/>
      <c r="D154" s="1037" t="s">
        <v>51</v>
      </c>
      <c r="E154" s="1038">
        <v>350700</v>
      </c>
      <c r="F154" s="935">
        <v>1</v>
      </c>
      <c r="G154" s="1039">
        <f t="shared" si="3"/>
        <v>350700</v>
      </c>
      <c r="H154" s="928"/>
    </row>
    <row r="155" spans="1:8" x14ac:dyDescent="0.3">
      <c r="A155" s="910"/>
      <c r="B155" s="1348" t="s">
        <v>34</v>
      </c>
      <c r="C155" s="1349"/>
      <c r="D155" s="1037" t="s">
        <v>51</v>
      </c>
      <c r="E155" s="1038">
        <v>252000</v>
      </c>
      <c r="F155" s="935">
        <v>1</v>
      </c>
      <c r="G155" s="1039">
        <f t="shared" si="3"/>
        <v>252000</v>
      </c>
      <c r="H155" s="928"/>
    </row>
    <row r="156" spans="1:8" ht="24" customHeight="1" x14ac:dyDescent="0.3">
      <c r="A156" s="910"/>
      <c r="B156" s="1348" t="s">
        <v>36</v>
      </c>
      <c r="C156" s="1349"/>
      <c r="D156" s="1037" t="s">
        <v>51</v>
      </c>
      <c r="E156" s="1038">
        <v>246750</v>
      </c>
      <c r="F156" s="935">
        <v>1</v>
      </c>
      <c r="G156" s="1039">
        <f t="shared" si="3"/>
        <v>246750</v>
      </c>
      <c r="H156" s="928"/>
    </row>
    <row r="157" spans="1:8" ht="24" customHeight="1" x14ac:dyDescent="0.3">
      <c r="A157" s="910"/>
      <c r="B157" s="1348" t="s">
        <v>37</v>
      </c>
      <c r="C157" s="1349"/>
      <c r="D157" s="1037" t="s">
        <v>51</v>
      </c>
      <c r="E157" s="1038">
        <v>220500</v>
      </c>
      <c r="F157" s="935">
        <v>1</v>
      </c>
      <c r="G157" s="1039">
        <f t="shared" si="3"/>
        <v>220500</v>
      </c>
      <c r="H157" s="928"/>
    </row>
    <row r="158" spans="1:8" ht="24" customHeight="1" x14ac:dyDescent="0.3">
      <c r="A158" s="910"/>
      <c r="B158" s="1348" t="s">
        <v>63</v>
      </c>
      <c r="C158" s="1349"/>
      <c r="D158" s="1037" t="s">
        <v>51</v>
      </c>
      <c r="E158" s="1038">
        <v>278002.00000000006</v>
      </c>
      <c r="F158" s="935">
        <v>1</v>
      </c>
      <c r="G158" s="1039">
        <f t="shared" si="3"/>
        <v>278002.00000000006</v>
      </c>
      <c r="H158" s="928"/>
    </row>
    <row r="159" spans="1:8" x14ac:dyDescent="0.3">
      <c r="A159" s="910"/>
      <c r="B159" s="1348" t="s">
        <v>832</v>
      </c>
      <c r="C159" s="1349"/>
      <c r="D159" s="1037" t="s">
        <v>51</v>
      </c>
      <c r="E159" s="1038">
        <v>86961</v>
      </c>
      <c r="F159" s="935">
        <v>1</v>
      </c>
      <c r="G159" s="1039">
        <f t="shared" si="3"/>
        <v>86961</v>
      </c>
      <c r="H159" s="928"/>
    </row>
    <row r="160" spans="1:8" x14ac:dyDescent="0.3">
      <c r="A160" s="910"/>
      <c r="B160" s="1348" t="s">
        <v>833</v>
      </c>
      <c r="C160" s="1349"/>
      <c r="D160" s="1037" t="s">
        <v>51</v>
      </c>
      <c r="E160" s="1038">
        <v>409500</v>
      </c>
      <c r="F160" s="935">
        <v>1</v>
      </c>
      <c r="G160" s="1039">
        <f t="shared" si="3"/>
        <v>409500</v>
      </c>
      <c r="H160" s="928"/>
    </row>
    <row r="161" spans="1:8" ht="24" customHeight="1" x14ac:dyDescent="0.3">
      <c r="A161" s="910"/>
      <c r="B161" s="1348" t="s">
        <v>1178</v>
      </c>
      <c r="C161" s="1349"/>
      <c r="D161" s="1037" t="s">
        <v>51</v>
      </c>
      <c r="E161" s="1038">
        <v>530250</v>
      </c>
      <c r="F161" s="935">
        <v>0</v>
      </c>
      <c r="G161" s="1039">
        <f t="shared" si="3"/>
        <v>0</v>
      </c>
      <c r="H161" s="928"/>
    </row>
    <row r="162" spans="1:8" ht="24" customHeight="1" x14ac:dyDescent="0.3">
      <c r="A162" s="910"/>
      <c r="B162" s="1348" t="s">
        <v>835</v>
      </c>
      <c r="C162" s="1349"/>
      <c r="D162" s="1037" t="s">
        <v>51</v>
      </c>
      <c r="E162" s="1038">
        <v>2110500</v>
      </c>
      <c r="F162" s="935">
        <v>0</v>
      </c>
      <c r="G162" s="1039">
        <f t="shared" si="3"/>
        <v>0</v>
      </c>
      <c r="H162" s="928"/>
    </row>
    <row r="163" spans="1:8" x14ac:dyDescent="0.3">
      <c r="A163" s="910"/>
      <c r="B163" s="1348" t="s">
        <v>837</v>
      </c>
      <c r="C163" s="1349"/>
      <c r="D163" s="1037" t="s">
        <v>51</v>
      </c>
      <c r="E163" s="1038">
        <v>1953000</v>
      </c>
      <c r="F163" s="935">
        <v>0</v>
      </c>
      <c r="G163" s="1039">
        <f t="shared" si="3"/>
        <v>0</v>
      </c>
      <c r="H163" s="928"/>
    </row>
    <row r="164" spans="1:8" ht="24" customHeight="1" x14ac:dyDescent="0.3">
      <c r="A164" s="910"/>
      <c r="B164" s="1348" t="s">
        <v>39</v>
      </c>
      <c r="C164" s="1349"/>
      <c r="D164" s="1037" t="s">
        <v>51</v>
      </c>
      <c r="E164" s="1038">
        <v>322458</v>
      </c>
      <c r="F164" s="935">
        <v>6.5</v>
      </c>
      <c r="G164" s="1039">
        <f t="shared" si="3"/>
        <v>2095977</v>
      </c>
      <c r="H164" s="928"/>
    </row>
    <row r="165" spans="1:8" ht="24" customHeight="1" x14ac:dyDescent="0.3">
      <c r="A165" s="910"/>
      <c r="B165" s="1348" t="s">
        <v>40</v>
      </c>
      <c r="C165" s="1349"/>
      <c r="D165" s="1037" t="s">
        <v>51</v>
      </c>
      <c r="E165" s="1038">
        <v>307377</v>
      </c>
      <c r="F165" s="935">
        <v>2</v>
      </c>
      <c r="G165" s="1039">
        <f t="shared" si="3"/>
        <v>614754</v>
      </c>
      <c r="H165" s="928"/>
    </row>
    <row r="166" spans="1:8" x14ac:dyDescent="0.3">
      <c r="A166" s="910"/>
      <c r="B166" s="1348" t="s">
        <v>41</v>
      </c>
      <c r="C166" s="1349"/>
      <c r="D166" s="1037" t="s">
        <v>51</v>
      </c>
      <c r="E166" s="1038">
        <v>49350</v>
      </c>
      <c r="F166" s="935">
        <v>7</v>
      </c>
      <c r="G166" s="1039">
        <f t="shared" si="3"/>
        <v>345450</v>
      </c>
      <c r="H166" s="928"/>
    </row>
    <row r="167" spans="1:8" ht="24" customHeight="1" x14ac:dyDescent="0.3">
      <c r="A167" s="910"/>
      <c r="B167" s="1348" t="s">
        <v>42</v>
      </c>
      <c r="C167" s="1349"/>
      <c r="D167" s="1037" t="s">
        <v>51</v>
      </c>
      <c r="E167" s="1038">
        <v>117600</v>
      </c>
      <c r="F167" s="935">
        <v>1</v>
      </c>
      <c r="G167" s="1039">
        <f t="shared" si="3"/>
        <v>117600</v>
      </c>
      <c r="H167" s="928"/>
    </row>
    <row r="168" spans="1:8" x14ac:dyDescent="0.3">
      <c r="A168" s="910"/>
      <c r="B168" s="1348" t="s">
        <v>43</v>
      </c>
      <c r="C168" s="1349"/>
      <c r="D168" s="1037" t="s">
        <v>51</v>
      </c>
      <c r="E168" s="1038">
        <v>25200</v>
      </c>
      <c r="F168" s="935">
        <v>8</v>
      </c>
      <c r="G168" s="1039">
        <f t="shared" si="3"/>
        <v>201600</v>
      </c>
      <c r="H168" s="928"/>
    </row>
    <row r="169" spans="1:8" ht="24" customHeight="1" x14ac:dyDescent="0.3">
      <c r="A169" s="910"/>
      <c r="B169" s="1348" t="s">
        <v>44</v>
      </c>
      <c r="C169" s="1349"/>
      <c r="D169" s="1037" t="s">
        <v>51</v>
      </c>
      <c r="E169" s="1038">
        <v>1475250</v>
      </c>
      <c r="F169" s="935">
        <v>1</v>
      </c>
      <c r="G169" s="1039">
        <f t="shared" si="3"/>
        <v>1475250</v>
      </c>
      <c r="H169" s="928"/>
    </row>
    <row r="170" spans="1:8" ht="24" customHeight="1" x14ac:dyDescent="0.3">
      <c r="A170" s="910"/>
      <c r="B170" s="1348" t="s">
        <v>45</v>
      </c>
      <c r="C170" s="1349"/>
      <c r="D170" s="1037" t="s">
        <v>51</v>
      </c>
      <c r="E170" s="1038">
        <v>136500</v>
      </c>
      <c r="F170" s="935">
        <v>1</v>
      </c>
      <c r="G170" s="1039">
        <f t="shared" si="3"/>
        <v>136500</v>
      </c>
      <c r="H170" s="928"/>
    </row>
    <row r="171" spans="1:8" ht="24" customHeight="1" x14ac:dyDescent="0.3">
      <c r="A171" s="910"/>
      <c r="B171" s="1348" t="s">
        <v>46</v>
      </c>
      <c r="C171" s="1349"/>
      <c r="D171" s="1037" t="s">
        <v>51</v>
      </c>
      <c r="E171" s="1038">
        <v>103950</v>
      </c>
      <c r="F171" s="935">
        <v>1</v>
      </c>
      <c r="G171" s="1039">
        <f t="shared" si="3"/>
        <v>103950</v>
      </c>
      <c r="H171" s="928"/>
    </row>
    <row r="172" spans="1:8" x14ac:dyDescent="0.3">
      <c r="A172" s="910"/>
      <c r="B172" s="1348" t="s">
        <v>47</v>
      </c>
      <c r="C172" s="1349"/>
      <c r="D172" s="1037" t="s">
        <v>48</v>
      </c>
      <c r="E172" s="1038">
        <v>117600</v>
      </c>
      <c r="F172" s="935">
        <v>5</v>
      </c>
      <c r="G172" s="1039">
        <f t="shared" si="3"/>
        <v>588000</v>
      </c>
      <c r="H172" s="928"/>
    </row>
    <row r="173" spans="1:8" x14ac:dyDescent="0.3">
      <c r="A173" s="910"/>
      <c r="B173" s="1348" t="s">
        <v>497</v>
      </c>
      <c r="C173" s="1349"/>
      <c r="D173" s="1037" t="s">
        <v>51</v>
      </c>
      <c r="E173" s="1038">
        <v>97650</v>
      </c>
      <c r="F173" s="935">
        <v>0</v>
      </c>
      <c r="G173" s="1039">
        <f t="shared" si="3"/>
        <v>0</v>
      </c>
      <c r="H173" s="928"/>
    </row>
    <row r="174" spans="1:8" x14ac:dyDescent="0.3">
      <c r="A174" s="910"/>
      <c r="B174" s="1348" t="s">
        <v>838</v>
      </c>
      <c r="C174" s="1349"/>
      <c r="D174" s="1037" t="s">
        <v>51</v>
      </c>
      <c r="E174" s="1038">
        <v>86961</v>
      </c>
      <c r="F174" s="935">
        <v>0</v>
      </c>
      <c r="G174" s="1039">
        <f t="shared" si="3"/>
        <v>0</v>
      </c>
      <c r="H174" s="928"/>
    </row>
    <row r="175" spans="1:8" ht="24" customHeight="1" x14ac:dyDescent="0.3">
      <c r="A175" s="910"/>
      <c r="B175" s="1348" t="s">
        <v>525</v>
      </c>
      <c r="C175" s="1349"/>
      <c r="D175" s="1037" t="s">
        <v>524</v>
      </c>
      <c r="E175" s="1038">
        <v>139650</v>
      </c>
      <c r="F175" s="935">
        <v>1</v>
      </c>
      <c r="G175" s="1039">
        <f t="shared" si="3"/>
        <v>139650</v>
      </c>
      <c r="H175" s="928"/>
    </row>
    <row r="176" spans="1:8" x14ac:dyDescent="0.3">
      <c r="A176" s="910"/>
      <c r="B176" s="1348" t="s">
        <v>889</v>
      </c>
      <c r="C176" s="1349"/>
      <c r="D176" s="1037" t="s">
        <v>521</v>
      </c>
      <c r="E176" s="1038">
        <v>44100</v>
      </c>
      <c r="F176" s="935">
        <v>1</v>
      </c>
      <c r="G176" s="1039">
        <f t="shared" si="3"/>
        <v>44100</v>
      </c>
      <c r="H176" s="928"/>
    </row>
    <row r="177" spans="1:8" x14ac:dyDescent="0.3">
      <c r="A177" s="910"/>
      <c r="B177" s="1348"/>
      <c r="C177" s="1349"/>
      <c r="D177" s="882"/>
      <c r="E177" s="934"/>
      <c r="F177" s="935"/>
      <c r="G177" s="902"/>
      <c r="H177" s="928"/>
    </row>
    <row r="178" spans="1:8" ht="15" thickBot="1" x14ac:dyDescent="0.35">
      <c r="A178" s="910"/>
      <c r="B178" s="1350"/>
      <c r="C178" s="1351"/>
      <c r="D178" s="882"/>
      <c r="E178" s="934"/>
      <c r="F178" s="935"/>
      <c r="G178" s="902"/>
      <c r="H178" s="928"/>
    </row>
    <row r="179" spans="1:8" ht="15" thickBot="1" x14ac:dyDescent="0.35">
      <c r="A179" s="910"/>
      <c r="B179" s="1324"/>
      <c r="C179" s="1325"/>
      <c r="D179" s="1325"/>
      <c r="E179" s="1325"/>
      <c r="F179" s="1325"/>
      <c r="G179" s="1326"/>
      <c r="H179" s="1051">
        <f>SUM(G148:G179)</f>
        <v>9951819</v>
      </c>
    </row>
    <row r="180" spans="1:8" ht="15" thickBot="1" x14ac:dyDescent="0.35">
      <c r="A180" s="910"/>
      <c r="B180" s="914"/>
      <c r="C180" s="914"/>
      <c r="D180" s="914"/>
      <c r="E180" s="914"/>
      <c r="F180" s="914"/>
      <c r="G180" s="919" t="s">
        <v>1115</v>
      </c>
      <c r="H180" s="914"/>
    </row>
    <row r="181" spans="1:8" ht="15" thickBot="1" x14ac:dyDescent="0.35">
      <c r="A181" s="910"/>
      <c r="B181" s="915" t="s">
        <v>1123</v>
      </c>
      <c r="C181" s="914"/>
      <c r="D181" s="914"/>
      <c r="E181" s="914"/>
      <c r="F181" s="914"/>
      <c r="G181" s="914"/>
      <c r="H181" s="923"/>
    </row>
    <row r="182" spans="1:8" x14ac:dyDescent="0.3">
      <c r="A182" s="910"/>
      <c r="B182" s="1040" t="s">
        <v>1197</v>
      </c>
      <c r="C182" s="1041" t="s">
        <v>1198</v>
      </c>
      <c r="D182" s="1042" t="s">
        <v>1199</v>
      </c>
      <c r="E182" s="1043" t="s">
        <v>1200</v>
      </c>
      <c r="F182" s="1041" t="s">
        <v>1201</v>
      </c>
      <c r="G182" s="1044" t="s">
        <v>1119</v>
      </c>
      <c r="H182" s="923"/>
    </row>
    <row r="183" spans="1:8" x14ac:dyDescent="0.3">
      <c r="A183" s="910"/>
      <c r="B183" s="1054" t="s">
        <v>1202</v>
      </c>
      <c r="C183" s="1055">
        <v>216000</v>
      </c>
      <c r="D183" s="1056">
        <v>148800</v>
      </c>
      <c r="E183" s="1057">
        <f>C183+D183</f>
        <v>364800</v>
      </c>
      <c r="F183" s="1058">
        <v>6</v>
      </c>
      <c r="G183" s="1057">
        <f>E183*F183</f>
        <v>2188800</v>
      </c>
      <c r="H183" s="916"/>
    </row>
    <row r="184" spans="1:8" ht="15" thickBot="1" x14ac:dyDescent="0.35">
      <c r="A184" s="910"/>
      <c r="B184" s="1331"/>
      <c r="C184" s="1332"/>
      <c r="D184" s="1332"/>
      <c r="E184" s="1332"/>
      <c r="F184" s="1332"/>
      <c r="G184" s="1333"/>
      <c r="H184" s="1053">
        <f>SUM(G183:G184)</f>
        <v>2188800</v>
      </c>
    </row>
    <row r="185" spans="1:8" x14ac:dyDescent="0.3">
      <c r="A185" s="910"/>
      <c r="B185" s="914"/>
      <c r="C185" s="914"/>
      <c r="D185" s="914"/>
      <c r="E185" s="914"/>
      <c r="F185" s="914"/>
      <c r="G185" s="919" t="s">
        <v>1115</v>
      </c>
      <c r="H185" s="914"/>
    </row>
    <row r="186" spans="1:8" ht="15" thickBot="1" x14ac:dyDescent="0.35">
      <c r="A186" s="910"/>
      <c r="B186" s="914"/>
      <c r="C186" s="914"/>
      <c r="D186" s="914"/>
      <c r="E186" s="914"/>
      <c r="F186" s="914"/>
      <c r="G186" s="919"/>
      <c r="H186" s="914"/>
    </row>
    <row r="187" spans="1:8" ht="15" thickBot="1" x14ac:dyDescent="0.35">
      <c r="A187" s="910"/>
      <c r="B187" s="941" t="s">
        <v>1132</v>
      </c>
      <c r="C187" s="914"/>
      <c r="D187" s="914"/>
      <c r="E187" s="914"/>
      <c r="F187" s="914"/>
      <c r="G187" s="914"/>
      <c r="H187" s="923"/>
    </row>
    <row r="188" spans="1:8" x14ac:dyDescent="0.3">
      <c r="A188" s="910"/>
      <c r="B188" s="1045" t="s">
        <v>1065</v>
      </c>
      <c r="C188" s="1046" t="s">
        <v>1192</v>
      </c>
      <c r="D188" s="1047" t="s">
        <v>16</v>
      </c>
      <c r="E188" s="1048" t="s">
        <v>17</v>
      </c>
      <c r="F188" s="1046" t="s">
        <v>18</v>
      </c>
      <c r="G188" s="1044" t="s">
        <v>19</v>
      </c>
      <c r="H188" s="928"/>
    </row>
    <row r="189" spans="1:8" ht="15" thickBot="1" x14ac:dyDescent="0.35">
      <c r="A189" s="910"/>
      <c r="B189" s="944" t="s">
        <v>1176</v>
      </c>
      <c r="C189" s="882" t="s">
        <v>1195</v>
      </c>
      <c r="D189" s="901" t="s">
        <v>1196</v>
      </c>
      <c r="E189" s="906">
        <v>2</v>
      </c>
      <c r="F189" s="1049">
        <v>400000</v>
      </c>
      <c r="G189" s="1039">
        <f>+E189*F189</f>
        <v>800000</v>
      </c>
      <c r="H189" s="939"/>
    </row>
    <row r="190" spans="1:8" ht="15" thickBot="1" x14ac:dyDescent="0.35">
      <c r="A190" s="910"/>
      <c r="B190" s="1324"/>
      <c r="C190" s="1325"/>
      <c r="D190" s="1325"/>
      <c r="E190" s="1325"/>
      <c r="F190" s="1325"/>
      <c r="G190" s="1326"/>
      <c r="H190" s="1051">
        <f>SUM(G189:G190)</f>
        <v>800000</v>
      </c>
    </row>
    <row r="191" spans="1:8" ht="15" thickBot="1" x14ac:dyDescent="0.35">
      <c r="A191" s="910"/>
      <c r="B191" s="914"/>
      <c r="C191" s="914"/>
      <c r="D191" s="914"/>
      <c r="E191" s="914"/>
      <c r="F191" s="914"/>
      <c r="G191" s="919" t="s">
        <v>1115</v>
      </c>
      <c r="H191" s="914"/>
    </row>
    <row r="192" spans="1:8" ht="15" thickBot="1" x14ac:dyDescent="0.35">
      <c r="A192" s="910"/>
      <c r="B192" s="914"/>
      <c r="C192" s="914"/>
      <c r="D192" s="914"/>
      <c r="E192" s="945"/>
      <c r="F192" s="914"/>
      <c r="G192" s="945"/>
      <c r="H192" s="1051">
        <f>H144+H179+H184+H190</f>
        <v>13091319</v>
      </c>
    </row>
    <row r="193" spans="1:8" x14ac:dyDescent="0.3">
      <c r="A193" s="910"/>
      <c r="B193" s="910"/>
      <c r="C193" s="914"/>
      <c r="D193" s="947" t="s">
        <v>1137</v>
      </c>
      <c r="E193" s="948"/>
      <c r="F193" s="948"/>
      <c r="G193" s="948"/>
      <c r="H193" s="910"/>
    </row>
    <row r="195" spans="1:8" x14ac:dyDescent="0.3">
      <c r="E195" s="1031"/>
    </row>
    <row r="196" spans="1:8" x14ac:dyDescent="0.3">
      <c r="E196" s="1018" t="s">
        <v>1180</v>
      </c>
    </row>
    <row r="197" spans="1:8" x14ac:dyDescent="0.3">
      <c r="E197" s="1018" t="s">
        <v>1179</v>
      </c>
    </row>
    <row r="198" spans="1:8" x14ac:dyDescent="0.3">
      <c r="E198" s="1018" t="s">
        <v>1189</v>
      </c>
    </row>
    <row r="199" spans="1:8" ht="15" thickBot="1" x14ac:dyDescent="0.35">
      <c r="A199" s="910"/>
      <c r="B199" s="910"/>
      <c r="C199" s="910"/>
      <c r="D199" s="910"/>
      <c r="E199" s="910"/>
      <c r="F199" s="910"/>
      <c r="G199" s="910"/>
      <c r="H199" s="910"/>
    </row>
    <row r="200" spans="1:8" x14ac:dyDescent="0.3">
      <c r="A200" s="910"/>
      <c r="B200" s="1336" t="s">
        <v>1104</v>
      </c>
      <c r="C200" s="1337"/>
      <c r="D200" s="911"/>
      <c r="E200" s="912"/>
      <c r="F200" s="911"/>
      <c r="G200" s="911"/>
      <c r="H200" s="913"/>
    </row>
    <row r="201" spans="1:8" x14ac:dyDescent="0.3">
      <c r="A201" s="910"/>
      <c r="B201" s="1338"/>
      <c r="C201" s="1339"/>
      <c r="D201" s="914"/>
      <c r="E201" s="915" t="s">
        <v>1105</v>
      </c>
      <c r="F201" s="914"/>
      <c r="G201" s="914"/>
      <c r="H201" s="916"/>
    </row>
    <row r="202" spans="1:8" ht="15" thickBot="1" x14ac:dyDescent="0.35">
      <c r="A202" s="910"/>
      <c r="B202" s="1340"/>
      <c r="C202" s="1341"/>
      <c r="D202" s="1331"/>
      <c r="E202" s="1332"/>
      <c r="F202" s="1332"/>
      <c r="G202" s="1332"/>
      <c r="H202" s="1333"/>
    </row>
    <row r="203" spans="1:8" x14ac:dyDescent="0.3">
      <c r="A203" s="910"/>
      <c r="B203" s="917"/>
      <c r="C203" s="914"/>
      <c r="D203" s="914"/>
      <c r="E203" s="914"/>
      <c r="F203" s="914"/>
      <c r="G203" s="914"/>
      <c r="H203" s="914"/>
    </row>
    <row r="204" spans="1:8" x14ac:dyDescent="0.3">
      <c r="A204" s="910"/>
      <c r="B204" s="918" t="s">
        <v>1106</v>
      </c>
      <c r="C204" s="914"/>
      <c r="D204" s="910"/>
      <c r="E204" s="915"/>
      <c r="F204" s="910"/>
      <c r="G204" s="915" t="s">
        <v>1107</v>
      </c>
      <c r="H204" s="914"/>
    </row>
    <row r="205" spans="1:8" x14ac:dyDescent="0.3">
      <c r="A205" s="910"/>
      <c r="B205" s="917" t="s">
        <v>1108</v>
      </c>
      <c r="C205" s="914"/>
      <c r="D205" s="915"/>
      <c r="E205" s="915"/>
      <c r="F205" s="915"/>
      <c r="G205" s="915" t="s">
        <v>1109</v>
      </c>
      <c r="H205" s="919" t="s">
        <v>790</v>
      </c>
    </row>
    <row r="206" spans="1:8" x14ac:dyDescent="0.3">
      <c r="A206" s="910"/>
      <c r="B206" s="1342" t="str">
        <f>PRESUPUESTO!C12</f>
        <v>Rehabilitar el molino de viento de la comunidad indígena de Wottoin</v>
      </c>
      <c r="C206" s="1343"/>
      <c r="D206" s="1343"/>
      <c r="E206" s="1343"/>
      <c r="F206" s="1343"/>
      <c r="G206" s="1343"/>
      <c r="H206" s="1343"/>
    </row>
    <row r="207" spans="1:8" ht="15" thickBot="1" x14ac:dyDescent="0.35">
      <c r="A207" s="910"/>
      <c r="B207" s="915" t="s">
        <v>1110</v>
      </c>
      <c r="C207" s="914"/>
      <c r="D207" s="914"/>
      <c r="E207" s="914"/>
      <c r="F207" s="914"/>
      <c r="G207" s="914"/>
      <c r="H207" s="914"/>
    </row>
    <row r="208" spans="1:8" ht="15" thickBot="1" x14ac:dyDescent="0.35">
      <c r="A208" s="910"/>
      <c r="B208" s="1344" t="s">
        <v>1111</v>
      </c>
      <c r="C208" s="1345"/>
      <c r="D208" s="1033" t="s">
        <v>1192</v>
      </c>
      <c r="E208" s="921" t="s">
        <v>1193</v>
      </c>
      <c r="F208" s="922" t="s">
        <v>17</v>
      </c>
      <c r="G208" s="922" t="s">
        <v>18</v>
      </c>
      <c r="H208" s="923"/>
    </row>
    <row r="209" spans="1:8" ht="23.4" thickBot="1" x14ac:dyDescent="0.35">
      <c r="A209" s="910"/>
      <c r="B209" s="1352" t="s">
        <v>1190</v>
      </c>
      <c r="C209" s="1353"/>
      <c r="D209" s="1036" t="s">
        <v>1191</v>
      </c>
      <c r="E209" s="925">
        <v>1</v>
      </c>
      <c r="F209" s="926">
        <v>1</v>
      </c>
      <c r="G209" s="1052">
        <v>150700</v>
      </c>
      <c r="H209" s="928"/>
    </row>
    <row r="210" spans="1:8" ht="15" thickBot="1" x14ac:dyDescent="0.35">
      <c r="A210" s="910"/>
      <c r="B210" s="1324"/>
      <c r="C210" s="1325"/>
      <c r="D210" s="1325"/>
      <c r="E210" s="1325"/>
      <c r="F210" s="1325"/>
      <c r="G210" s="1326"/>
      <c r="H210" s="1051">
        <f>SUM(G209:G210)</f>
        <v>150700</v>
      </c>
    </row>
    <row r="211" spans="1:8" ht="15" thickBot="1" x14ac:dyDescent="0.35">
      <c r="A211" s="910"/>
      <c r="B211" s="914"/>
      <c r="C211" s="914"/>
      <c r="D211" s="914"/>
      <c r="E211" s="914"/>
      <c r="F211" s="914"/>
      <c r="G211" s="919" t="s">
        <v>1115</v>
      </c>
      <c r="H211" s="914"/>
    </row>
    <row r="212" spans="1:8" ht="15" thickBot="1" x14ac:dyDescent="0.35">
      <c r="A212" s="910"/>
      <c r="B212" s="915" t="s">
        <v>1116</v>
      </c>
      <c r="C212" s="914"/>
      <c r="D212" s="914"/>
      <c r="E212" s="914"/>
      <c r="F212" s="914"/>
      <c r="G212" s="914"/>
      <c r="H212" s="923"/>
    </row>
    <row r="213" spans="1:8" x14ac:dyDescent="0.3">
      <c r="A213" s="910"/>
      <c r="B213" s="1354" t="s">
        <v>1111</v>
      </c>
      <c r="C213" s="1355"/>
      <c r="D213" s="1047" t="s">
        <v>51</v>
      </c>
      <c r="E213" s="1047" t="s">
        <v>1117</v>
      </c>
      <c r="F213" s="1047" t="s">
        <v>1118</v>
      </c>
      <c r="G213" s="1044" t="s">
        <v>1194</v>
      </c>
      <c r="H213" s="928"/>
    </row>
    <row r="214" spans="1:8" ht="24" customHeight="1" x14ac:dyDescent="0.3">
      <c r="A214" s="910"/>
      <c r="B214" s="1348" t="s">
        <v>26</v>
      </c>
      <c r="C214" s="1349"/>
      <c r="D214" s="1037" t="s">
        <v>51</v>
      </c>
      <c r="E214" s="1038">
        <v>725130</v>
      </c>
      <c r="F214" s="935">
        <v>1</v>
      </c>
      <c r="G214" s="1039">
        <f>E214*F214</f>
        <v>725130</v>
      </c>
      <c r="H214" s="928"/>
    </row>
    <row r="215" spans="1:8" ht="24" customHeight="1" x14ac:dyDescent="0.3">
      <c r="A215" s="910"/>
      <c r="B215" s="1348" t="s">
        <v>27</v>
      </c>
      <c r="C215" s="1349"/>
      <c r="D215" s="1037" t="s">
        <v>51</v>
      </c>
      <c r="E215" s="1038">
        <v>505050</v>
      </c>
      <c r="F215" s="935">
        <v>1</v>
      </c>
      <c r="G215" s="1039">
        <f t="shared" ref="G215:G242" si="4">E215*F215</f>
        <v>505050</v>
      </c>
      <c r="H215" s="928"/>
    </row>
    <row r="216" spans="1:8" ht="24" customHeight="1" x14ac:dyDescent="0.3">
      <c r="A216" s="910"/>
      <c r="B216" s="1348" t="s">
        <v>28</v>
      </c>
      <c r="C216" s="1349"/>
      <c r="D216" s="1037" t="s">
        <v>51</v>
      </c>
      <c r="E216" s="1038">
        <v>551250</v>
      </c>
      <c r="F216" s="935">
        <v>1</v>
      </c>
      <c r="G216" s="1039">
        <f t="shared" si="4"/>
        <v>551250</v>
      </c>
      <c r="H216" s="928"/>
    </row>
    <row r="217" spans="1:8" x14ac:dyDescent="0.3">
      <c r="A217" s="910"/>
      <c r="B217" s="1348" t="s">
        <v>30</v>
      </c>
      <c r="C217" s="1349"/>
      <c r="D217" s="1037" t="s">
        <v>51</v>
      </c>
      <c r="E217" s="1038">
        <v>194145</v>
      </c>
      <c r="F217" s="935">
        <v>2</v>
      </c>
      <c r="G217" s="1039">
        <f t="shared" si="4"/>
        <v>388290</v>
      </c>
      <c r="H217" s="928"/>
    </row>
    <row r="218" spans="1:8" x14ac:dyDescent="0.3">
      <c r="A218" s="910"/>
      <c r="B218" s="1348" t="s">
        <v>31</v>
      </c>
      <c r="C218" s="1349"/>
      <c r="D218" s="1037" t="s">
        <v>51</v>
      </c>
      <c r="E218" s="1038">
        <v>111500</v>
      </c>
      <c r="F218" s="935">
        <v>1</v>
      </c>
      <c r="G218" s="1039">
        <f t="shared" si="4"/>
        <v>111500</v>
      </c>
      <c r="H218" s="928"/>
    </row>
    <row r="219" spans="1:8" ht="38.25" customHeight="1" x14ac:dyDescent="0.3">
      <c r="A219" s="910"/>
      <c r="B219" s="1348" t="s">
        <v>32</v>
      </c>
      <c r="C219" s="1349"/>
      <c r="D219" s="1037" t="s">
        <v>51</v>
      </c>
      <c r="E219" s="1038">
        <v>157500</v>
      </c>
      <c r="F219" s="935">
        <v>1</v>
      </c>
      <c r="G219" s="1039">
        <f t="shared" si="4"/>
        <v>157500</v>
      </c>
      <c r="H219" s="928"/>
    </row>
    <row r="220" spans="1:8" ht="24" customHeight="1" x14ac:dyDescent="0.3">
      <c r="A220" s="910"/>
      <c r="B220" s="1348" t="s">
        <v>33</v>
      </c>
      <c r="C220" s="1349"/>
      <c r="D220" s="1037" t="s">
        <v>51</v>
      </c>
      <c r="E220" s="1038">
        <v>350700</v>
      </c>
      <c r="F220" s="935">
        <v>1</v>
      </c>
      <c r="G220" s="1039">
        <f t="shared" si="4"/>
        <v>350700</v>
      </c>
      <c r="H220" s="928"/>
    </row>
    <row r="221" spans="1:8" x14ac:dyDescent="0.3">
      <c r="A221" s="910"/>
      <c r="B221" s="1348" t="s">
        <v>34</v>
      </c>
      <c r="C221" s="1349"/>
      <c r="D221" s="1037" t="s">
        <v>51</v>
      </c>
      <c r="E221" s="1038">
        <v>252000</v>
      </c>
      <c r="F221" s="935">
        <v>1</v>
      </c>
      <c r="G221" s="1039">
        <f t="shared" si="4"/>
        <v>252000</v>
      </c>
      <c r="H221" s="928"/>
    </row>
    <row r="222" spans="1:8" ht="24" customHeight="1" x14ac:dyDescent="0.3">
      <c r="A222" s="910"/>
      <c r="B222" s="1348" t="s">
        <v>36</v>
      </c>
      <c r="C222" s="1349"/>
      <c r="D222" s="1037" t="s">
        <v>51</v>
      </c>
      <c r="E222" s="1038">
        <v>246750</v>
      </c>
      <c r="F222" s="935">
        <v>0</v>
      </c>
      <c r="G222" s="1039">
        <f t="shared" si="4"/>
        <v>0</v>
      </c>
      <c r="H222" s="928"/>
    </row>
    <row r="223" spans="1:8" ht="24" customHeight="1" x14ac:dyDescent="0.3">
      <c r="A223" s="910"/>
      <c r="B223" s="1348" t="s">
        <v>37</v>
      </c>
      <c r="C223" s="1349"/>
      <c r="D223" s="1037" t="s">
        <v>51</v>
      </c>
      <c r="E223" s="1038">
        <v>220500</v>
      </c>
      <c r="F223" s="935">
        <v>1</v>
      </c>
      <c r="G223" s="1039">
        <f t="shared" si="4"/>
        <v>220500</v>
      </c>
      <c r="H223" s="928"/>
    </row>
    <row r="224" spans="1:8" x14ac:dyDescent="0.3">
      <c r="A224" s="910"/>
      <c r="B224" s="1348" t="s">
        <v>63</v>
      </c>
      <c r="C224" s="1349"/>
      <c r="D224" s="1037" t="s">
        <v>51</v>
      </c>
      <c r="E224" s="1038">
        <v>278002.00000000006</v>
      </c>
      <c r="F224" s="935">
        <v>1</v>
      </c>
      <c r="G224" s="1039">
        <f t="shared" si="4"/>
        <v>278002.00000000006</v>
      </c>
      <c r="H224" s="928"/>
    </row>
    <row r="225" spans="1:8" x14ac:dyDescent="0.3">
      <c r="A225" s="910"/>
      <c r="B225" s="1348" t="s">
        <v>832</v>
      </c>
      <c r="C225" s="1349"/>
      <c r="D225" s="1037" t="s">
        <v>51</v>
      </c>
      <c r="E225" s="1038">
        <v>86961</v>
      </c>
      <c r="F225" s="935">
        <v>1</v>
      </c>
      <c r="G225" s="1039">
        <f t="shared" si="4"/>
        <v>86961</v>
      </c>
      <c r="H225" s="928"/>
    </row>
    <row r="226" spans="1:8" x14ac:dyDescent="0.3">
      <c r="A226" s="910"/>
      <c r="B226" s="1348" t="s">
        <v>833</v>
      </c>
      <c r="C226" s="1349"/>
      <c r="D226" s="1037" t="s">
        <v>51</v>
      </c>
      <c r="E226" s="1038">
        <v>409500</v>
      </c>
      <c r="F226" s="935">
        <v>1</v>
      </c>
      <c r="G226" s="1039">
        <f t="shared" si="4"/>
        <v>409500</v>
      </c>
      <c r="H226" s="928"/>
    </row>
    <row r="227" spans="1:8" ht="24" customHeight="1" x14ac:dyDescent="0.3">
      <c r="A227" s="910"/>
      <c r="B227" s="1348" t="s">
        <v>1178</v>
      </c>
      <c r="C227" s="1349"/>
      <c r="D227" s="1037" t="s">
        <v>51</v>
      </c>
      <c r="E227" s="1038">
        <v>530250</v>
      </c>
      <c r="F227" s="935">
        <v>1</v>
      </c>
      <c r="G227" s="1039">
        <f t="shared" si="4"/>
        <v>530250</v>
      </c>
      <c r="H227" s="928"/>
    </row>
    <row r="228" spans="1:8" x14ac:dyDescent="0.3">
      <c r="A228" s="910"/>
      <c r="B228" s="1348" t="s">
        <v>835</v>
      </c>
      <c r="C228" s="1349"/>
      <c r="D228" s="1037" t="s">
        <v>51</v>
      </c>
      <c r="E228" s="1038">
        <v>2110500</v>
      </c>
      <c r="F228" s="935">
        <v>0</v>
      </c>
      <c r="G228" s="1039">
        <f t="shared" si="4"/>
        <v>0</v>
      </c>
      <c r="H228" s="928"/>
    </row>
    <row r="229" spans="1:8" x14ac:dyDescent="0.3">
      <c r="A229" s="910"/>
      <c r="B229" s="1348" t="s">
        <v>837</v>
      </c>
      <c r="C229" s="1349"/>
      <c r="D229" s="1037" t="s">
        <v>51</v>
      </c>
      <c r="E229" s="1038">
        <v>1953000</v>
      </c>
      <c r="F229" s="935">
        <v>0</v>
      </c>
      <c r="G229" s="1039">
        <f t="shared" si="4"/>
        <v>0</v>
      </c>
      <c r="H229" s="928"/>
    </row>
    <row r="230" spans="1:8" x14ac:dyDescent="0.3">
      <c r="A230" s="910"/>
      <c r="B230" s="1348" t="s">
        <v>39</v>
      </c>
      <c r="C230" s="1349"/>
      <c r="D230" s="1037" t="s">
        <v>51</v>
      </c>
      <c r="E230" s="1038">
        <v>322458</v>
      </c>
      <c r="F230" s="935">
        <v>6.5</v>
      </c>
      <c r="G230" s="1039">
        <f t="shared" si="4"/>
        <v>2095977</v>
      </c>
      <c r="H230" s="928"/>
    </row>
    <row r="231" spans="1:8" x14ac:dyDescent="0.3">
      <c r="A231" s="910"/>
      <c r="B231" s="1348" t="s">
        <v>40</v>
      </c>
      <c r="C231" s="1349"/>
      <c r="D231" s="1037" t="s">
        <v>51</v>
      </c>
      <c r="E231" s="1038">
        <v>307377</v>
      </c>
      <c r="F231" s="935">
        <v>0</v>
      </c>
      <c r="G231" s="1039">
        <f t="shared" si="4"/>
        <v>0</v>
      </c>
      <c r="H231" s="928"/>
    </row>
    <row r="232" spans="1:8" x14ac:dyDescent="0.3">
      <c r="A232" s="910"/>
      <c r="B232" s="1348" t="s">
        <v>41</v>
      </c>
      <c r="C232" s="1349"/>
      <c r="D232" s="1037" t="s">
        <v>51</v>
      </c>
      <c r="E232" s="1038">
        <v>49350</v>
      </c>
      <c r="F232" s="935">
        <v>6</v>
      </c>
      <c r="G232" s="1039">
        <f t="shared" si="4"/>
        <v>296100</v>
      </c>
      <c r="H232" s="928"/>
    </row>
    <row r="233" spans="1:8" ht="24" customHeight="1" x14ac:dyDescent="0.3">
      <c r="A233" s="910"/>
      <c r="B233" s="1348" t="s">
        <v>42</v>
      </c>
      <c r="C233" s="1349"/>
      <c r="D233" s="1037" t="s">
        <v>51</v>
      </c>
      <c r="E233" s="1038">
        <v>117600</v>
      </c>
      <c r="F233" s="935">
        <v>1</v>
      </c>
      <c r="G233" s="1039">
        <f t="shared" si="4"/>
        <v>117600</v>
      </c>
      <c r="H233" s="928"/>
    </row>
    <row r="234" spans="1:8" x14ac:dyDescent="0.3">
      <c r="A234" s="910"/>
      <c r="B234" s="1348" t="s">
        <v>43</v>
      </c>
      <c r="C234" s="1349"/>
      <c r="D234" s="1037" t="s">
        <v>51</v>
      </c>
      <c r="E234" s="1038">
        <v>25200</v>
      </c>
      <c r="F234" s="935">
        <v>8</v>
      </c>
      <c r="G234" s="1039">
        <f t="shared" si="4"/>
        <v>201600</v>
      </c>
      <c r="H234" s="928"/>
    </row>
    <row r="235" spans="1:8" ht="24" customHeight="1" x14ac:dyDescent="0.3">
      <c r="A235" s="910"/>
      <c r="B235" s="1348" t="s">
        <v>44</v>
      </c>
      <c r="C235" s="1349"/>
      <c r="D235" s="1037" t="s">
        <v>51</v>
      </c>
      <c r="E235" s="1038">
        <v>1475250</v>
      </c>
      <c r="F235" s="935">
        <v>1</v>
      </c>
      <c r="G235" s="1039">
        <f t="shared" si="4"/>
        <v>1475250</v>
      </c>
      <c r="H235" s="928"/>
    </row>
    <row r="236" spans="1:8" x14ac:dyDescent="0.3">
      <c r="A236" s="910"/>
      <c r="B236" s="1348" t="s">
        <v>45</v>
      </c>
      <c r="C236" s="1349"/>
      <c r="D236" s="1037" t="s">
        <v>51</v>
      </c>
      <c r="E236" s="1038">
        <v>136500</v>
      </c>
      <c r="F236" s="935">
        <v>1</v>
      </c>
      <c r="G236" s="1039">
        <f t="shared" si="4"/>
        <v>136500</v>
      </c>
      <c r="H236" s="928"/>
    </row>
    <row r="237" spans="1:8" x14ac:dyDescent="0.3">
      <c r="A237" s="910"/>
      <c r="B237" s="1348" t="s">
        <v>46</v>
      </c>
      <c r="C237" s="1349"/>
      <c r="D237" s="1037" t="s">
        <v>51</v>
      </c>
      <c r="E237" s="1038">
        <v>103950</v>
      </c>
      <c r="F237" s="935">
        <v>1</v>
      </c>
      <c r="G237" s="1039">
        <f t="shared" si="4"/>
        <v>103950</v>
      </c>
      <c r="H237" s="928"/>
    </row>
    <row r="238" spans="1:8" x14ac:dyDescent="0.3">
      <c r="A238" s="910"/>
      <c r="B238" s="1348" t="s">
        <v>47</v>
      </c>
      <c r="C238" s="1349"/>
      <c r="D238" s="1037" t="s">
        <v>48</v>
      </c>
      <c r="E238" s="1038">
        <v>117600</v>
      </c>
      <c r="F238" s="935">
        <v>5</v>
      </c>
      <c r="G238" s="1039">
        <f t="shared" si="4"/>
        <v>588000</v>
      </c>
      <c r="H238" s="928"/>
    </row>
    <row r="239" spans="1:8" x14ac:dyDescent="0.3">
      <c r="A239" s="910"/>
      <c r="B239" s="1348" t="s">
        <v>497</v>
      </c>
      <c r="C239" s="1349"/>
      <c r="D239" s="1037" t="s">
        <v>51</v>
      </c>
      <c r="E239" s="1038">
        <v>97650</v>
      </c>
      <c r="F239" s="935">
        <v>0</v>
      </c>
      <c r="G239" s="1039">
        <f t="shared" si="4"/>
        <v>0</v>
      </c>
      <c r="H239" s="928"/>
    </row>
    <row r="240" spans="1:8" x14ac:dyDescent="0.3">
      <c r="A240" s="910"/>
      <c r="B240" s="1348" t="s">
        <v>838</v>
      </c>
      <c r="C240" s="1349"/>
      <c r="D240" s="1037" t="s">
        <v>51</v>
      </c>
      <c r="E240" s="1038">
        <v>86961</v>
      </c>
      <c r="F240" s="935">
        <v>0</v>
      </c>
      <c r="G240" s="1039">
        <f t="shared" si="4"/>
        <v>0</v>
      </c>
      <c r="H240" s="928"/>
    </row>
    <row r="241" spans="1:8" x14ac:dyDescent="0.3">
      <c r="A241" s="910"/>
      <c r="B241" s="1348" t="s">
        <v>525</v>
      </c>
      <c r="C241" s="1349"/>
      <c r="D241" s="1037" t="s">
        <v>524</v>
      </c>
      <c r="E241" s="1038">
        <v>139650</v>
      </c>
      <c r="F241" s="935">
        <v>1</v>
      </c>
      <c r="G241" s="1039">
        <f t="shared" si="4"/>
        <v>139650</v>
      </c>
      <c r="H241" s="928"/>
    </row>
    <row r="242" spans="1:8" x14ac:dyDescent="0.3">
      <c r="A242" s="910"/>
      <c r="B242" s="1348" t="s">
        <v>889</v>
      </c>
      <c r="C242" s="1349"/>
      <c r="D242" s="1037" t="s">
        <v>521</v>
      </c>
      <c r="E242" s="1038">
        <v>44100</v>
      </c>
      <c r="F242" s="935">
        <v>1</v>
      </c>
      <c r="G242" s="1039">
        <f t="shared" si="4"/>
        <v>44100</v>
      </c>
      <c r="H242" s="928"/>
    </row>
    <row r="243" spans="1:8" x14ac:dyDescent="0.3">
      <c r="A243" s="910"/>
      <c r="B243" s="1350"/>
      <c r="C243" s="1351"/>
      <c r="D243" s="882"/>
      <c r="E243" s="934"/>
      <c r="F243" s="935"/>
      <c r="G243" s="902"/>
      <c r="H243" s="928"/>
    </row>
    <row r="244" spans="1:8" ht="15" thickBot="1" x14ac:dyDescent="0.35">
      <c r="A244" s="910"/>
      <c r="B244" s="1350"/>
      <c r="C244" s="1351"/>
      <c r="D244" s="882"/>
      <c r="E244" s="934"/>
      <c r="F244" s="935"/>
      <c r="G244" s="902"/>
      <c r="H244" s="928"/>
    </row>
    <row r="245" spans="1:8" ht="15" thickBot="1" x14ac:dyDescent="0.35">
      <c r="A245" s="910"/>
      <c r="B245" s="1324"/>
      <c r="C245" s="1325"/>
      <c r="D245" s="1325"/>
      <c r="E245" s="1325"/>
      <c r="F245" s="1325"/>
      <c r="G245" s="1326"/>
      <c r="H245" s="1051">
        <f>SUM(G214:G245)</f>
        <v>9765360</v>
      </c>
    </row>
    <row r="246" spans="1:8" ht="15" thickBot="1" x14ac:dyDescent="0.35">
      <c r="A246" s="910"/>
      <c r="B246" s="914"/>
      <c r="C246" s="914"/>
      <c r="D246" s="914"/>
      <c r="E246" s="914"/>
      <c r="F246" s="914"/>
      <c r="G246" s="919" t="s">
        <v>1115</v>
      </c>
      <c r="H246" s="914"/>
    </row>
    <row r="247" spans="1:8" ht="15" thickBot="1" x14ac:dyDescent="0.35">
      <c r="A247" s="910"/>
      <c r="B247" s="915" t="s">
        <v>1123</v>
      </c>
      <c r="C247" s="914"/>
      <c r="D247" s="914"/>
      <c r="E247" s="914"/>
      <c r="F247" s="914"/>
      <c r="G247" s="914"/>
      <c r="H247" s="923"/>
    </row>
    <row r="248" spans="1:8" x14ac:dyDescent="0.3">
      <c r="A248" s="910"/>
      <c r="B248" s="1040" t="s">
        <v>1197</v>
      </c>
      <c r="C248" s="1041" t="s">
        <v>1198</v>
      </c>
      <c r="D248" s="1042" t="s">
        <v>1199</v>
      </c>
      <c r="E248" s="1043" t="s">
        <v>1200</v>
      </c>
      <c r="F248" s="1041" t="s">
        <v>1201</v>
      </c>
      <c r="G248" s="1044" t="s">
        <v>1119</v>
      </c>
      <c r="H248" s="923"/>
    </row>
    <row r="249" spans="1:8" x14ac:dyDescent="0.3">
      <c r="A249" s="910"/>
      <c r="B249" s="1054" t="s">
        <v>1202</v>
      </c>
      <c r="C249" s="1055">
        <v>216000</v>
      </c>
      <c r="D249" s="1056">
        <v>148800</v>
      </c>
      <c r="E249" s="1057">
        <f>C249+D249</f>
        <v>364800</v>
      </c>
      <c r="F249" s="1058">
        <v>6</v>
      </c>
      <c r="G249" s="1057">
        <f>E249*F249</f>
        <v>2188800</v>
      </c>
      <c r="H249" s="916"/>
    </row>
    <row r="250" spans="1:8" ht="15" thickBot="1" x14ac:dyDescent="0.35">
      <c r="A250" s="910"/>
      <c r="B250" s="1331"/>
      <c r="C250" s="1332"/>
      <c r="D250" s="1332"/>
      <c r="E250" s="1332"/>
      <c r="F250" s="1332"/>
      <c r="G250" s="1333"/>
      <c r="H250" s="1053">
        <f>SUM(G249:G250)</f>
        <v>2188800</v>
      </c>
    </row>
    <row r="251" spans="1:8" x14ac:dyDescent="0.3">
      <c r="A251" s="910"/>
      <c r="B251" s="914"/>
      <c r="C251" s="914"/>
      <c r="D251" s="914"/>
      <c r="E251" s="914"/>
      <c r="F251" s="914"/>
      <c r="G251" s="919" t="s">
        <v>1115</v>
      </c>
      <c r="H251" s="914"/>
    </row>
    <row r="252" spans="1:8" ht="15" thickBot="1" x14ac:dyDescent="0.35">
      <c r="A252" s="910"/>
      <c r="B252" s="914"/>
      <c r="C252" s="914"/>
      <c r="D252" s="914"/>
      <c r="E252" s="914"/>
      <c r="F252" s="914"/>
      <c r="G252" s="919"/>
      <c r="H252" s="914"/>
    </row>
    <row r="253" spans="1:8" ht="15" thickBot="1" x14ac:dyDescent="0.35">
      <c r="A253" s="910"/>
      <c r="B253" s="941" t="s">
        <v>1132</v>
      </c>
      <c r="C253" s="914"/>
      <c r="D253" s="914"/>
      <c r="E253" s="914"/>
      <c r="F253" s="914"/>
      <c r="G253" s="914"/>
      <c r="H253" s="923"/>
    </row>
    <row r="254" spans="1:8" x14ac:dyDescent="0.3">
      <c r="A254" s="910"/>
      <c r="B254" s="1045" t="s">
        <v>1065</v>
      </c>
      <c r="C254" s="1046" t="s">
        <v>1192</v>
      </c>
      <c r="D254" s="1047" t="s">
        <v>16</v>
      </c>
      <c r="E254" s="1048" t="s">
        <v>17</v>
      </c>
      <c r="F254" s="1046" t="s">
        <v>18</v>
      </c>
      <c r="G254" s="1044" t="s">
        <v>19</v>
      </c>
      <c r="H254" s="928"/>
    </row>
    <row r="255" spans="1:8" ht="15" thickBot="1" x14ac:dyDescent="0.35">
      <c r="A255" s="910"/>
      <c r="B255" s="944" t="s">
        <v>1176</v>
      </c>
      <c r="C255" s="882" t="s">
        <v>1195</v>
      </c>
      <c r="D255" s="901" t="s">
        <v>1196</v>
      </c>
      <c r="E255" s="906">
        <v>2</v>
      </c>
      <c r="F255" s="1049">
        <v>400000</v>
      </c>
      <c r="G255" s="1039">
        <f>+E255*F255</f>
        <v>800000</v>
      </c>
      <c r="H255" s="939"/>
    </row>
    <row r="256" spans="1:8" ht="15" thickBot="1" x14ac:dyDescent="0.35">
      <c r="A256" s="910"/>
      <c r="B256" s="1324"/>
      <c r="C256" s="1325"/>
      <c r="D256" s="1325"/>
      <c r="E256" s="1325"/>
      <c r="F256" s="1325"/>
      <c r="G256" s="1326"/>
      <c r="H256" s="1051">
        <f>SUM(G255:G256)</f>
        <v>800000</v>
      </c>
    </row>
    <row r="257" spans="1:8" ht="15" thickBot="1" x14ac:dyDescent="0.35">
      <c r="A257" s="910"/>
      <c r="B257" s="914"/>
      <c r="C257" s="914"/>
      <c r="D257" s="914"/>
      <c r="E257" s="914"/>
      <c r="F257" s="914"/>
      <c r="G257" s="919" t="s">
        <v>1115</v>
      </c>
      <c r="H257" s="914"/>
    </row>
    <row r="258" spans="1:8" ht="15" thickBot="1" x14ac:dyDescent="0.35">
      <c r="A258" s="910"/>
      <c r="B258" s="914"/>
      <c r="C258" s="914"/>
      <c r="D258" s="914"/>
      <c r="E258" s="945"/>
      <c r="F258" s="914"/>
      <c r="G258" s="945"/>
      <c r="H258" s="1051">
        <f>H210+H245+H250+H256</f>
        <v>12904860</v>
      </c>
    </row>
    <row r="259" spans="1:8" x14ac:dyDescent="0.3">
      <c r="A259" s="910"/>
      <c r="B259" s="910"/>
      <c r="C259" s="914"/>
      <c r="D259" s="947" t="s">
        <v>1137</v>
      </c>
      <c r="E259" s="948"/>
      <c r="F259" s="948"/>
      <c r="G259" s="948"/>
      <c r="H259" s="910"/>
    </row>
    <row r="261" spans="1:8" x14ac:dyDescent="0.3">
      <c r="E261" s="1031"/>
    </row>
    <row r="262" spans="1:8" x14ac:dyDescent="0.3">
      <c r="E262" s="1018" t="s">
        <v>1180</v>
      </c>
    </row>
    <row r="263" spans="1:8" x14ac:dyDescent="0.3">
      <c r="E263" s="1018" t="s">
        <v>1179</v>
      </c>
    </row>
    <row r="264" spans="1:8" x14ac:dyDescent="0.3">
      <c r="E264" s="1018" t="s">
        <v>1189</v>
      </c>
    </row>
  </sheetData>
  <mergeCells count="162">
    <mergeCell ref="B2:C4"/>
    <mergeCell ref="D4:H4"/>
    <mergeCell ref="B8:H8"/>
    <mergeCell ref="B10:C10"/>
    <mergeCell ref="B11:C11"/>
    <mergeCell ref="B12:G12"/>
    <mergeCell ref="B15:C15"/>
    <mergeCell ref="B16:C16"/>
    <mergeCell ref="B46:C46"/>
    <mergeCell ref="B17:C17"/>
    <mergeCell ref="B18:C18"/>
    <mergeCell ref="B19:C19"/>
    <mergeCell ref="B20:C20"/>
    <mergeCell ref="B21:C21"/>
    <mergeCell ref="B22:C22"/>
    <mergeCell ref="B23:C23"/>
    <mergeCell ref="B24:C24"/>
    <mergeCell ref="B41:C41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82:C82"/>
    <mergeCell ref="B83:C83"/>
    <mergeCell ref="B58:G58"/>
    <mergeCell ref="B42:C42"/>
    <mergeCell ref="B43:C43"/>
    <mergeCell ref="B44:C44"/>
    <mergeCell ref="B45:C45"/>
    <mergeCell ref="B47:G47"/>
    <mergeCell ref="B52:G52"/>
    <mergeCell ref="B84:C84"/>
    <mergeCell ref="B85:C85"/>
    <mergeCell ref="B86:C86"/>
    <mergeCell ref="B87:C87"/>
    <mergeCell ref="D70:H70"/>
    <mergeCell ref="B74:H74"/>
    <mergeCell ref="B76:C76"/>
    <mergeCell ref="B77:C77"/>
    <mergeCell ref="B78:G78"/>
    <mergeCell ref="B81:C81"/>
    <mergeCell ref="B68:C70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106:C106"/>
    <mergeCell ref="B107:C107"/>
    <mergeCell ref="B108:C108"/>
    <mergeCell ref="B109:C109"/>
    <mergeCell ref="B110:C110"/>
    <mergeCell ref="B100:C100"/>
    <mergeCell ref="B101:C101"/>
    <mergeCell ref="B102:C102"/>
    <mergeCell ref="B103:C103"/>
    <mergeCell ref="B104:C104"/>
    <mergeCell ref="B105:C105"/>
    <mergeCell ref="B140:H140"/>
    <mergeCell ref="B142:C142"/>
    <mergeCell ref="B143:C143"/>
    <mergeCell ref="B144:G144"/>
    <mergeCell ref="B147:C147"/>
    <mergeCell ref="B148:C148"/>
    <mergeCell ref="B113:G113"/>
    <mergeCell ref="B118:G118"/>
    <mergeCell ref="B124:G124"/>
    <mergeCell ref="B134:C136"/>
    <mergeCell ref="D136:H13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G179"/>
    <mergeCell ref="B184:G184"/>
    <mergeCell ref="B190:G190"/>
    <mergeCell ref="B200:C202"/>
    <mergeCell ref="D202:H202"/>
    <mergeCell ref="B206:H206"/>
    <mergeCell ref="B173:C173"/>
    <mergeCell ref="B174:C174"/>
    <mergeCell ref="B175:C175"/>
    <mergeCell ref="B176:C176"/>
    <mergeCell ref="B177:C177"/>
    <mergeCell ref="B178:C178"/>
    <mergeCell ref="B216:C216"/>
    <mergeCell ref="B217:C217"/>
    <mergeCell ref="B218:C218"/>
    <mergeCell ref="B219:C219"/>
    <mergeCell ref="B220:C220"/>
    <mergeCell ref="B221:C221"/>
    <mergeCell ref="B208:C208"/>
    <mergeCell ref="B209:C209"/>
    <mergeCell ref="B210:G210"/>
    <mergeCell ref="B213:C213"/>
    <mergeCell ref="B214:C214"/>
    <mergeCell ref="B215:C215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50:G250"/>
    <mergeCell ref="B256:G256"/>
    <mergeCell ref="B240:C240"/>
    <mergeCell ref="B241:C241"/>
    <mergeCell ref="B242:C242"/>
    <mergeCell ref="B243:C243"/>
    <mergeCell ref="B244:C244"/>
    <mergeCell ref="B245:G245"/>
    <mergeCell ref="B234:C234"/>
    <mergeCell ref="B235:C235"/>
    <mergeCell ref="B236:C236"/>
    <mergeCell ref="B237:C237"/>
    <mergeCell ref="B238:C238"/>
    <mergeCell ref="B239:C239"/>
  </mergeCells>
  <pageMargins left="0.7" right="0.7" top="0.75" bottom="0.75" header="0.3" footer="0.3"/>
  <pageSetup scale="59" orientation="portrait" r:id="rId1"/>
  <rowBreaks count="3" manualBreakCount="3">
    <brk id="66" max="8" man="1"/>
    <brk id="132" max="8" man="1"/>
    <brk id="198" max="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9">
    <pageSetUpPr fitToPage="1"/>
  </sheetPr>
  <dimension ref="B2:L46"/>
  <sheetViews>
    <sheetView view="pageBreakPreview" topLeftCell="A7" zoomScale="85" zoomScaleNormal="100" zoomScaleSheetLayoutView="85" workbookViewId="0">
      <selection activeCell="K10" sqref="K10"/>
    </sheetView>
  </sheetViews>
  <sheetFormatPr baseColWidth="10" defaultColWidth="10.6640625" defaultRowHeight="13.2" x14ac:dyDescent="0.3"/>
  <cols>
    <col min="1" max="1" width="6.88671875" style="910" customWidth="1"/>
    <col min="2" max="2" width="18.6640625" style="910" bestFit="1" customWidth="1"/>
    <col min="3" max="3" width="40.33203125" style="910" customWidth="1"/>
    <col min="4" max="4" width="8.6640625" style="910" customWidth="1"/>
    <col min="5" max="5" width="21.109375" style="910" customWidth="1"/>
    <col min="6" max="6" width="15" style="910" bestFit="1" customWidth="1"/>
    <col min="7" max="7" width="16.44140625" style="910" bestFit="1" customWidth="1"/>
    <col min="8" max="8" width="13.109375" style="910" bestFit="1" customWidth="1"/>
    <col min="9" max="9" width="11.44140625" style="910"/>
    <col min="10" max="10" width="11.5546875" style="910" bestFit="1" customWidth="1"/>
    <col min="11" max="11" width="13.33203125" style="910" bestFit="1" customWidth="1"/>
    <col min="12" max="12" width="12.5546875" style="910" bestFit="1" customWidth="1"/>
    <col min="13" max="256" width="11.44140625" style="910"/>
    <col min="257" max="257" width="19.109375" style="910" customWidth="1"/>
    <col min="258" max="258" width="12.88671875" style="910" customWidth="1"/>
    <col min="259" max="259" width="8.6640625" style="910" customWidth="1"/>
    <col min="260" max="260" width="10.33203125" style="910" customWidth="1"/>
    <col min="261" max="261" width="11.88671875" style="910" customWidth="1"/>
    <col min="262" max="262" width="12.44140625" style="910" customWidth="1"/>
    <col min="263" max="512" width="11.44140625" style="910"/>
    <col min="513" max="513" width="19.109375" style="910" customWidth="1"/>
    <col min="514" max="514" width="12.88671875" style="910" customWidth="1"/>
    <col min="515" max="515" width="8.6640625" style="910" customWidth="1"/>
    <col min="516" max="516" width="10.33203125" style="910" customWidth="1"/>
    <col min="517" max="517" width="11.88671875" style="910" customWidth="1"/>
    <col min="518" max="518" width="12.44140625" style="910" customWidth="1"/>
    <col min="519" max="768" width="11.44140625" style="910"/>
    <col min="769" max="769" width="19.109375" style="910" customWidth="1"/>
    <col min="770" max="770" width="12.88671875" style="910" customWidth="1"/>
    <col min="771" max="771" width="8.6640625" style="910" customWidth="1"/>
    <col min="772" max="772" width="10.33203125" style="910" customWidth="1"/>
    <col min="773" max="773" width="11.88671875" style="910" customWidth="1"/>
    <col min="774" max="774" width="12.44140625" style="910" customWidth="1"/>
    <col min="775" max="1024" width="11.44140625" style="910"/>
    <col min="1025" max="1025" width="19.109375" style="910" customWidth="1"/>
    <col min="1026" max="1026" width="12.88671875" style="910" customWidth="1"/>
    <col min="1027" max="1027" width="8.6640625" style="910" customWidth="1"/>
    <col min="1028" max="1028" width="10.33203125" style="910" customWidth="1"/>
    <col min="1029" max="1029" width="11.88671875" style="910" customWidth="1"/>
    <col min="1030" max="1030" width="12.44140625" style="910" customWidth="1"/>
    <col min="1031" max="1280" width="11.44140625" style="910"/>
    <col min="1281" max="1281" width="19.109375" style="910" customWidth="1"/>
    <col min="1282" max="1282" width="12.88671875" style="910" customWidth="1"/>
    <col min="1283" max="1283" width="8.6640625" style="910" customWidth="1"/>
    <col min="1284" max="1284" width="10.33203125" style="910" customWidth="1"/>
    <col min="1285" max="1285" width="11.88671875" style="910" customWidth="1"/>
    <col min="1286" max="1286" width="12.44140625" style="910" customWidth="1"/>
    <col min="1287" max="1536" width="11.44140625" style="910"/>
    <col min="1537" max="1537" width="19.109375" style="910" customWidth="1"/>
    <col min="1538" max="1538" width="12.88671875" style="910" customWidth="1"/>
    <col min="1539" max="1539" width="8.6640625" style="910" customWidth="1"/>
    <col min="1540" max="1540" width="10.33203125" style="910" customWidth="1"/>
    <col min="1541" max="1541" width="11.88671875" style="910" customWidth="1"/>
    <col min="1542" max="1542" width="12.44140625" style="910" customWidth="1"/>
    <col min="1543" max="1792" width="11.44140625" style="910"/>
    <col min="1793" max="1793" width="19.109375" style="910" customWidth="1"/>
    <col min="1794" max="1794" width="12.88671875" style="910" customWidth="1"/>
    <col min="1795" max="1795" width="8.6640625" style="910" customWidth="1"/>
    <col min="1796" max="1796" width="10.33203125" style="910" customWidth="1"/>
    <col min="1797" max="1797" width="11.88671875" style="910" customWidth="1"/>
    <col min="1798" max="1798" width="12.44140625" style="910" customWidth="1"/>
    <col min="1799" max="2048" width="11.44140625" style="910"/>
    <col min="2049" max="2049" width="19.109375" style="910" customWidth="1"/>
    <col min="2050" max="2050" width="12.88671875" style="910" customWidth="1"/>
    <col min="2051" max="2051" width="8.6640625" style="910" customWidth="1"/>
    <col min="2052" max="2052" width="10.33203125" style="910" customWidth="1"/>
    <col min="2053" max="2053" width="11.88671875" style="910" customWidth="1"/>
    <col min="2054" max="2054" width="12.44140625" style="910" customWidth="1"/>
    <col min="2055" max="2304" width="11.44140625" style="910"/>
    <col min="2305" max="2305" width="19.109375" style="910" customWidth="1"/>
    <col min="2306" max="2306" width="12.88671875" style="910" customWidth="1"/>
    <col min="2307" max="2307" width="8.6640625" style="910" customWidth="1"/>
    <col min="2308" max="2308" width="10.33203125" style="910" customWidth="1"/>
    <col min="2309" max="2309" width="11.88671875" style="910" customWidth="1"/>
    <col min="2310" max="2310" width="12.44140625" style="910" customWidth="1"/>
    <col min="2311" max="2560" width="11.44140625" style="910"/>
    <col min="2561" max="2561" width="19.109375" style="910" customWidth="1"/>
    <col min="2562" max="2562" width="12.88671875" style="910" customWidth="1"/>
    <col min="2563" max="2563" width="8.6640625" style="910" customWidth="1"/>
    <col min="2564" max="2564" width="10.33203125" style="910" customWidth="1"/>
    <col min="2565" max="2565" width="11.88671875" style="910" customWidth="1"/>
    <col min="2566" max="2566" width="12.44140625" style="910" customWidth="1"/>
    <col min="2567" max="2816" width="11.44140625" style="910"/>
    <col min="2817" max="2817" width="19.109375" style="910" customWidth="1"/>
    <col min="2818" max="2818" width="12.88671875" style="910" customWidth="1"/>
    <col min="2819" max="2819" width="8.6640625" style="910" customWidth="1"/>
    <col min="2820" max="2820" width="10.33203125" style="910" customWidth="1"/>
    <col min="2821" max="2821" width="11.88671875" style="910" customWidth="1"/>
    <col min="2822" max="2822" width="12.44140625" style="910" customWidth="1"/>
    <col min="2823" max="3072" width="11.44140625" style="910"/>
    <col min="3073" max="3073" width="19.109375" style="910" customWidth="1"/>
    <col min="3074" max="3074" width="12.88671875" style="910" customWidth="1"/>
    <col min="3075" max="3075" width="8.6640625" style="910" customWidth="1"/>
    <col min="3076" max="3076" width="10.33203125" style="910" customWidth="1"/>
    <col min="3077" max="3077" width="11.88671875" style="910" customWidth="1"/>
    <col min="3078" max="3078" width="12.44140625" style="910" customWidth="1"/>
    <col min="3079" max="3328" width="11.44140625" style="910"/>
    <col min="3329" max="3329" width="19.109375" style="910" customWidth="1"/>
    <col min="3330" max="3330" width="12.88671875" style="910" customWidth="1"/>
    <col min="3331" max="3331" width="8.6640625" style="910" customWidth="1"/>
    <col min="3332" max="3332" width="10.33203125" style="910" customWidth="1"/>
    <col min="3333" max="3333" width="11.88671875" style="910" customWidth="1"/>
    <col min="3334" max="3334" width="12.44140625" style="910" customWidth="1"/>
    <col min="3335" max="3584" width="11.44140625" style="910"/>
    <col min="3585" max="3585" width="19.109375" style="910" customWidth="1"/>
    <col min="3586" max="3586" width="12.88671875" style="910" customWidth="1"/>
    <col min="3587" max="3587" width="8.6640625" style="910" customWidth="1"/>
    <col min="3588" max="3588" width="10.33203125" style="910" customWidth="1"/>
    <col min="3589" max="3589" width="11.88671875" style="910" customWidth="1"/>
    <col min="3590" max="3590" width="12.44140625" style="910" customWidth="1"/>
    <col min="3591" max="3840" width="11.44140625" style="910"/>
    <col min="3841" max="3841" width="19.109375" style="910" customWidth="1"/>
    <col min="3842" max="3842" width="12.88671875" style="910" customWidth="1"/>
    <col min="3843" max="3843" width="8.6640625" style="910" customWidth="1"/>
    <col min="3844" max="3844" width="10.33203125" style="910" customWidth="1"/>
    <col min="3845" max="3845" width="11.88671875" style="910" customWidth="1"/>
    <col min="3846" max="3846" width="12.44140625" style="910" customWidth="1"/>
    <col min="3847" max="4096" width="11.44140625" style="910"/>
    <col min="4097" max="4097" width="19.109375" style="910" customWidth="1"/>
    <col min="4098" max="4098" width="12.88671875" style="910" customWidth="1"/>
    <col min="4099" max="4099" width="8.6640625" style="910" customWidth="1"/>
    <col min="4100" max="4100" width="10.33203125" style="910" customWidth="1"/>
    <col min="4101" max="4101" width="11.88671875" style="910" customWidth="1"/>
    <col min="4102" max="4102" width="12.44140625" style="910" customWidth="1"/>
    <col min="4103" max="4352" width="11.44140625" style="910"/>
    <col min="4353" max="4353" width="19.109375" style="910" customWidth="1"/>
    <col min="4354" max="4354" width="12.88671875" style="910" customWidth="1"/>
    <col min="4355" max="4355" width="8.6640625" style="910" customWidth="1"/>
    <col min="4356" max="4356" width="10.33203125" style="910" customWidth="1"/>
    <col min="4357" max="4357" width="11.88671875" style="910" customWidth="1"/>
    <col min="4358" max="4358" width="12.44140625" style="910" customWidth="1"/>
    <col min="4359" max="4608" width="11.44140625" style="910"/>
    <col min="4609" max="4609" width="19.109375" style="910" customWidth="1"/>
    <col min="4610" max="4610" width="12.88671875" style="910" customWidth="1"/>
    <col min="4611" max="4611" width="8.6640625" style="910" customWidth="1"/>
    <col min="4612" max="4612" width="10.33203125" style="910" customWidth="1"/>
    <col min="4613" max="4613" width="11.88671875" style="910" customWidth="1"/>
    <col min="4614" max="4614" width="12.44140625" style="910" customWidth="1"/>
    <col min="4615" max="4864" width="11.44140625" style="910"/>
    <col min="4865" max="4865" width="19.109375" style="910" customWidth="1"/>
    <col min="4866" max="4866" width="12.88671875" style="910" customWidth="1"/>
    <col min="4867" max="4867" width="8.6640625" style="910" customWidth="1"/>
    <col min="4868" max="4868" width="10.33203125" style="910" customWidth="1"/>
    <col min="4869" max="4869" width="11.88671875" style="910" customWidth="1"/>
    <col min="4870" max="4870" width="12.44140625" style="910" customWidth="1"/>
    <col min="4871" max="5120" width="11.44140625" style="910"/>
    <col min="5121" max="5121" width="19.109375" style="910" customWidth="1"/>
    <col min="5122" max="5122" width="12.88671875" style="910" customWidth="1"/>
    <col min="5123" max="5123" width="8.6640625" style="910" customWidth="1"/>
    <col min="5124" max="5124" width="10.33203125" style="910" customWidth="1"/>
    <col min="5125" max="5125" width="11.88671875" style="910" customWidth="1"/>
    <col min="5126" max="5126" width="12.44140625" style="910" customWidth="1"/>
    <col min="5127" max="5376" width="11.44140625" style="910"/>
    <col min="5377" max="5377" width="19.109375" style="910" customWidth="1"/>
    <col min="5378" max="5378" width="12.88671875" style="910" customWidth="1"/>
    <col min="5379" max="5379" width="8.6640625" style="910" customWidth="1"/>
    <col min="5380" max="5380" width="10.33203125" style="910" customWidth="1"/>
    <col min="5381" max="5381" width="11.88671875" style="910" customWidth="1"/>
    <col min="5382" max="5382" width="12.44140625" style="910" customWidth="1"/>
    <col min="5383" max="5632" width="11.44140625" style="910"/>
    <col min="5633" max="5633" width="19.109375" style="910" customWidth="1"/>
    <col min="5634" max="5634" width="12.88671875" style="910" customWidth="1"/>
    <col min="5635" max="5635" width="8.6640625" style="910" customWidth="1"/>
    <col min="5636" max="5636" width="10.33203125" style="910" customWidth="1"/>
    <col min="5637" max="5637" width="11.88671875" style="910" customWidth="1"/>
    <col min="5638" max="5638" width="12.44140625" style="910" customWidth="1"/>
    <col min="5639" max="5888" width="11.44140625" style="910"/>
    <col min="5889" max="5889" width="19.109375" style="910" customWidth="1"/>
    <col min="5890" max="5890" width="12.88671875" style="910" customWidth="1"/>
    <col min="5891" max="5891" width="8.6640625" style="910" customWidth="1"/>
    <col min="5892" max="5892" width="10.33203125" style="910" customWidth="1"/>
    <col min="5893" max="5893" width="11.88671875" style="910" customWidth="1"/>
    <col min="5894" max="5894" width="12.44140625" style="910" customWidth="1"/>
    <col min="5895" max="6144" width="11.44140625" style="910"/>
    <col min="6145" max="6145" width="19.109375" style="910" customWidth="1"/>
    <col min="6146" max="6146" width="12.88671875" style="910" customWidth="1"/>
    <col min="6147" max="6147" width="8.6640625" style="910" customWidth="1"/>
    <col min="6148" max="6148" width="10.33203125" style="910" customWidth="1"/>
    <col min="6149" max="6149" width="11.88671875" style="910" customWidth="1"/>
    <col min="6150" max="6150" width="12.44140625" style="910" customWidth="1"/>
    <col min="6151" max="6400" width="11.44140625" style="910"/>
    <col min="6401" max="6401" width="19.109375" style="910" customWidth="1"/>
    <col min="6402" max="6402" width="12.88671875" style="910" customWidth="1"/>
    <col min="6403" max="6403" width="8.6640625" style="910" customWidth="1"/>
    <col min="6404" max="6404" width="10.33203125" style="910" customWidth="1"/>
    <col min="6405" max="6405" width="11.88671875" style="910" customWidth="1"/>
    <col min="6406" max="6406" width="12.44140625" style="910" customWidth="1"/>
    <col min="6407" max="6656" width="11.44140625" style="910"/>
    <col min="6657" max="6657" width="19.109375" style="910" customWidth="1"/>
    <col min="6658" max="6658" width="12.88671875" style="910" customWidth="1"/>
    <col min="6659" max="6659" width="8.6640625" style="910" customWidth="1"/>
    <col min="6660" max="6660" width="10.33203125" style="910" customWidth="1"/>
    <col min="6661" max="6661" width="11.88671875" style="910" customWidth="1"/>
    <col min="6662" max="6662" width="12.44140625" style="910" customWidth="1"/>
    <col min="6663" max="6912" width="11.44140625" style="910"/>
    <col min="6913" max="6913" width="19.109375" style="910" customWidth="1"/>
    <col min="6914" max="6914" width="12.88671875" style="910" customWidth="1"/>
    <col min="6915" max="6915" width="8.6640625" style="910" customWidth="1"/>
    <col min="6916" max="6916" width="10.33203125" style="910" customWidth="1"/>
    <col min="6917" max="6917" width="11.88671875" style="910" customWidth="1"/>
    <col min="6918" max="6918" width="12.44140625" style="910" customWidth="1"/>
    <col min="6919" max="7168" width="11.44140625" style="910"/>
    <col min="7169" max="7169" width="19.109375" style="910" customWidth="1"/>
    <col min="7170" max="7170" width="12.88671875" style="910" customWidth="1"/>
    <col min="7171" max="7171" width="8.6640625" style="910" customWidth="1"/>
    <col min="7172" max="7172" width="10.33203125" style="910" customWidth="1"/>
    <col min="7173" max="7173" width="11.88671875" style="910" customWidth="1"/>
    <col min="7174" max="7174" width="12.44140625" style="910" customWidth="1"/>
    <col min="7175" max="7424" width="11.44140625" style="910"/>
    <col min="7425" max="7425" width="19.109375" style="910" customWidth="1"/>
    <col min="7426" max="7426" width="12.88671875" style="910" customWidth="1"/>
    <col min="7427" max="7427" width="8.6640625" style="910" customWidth="1"/>
    <col min="7428" max="7428" width="10.33203125" style="910" customWidth="1"/>
    <col min="7429" max="7429" width="11.88671875" style="910" customWidth="1"/>
    <col min="7430" max="7430" width="12.44140625" style="910" customWidth="1"/>
    <col min="7431" max="7680" width="11.44140625" style="910"/>
    <col min="7681" max="7681" width="19.109375" style="910" customWidth="1"/>
    <col min="7682" max="7682" width="12.88671875" style="910" customWidth="1"/>
    <col min="7683" max="7683" width="8.6640625" style="910" customWidth="1"/>
    <col min="7684" max="7684" width="10.33203125" style="910" customWidth="1"/>
    <col min="7685" max="7685" width="11.88671875" style="910" customWidth="1"/>
    <col min="7686" max="7686" width="12.44140625" style="910" customWidth="1"/>
    <col min="7687" max="7936" width="11.44140625" style="910"/>
    <col min="7937" max="7937" width="19.109375" style="910" customWidth="1"/>
    <col min="7938" max="7938" width="12.88671875" style="910" customWidth="1"/>
    <col min="7939" max="7939" width="8.6640625" style="910" customWidth="1"/>
    <col min="7940" max="7940" width="10.33203125" style="910" customWidth="1"/>
    <col min="7941" max="7941" width="11.88671875" style="910" customWidth="1"/>
    <col min="7942" max="7942" width="12.44140625" style="910" customWidth="1"/>
    <col min="7943" max="8192" width="11.44140625" style="910"/>
    <col min="8193" max="8193" width="19.109375" style="910" customWidth="1"/>
    <col min="8194" max="8194" width="12.88671875" style="910" customWidth="1"/>
    <col min="8195" max="8195" width="8.6640625" style="910" customWidth="1"/>
    <col min="8196" max="8196" width="10.33203125" style="910" customWidth="1"/>
    <col min="8197" max="8197" width="11.88671875" style="910" customWidth="1"/>
    <col min="8198" max="8198" width="12.44140625" style="910" customWidth="1"/>
    <col min="8199" max="8448" width="11.44140625" style="910"/>
    <col min="8449" max="8449" width="19.109375" style="910" customWidth="1"/>
    <col min="8450" max="8450" width="12.88671875" style="910" customWidth="1"/>
    <col min="8451" max="8451" width="8.6640625" style="910" customWidth="1"/>
    <col min="8452" max="8452" width="10.33203125" style="910" customWidth="1"/>
    <col min="8453" max="8453" width="11.88671875" style="910" customWidth="1"/>
    <col min="8454" max="8454" width="12.44140625" style="910" customWidth="1"/>
    <col min="8455" max="8704" width="11.44140625" style="910"/>
    <col min="8705" max="8705" width="19.109375" style="910" customWidth="1"/>
    <col min="8706" max="8706" width="12.88671875" style="910" customWidth="1"/>
    <col min="8707" max="8707" width="8.6640625" style="910" customWidth="1"/>
    <col min="8708" max="8708" width="10.33203125" style="910" customWidth="1"/>
    <col min="8709" max="8709" width="11.88671875" style="910" customWidth="1"/>
    <col min="8710" max="8710" width="12.44140625" style="910" customWidth="1"/>
    <col min="8711" max="8960" width="11.44140625" style="910"/>
    <col min="8961" max="8961" width="19.109375" style="910" customWidth="1"/>
    <col min="8962" max="8962" width="12.88671875" style="910" customWidth="1"/>
    <col min="8963" max="8963" width="8.6640625" style="910" customWidth="1"/>
    <col min="8964" max="8964" width="10.33203125" style="910" customWidth="1"/>
    <col min="8965" max="8965" width="11.88671875" style="910" customWidth="1"/>
    <col min="8966" max="8966" width="12.44140625" style="910" customWidth="1"/>
    <col min="8967" max="9216" width="11.44140625" style="910"/>
    <col min="9217" max="9217" width="19.109375" style="910" customWidth="1"/>
    <col min="9218" max="9218" width="12.88671875" style="910" customWidth="1"/>
    <col min="9219" max="9219" width="8.6640625" style="910" customWidth="1"/>
    <col min="9220" max="9220" width="10.33203125" style="910" customWidth="1"/>
    <col min="9221" max="9221" width="11.88671875" style="910" customWidth="1"/>
    <col min="9222" max="9222" width="12.44140625" style="910" customWidth="1"/>
    <col min="9223" max="9472" width="11.44140625" style="910"/>
    <col min="9473" max="9473" width="19.109375" style="910" customWidth="1"/>
    <col min="9474" max="9474" width="12.88671875" style="910" customWidth="1"/>
    <col min="9475" max="9475" width="8.6640625" style="910" customWidth="1"/>
    <col min="9476" max="9476" width="10.33203125" style="910" customWidth="1"/>
    <col min="9477" max="9477" width="11.88671875" style="910" customWidth="1"/>
    <col min="9478" max="9478" width="12.44140625" style="910" customWidth="1"/>
    <col min="9479" max="9728" width="11.44140625" style="910"/>
    <col min="9729" max="9729" width="19.109375" style="910" customWidth="1"/>
    <col min="9730" max="9730" width="12.88671875" style="910" customWidth="1"/>
    <col min="9731" max="9731" width="8.6640625" style="910" customWidth="1"/>
    <col min="9732" max="9732" width="10.33203125" style="910" customWidth="1"/>
    <col min="9733" max="9733" width="11.88671875" style="910" customWidth="1"/>
    <col min="9734" max="9734" width="12.44140625" style="910" customWidth="1"/>
    <col min="9735" max="9984" width="11.44140625" style="910"/>
    <col min="9985" max="9985" width="19.109375" style="910" customWidth="1"/>
    <col min="9986" max="9986" width="12.88671875" style="910" customWidth="1"/>
    <col min="9987" max="9987" width="8.6640625" style="910" customWidth="1"/>
    <col min="9988" max="9988" width="10.33203125" style="910" customWidth="1"/>
    <col min="9989" max="9989" width="11.88671875" style="910" customWidth="1"/>
    <col min="9990" max="9990" width="12.44140625" style="910" customWidth="1"/>
    <col min="9991" max="10240" width="11.44140625" style="910"/>
    <col min="10241" max="10241" width="19.109375" style="910" customWidth="1"/>
    <col min="10242" max="10242" width="12.88671875" style="910" customWidth="1"/>
    <col min="10243" max="10243" width="8.6640625" style="910" customWidth="1"/>
    <col min="10244" max="10244" width="10.33203125" style="910" customWidth="1"/>
    <col min="10245" max="10245" width="11.88671875" style="910" customWidth="1"/>
    <col min="10246" max="10246" width="12.44140625" style="910" customWidth="1"/>
    <col min="10247" max="10496" width="11.44140625" style="910"/>
    <col min="10497" max="10497" width="19.109375" style="910" customWidth="1"/>
    <col min="10498" max="10498" width="12.88671875" style="910" customWidth="1"/>
    <col min="10499" max="10499" width="8.6640625" style="910" customWidth="1"/>
    <col min="10500" max="10500" width="10.33203125" style="910" customWidth="1"/>
    <col min="10501" max="10501" width="11.88671875" style="910" customWidth="1"/>
    <col min="10502" max="10502" width="12.44140625" style="910" customWidth="1"/>
    <col min="10503" max="10752" width="11.44140625" style="910"/>
    <col min="10753" max="10753" width="19.109375" style="910" customWidth="1"/>
    <col min="10754" max="10754" width="12.88671875" style="910" customWidth="1"/>
    <col min="10755" max="10755" width="8.6640625" style="910" customWidth="1"/>
    <col min="10756" max="10756" width="10.33203125" style="910" customWidth="1"/>
    <col min="10757" max="10757" width="11.88671875" style="910" customWidth="1"/>
    <col min="10758" max="10758" width="12.44140625" style="910" customWidth="1"/>
    <col min="10759" max="11008" width="11.44140625" style="910"/>
    <col min="11009" max="11009" width="19.109375" style="910" customWidth="1"/>
    <col min="11010" max="11010" width="12.88671875" style="910" customWidth="1"/>
    <col min="11011" max="11011" width="8.6640625" style="910" customWidth="1"/>
    <col min="11012" max="11012" width="10.33203125" style="910" customWidth="1"/>
    <col min="11013" max="11013" width="11.88671875" style="910" customWidth="1"/>
    <col min="11014" max="11014" width="12.44140625" style="910" customWidth="1"/>
    <col min="11015" max="11264" width="11.44140625" style="910"/>
    <col min="11265" max="11265" width="19.109375" style="910" customWidth="1"/>
    <col min="11266" max="11266" width="12.88671875" style="910" customWidth="1"/>
    <col min="11267" max="11267" width="8.6640625" style="910" customWidth="1"/>
    <col min="11268" max="11268" width="10.33203125" style="910" customWidth="1"/>
    <col min="11269" max="11269" width="11.88671875" style="910" customWidth="1"/>
    <col min="11270" max="11270" width="12.44140625" style="910" customWidth="1"/>
    <col min="11271" max="11520" width="11.44140625" style="910"/>
    <col min="11521" max="11521" width="19.109375" style="910" customWidth="1"/>
    <col min="11522" max="11522" width="12.88671875" style="910" customWidth="1"/>
    <col min="11523" max="11523" width="8.6640625" style="910" customWidth="1"/>
    <col min="11524" max="11524" width="10.33203125" style="910" customWidth="1"/>
    <col min="11525" max="11525" width="11.88671875" style="910" customWidth="1"/>
    <col min="11526" max="11526" width="12.44140625" style="910" customWidth="1"/>
    <col min="11527" max="11776" width="11.44140625" style="910"/>
    <col min="11777" max="11777" width="19.109375" style="910" customWidth="1"/>
    <col min="11778" max="11778" width="12.88671875" style="910" customWidth="1"/>
    <col min="11779" max="11779" width="8.6640625" style="910" customWidth="1"/>
    <col min="11780" max="11780" width="10.33203125" style="910" customWidth="1"/>
    <col min="11781" max="11781" width="11.88671875" style="910" customWidth="1"/>
    <col min="11782" max="11782" width="12.44140625" style="910" customWidth="1"/>
    <col min="11783" max="12032" width="11.44140625" style="910"/>
    <col min="12033" max="12033" width="19.109375" style="910" customWidth="1"/>
    <col min="12034" max="12034" width="12.88671875" style="910" customWidth="1"/>
    <col min="12035" max="12035" width="8.6640625" style="910" customWidth="1"/>
    <col min="12036" max="12036" width="10.33203125" style="910" customWidth="1"/>
    <col min="12037" max="12037" width="11.88671875" style="910" customWidth="1"/>
    <col min="12038" max="12038" width="12.44140625" style="910" customWidth="1"/>
    <col min="12039" max="12288" width="11.44140625" style="910"/>
    <col min="12289" max="12289" width="19.109375" style="910" customWidth="1"/>
    <col min="12290" max="12290" width="12.88671875" style="910" customWidth="1"/>
    <col min="12291" max="12291" width="8.6640625" style="910" customWidth="1"/>
    <col min="12292" max="12292" width="10.33203125" style="910" customWidth="1"/>
    <col min="12293" max="12293" width="11.88671875" style="910" customWidth="1"/>
    <col min="12294" max="12294" width="12.44140625" style="910" customWidth="1"/>
    <col min="12295" max="12544" width="11.44140625" style="910"/>
    <col min="12545" max="12545" width="19.109375" style="910" customWidth="1"/>
    <col min="12546" max="12546" width="12.88671875" style="910" customWidth="1"/>
    <col min="12547" max="12547" width="8.6640625" style="910" customWidth="1"/>
    <col min="12548" max="12548" width="10.33203125" style="910" customWidth="1"/>
    <col min="12549" max="12549" width="11.88671875" style="910" customWidth="1"/>
    <col min="12550" max="12550" width="12.44140625" style="910" customWidth="1"/>
    <col min="12551" max="12800" width="11.44140625" style="910"/>
    <col min="12801" max="12801" width="19.109375" style="910" customWidth="1"/>
    <col min="12802" max="12802" width="12.88671875" style="910" customWidth="1"/>
    <col min="12803" max="12803" width="8.6640625" style="910" customWidth="1"/>
    <col min="12804" max="12804" width="10.33203125" style="910" customWidth="1"/>
    <col min="12805" max="12805" width="11.88671875" style="910" customWidth="1"/>
    <col min="12806" max="12806" width="12.44140625" style="910" customWidth="1"/>
    <col min="12807" max="13056" width="11.44140625" style="910"/>
    <col min="13057" max="13057" width="19.109375" style="910" customWidth="1"/>
    <col min="13058" max="13058" width="12.88671875" style="910" customWidth="1"/>
    <col min="13059" max="13059" width="8.6640625" style="910" customWidth="1"/>
    <col min="13060" max="13060" width="10.33203125" style="910" customWidth="1"/>
    <col min="13061" max="13061" width="11.88671875" style="910" customWidth="1"/>
    <col min="13062" max="13062" width="12.44140625" style="910" customWidth="1"/>
    <col min="13063" max="13312" width="11.44140625" style="910"/>
    <col min="13313" max="13313" width="19.109375" style="910" customWidth="1"/>
    <col min="13314" max="13314" width="12.88671875" style="910" customWidth="1"/>
    <col min="13315" max="13315" width="8.6640625" style="910" customWidth="1"/>
    <col min="13316" max="13316" width="10.33203125" style="910" customWidth="1"/>
    <col min="13317" max="13317" width="11.88671875" style="910" customWidth="1"/>
    <col min="13318" max="13318" width="12.44140625" style="910" customWidth="1"/>
    <col min="13319" max="13568" width="11.44140625" style="910"/>
    <col min="13569" max="13569" width="19.109375" style="910" customWidth="1"/>
    <col min="13570" max="13570" width="12.88671875" style="910" customWidth="1"/>
    <col min="13571" max="13571" width="8.6640625" style="910" customWidth="1"/>
    <col min="13572" max="13572" width="10.33203125" style="910" customWidth="1"/>
    <col min="13573" max="13573" width="11.88671875" style="910" customWidth="1"/>
    <col min="13574" max="13574" width="12.44140625" style="910" customWidth="1"/>
    <col min="13575" max="13824" width="11.44140625" style="910"/>
    <col min="13825" max="13825" width="19.109375" style="910" customWidth="1"/>
    <col min="13826" max="13826" width="12.88671875" style="910" customWidth="1"/>
    <col min="13827" max="13827" width="8.6640625" style="910" customWidth="1"/>
    <col min="13828" max="13828" width="10.33203125" style="910" customWidth="1"/>
    <col min="13829" max="13829" width="11.88671875" style="910" customWidth="1"/>
    <col min="13830" max="13830" width="12.44140625" style="910" customWidth="1"/>
    <col min="13831" max="14080" width="11.44140625" style="910"/>
    <col min="14081" max="14081" width="19.109375" style="910" customWidth="1"/>
    <col min="14082" max="14082" width="12.88671875" style="910" customWidth="1"/>
    <col min="14083" max="14083" width="8.6640625" style="910" customWidth="1"/>
    <col min="14084" max="14084" width="10.33203125" style="910" customWidth="1"/>
    <col min="14085" max="14085" width="11.88671875" style="910" customWidth="1"/>
    <col min="14086" max="14086" width="12.44140625" style="910" customWidth="1"/>
    <col min="14087" max="14336" width="11.44140625" style="910"/>
    <col min="14337" max="14337" width="19.109375" style="910" customWidth="1"/>
    <col min="14338" max="14338" width="12.88671875" style="910" customWidth="1"/>
    <col min="14339" max="14339" width="8.6640625" style="910" customWidth="1"/>
    <col min="14340" max="14340" width="10.33203125" style="910" customWidth="1"/>
    <col min="14341" max="14341" width="11.88671875" style="910" customWidth="1"/>
    <col min="14342" max="14342" width="12.44140625" style="910" customWidth="1"/>
    <col min="14343" max="14592" width="11.44140625" style="910"/>
    <col min="14593" max="14593" width="19.109375" style="910" customWidth="1"/>
    <col min="14594" max="14594" width="12.88671875" style="910" customWidth="1"/>
    <col min="14595" max="14595" width="8.6640625" style="910" customWidth="1"/>
    <col min="14596" max="14596" width="10.33203125" style="910" customWidth="1"/>
    <col min="14597" max="14597" width="11.88671875" style="910" customWidth="1"/>
    <col min="14598" max="14598" width="12.44140625" style="910" customWidth="1"/>
    <col min="14599" max="14848" width="11.44140625" style="910"/>
    <col min="14849" max="14849" width="19.109375" style="910" customWidth="1"/>
    <col min="14850" max="14850" width="12.88671875" style="910" customWidth="1"/>
    <col min="14851" max="14851" width="8.6640625" style="910" customWidth="1"/>
    <col min="14852" max="14852" width="10.33203125" style="910" customWidth="1"/>
    <col min="14853" max="14853" width="11.88671875" style="910" customWidth="1"/>
    <col min="14854" max="14854" width="12.44140625" style="910" customWidth="1"/>
    <col min="14855" max="15104" width="11.44140625" style="910"/>
    <col min="15105" max="15105" width="19.109375" style="910" customWidth="1"/>
    <col min="15106" max="15106" width="12.88671875" style="910" customWidth="1"/>
    <col min="15107" max="15107" width="8.6640625" style="910" customWidth="1"/>
    <col min="15108" max="15108" width="10.33203125" style="910" customWidth="1"/>
    <col min="15109" max="15109" width="11.88671875" style="910" customWidth="1"/>
    <col min="15110" max="15110" width="12.44140625" style="910" customWidth="1"/>
    <col min="15111" max="15360" width="11.44140625" style="910"/>
    <col min="15361" max="15361" width="19.109375" style="910" customWidth="1"/>
    <col min="15362" max="15362" width="12.88671875" style="910" customWidth="1"/>
    <col min="15363" max="15363" width="8.6640625" style="910" customWidth="1"/>
    <col min="15364" max="15364" width="10.33203125" style="910" customWidth="1"/>
    <col min="15365" max="15365" width="11.88671875" style="910" customWidth="1"/>
    <col min="15366" max="15366" width="12.44140625" style="910" customWidth="1"/>
    <col min="15367" max="15616" width="11.44140625" style="910"/>
    <col min="15617" max="15617" width="19.109375" style="910" customWidth="1"/>
    <col min="15618" max="15618" width="12.88671875" style="910" customWidth="1"/>
    <col min="15619" max="15619" width="8.6640625" style="910" customWidth="1"/>
    <col min="15620" max="15620" width="10.33203125" style="910" customWidth="1"/>
    <col min="15621" max="15621" width="11.88671875" style="910" customWidth="1"/>
    <col min="15622" max="15622" width="12.44140625" style="910" customWidth="1"/>
    <col min="15623" max="15872" width="11.44140625" style="910"/>
    <col min="15873" max="15873" width="19.109375" style="910" customWidth="1"/>
    <col min="15874" max="15874" width="12.88671875" style="910" customWidth="1"/>
    <col min="15875" max="15875" width="8.6640625" style="910" customWidth="1"/>
    <col min="15876" max="15876" width="10.33203125" style="910" customWidth="1"/>
    <col min="15877" max="15877" width="11.88671875" style="910" customWidth="1"/>
    <col min="15878" max="15878" width="12.44140625" style="910" customWidth="1"/>
    <col min="15879" max="16128" width="11.44140625" style="910"/>
    <col min="16129" max="16129" width="19.109375" style="910" customWidth="1"/>
    <col min="16130" max="16130" width="12.88671875" style="910" customWidth="1"/>
    <col min="16131" max="16131" width="8.6640625" style="910" customWidth="1"/>
    <col min="16132" max="16132" width="10.33203125" style="910" customWidth="1"/>
    <col min="16133" max="16133" width="11.88671875" style="910" customWidth="1"/>
    <col min="16134" max="16134" width="12.44140625" style="910" customWidth="1"/>
    <col min="16135" max="16384" width="11.44140625" style="910"/>
  </cols>
  <sheetData>
    <row r="2" spans="2:12" ht="13.8" thickBot="1" x14ac:dyDescent="0.35"/>
    <row r="3" spans="2:12" ht="15" customHeight="1" x14ac:dyDescent="0.3">
      <c r="B3" s="1336" t="s">
        <v>1104</v>
      </c>
      <c r="C3" s="1337"/>
      <c r="D3" s="911"/>
      <c r="E3" s="912"/>
      <c r="F3" s="911"/>
      <c r="G3" s="911"/>
      <c r="H3" s="913"/>
    </row>
    <row r="4" spans="2:12" ht="15" customHeight="1" x14ac:dyDescent="0.3">
      <c r="B4" s="1338"/>
      <c r="C4" s="1339"/>
      <c r="D4" s="914"/>
      <c r="E4" s="915" t="s">
        <v>1105</v>
      </c>
      <c r="F4" s="914"/>
      <c r="G4" s="914"/>
      <c r="H4" s="916"/>
    </row>
    <row r="5" spans="2:12" ht="15.75" customHeight="1" thickBot="1" x14ac:dyDescent="0.35">
      <c r="B5" s="1340"/>
      <c r="C5" s="1341"/>
      <c r="D5" s="1331"/>
      <c r="E5" s="1332"/>
      <c r="F5" s="1332"/>
      <c r="G5" s="1332"/>
      <c r="H5" s="1333"/>
    </row>
    <row r="6" spans="2:12" x14ac:dyDescent="0.3">
      <c r="B6" s="917"/>
      <c r="C6" s="914"/>
      <c r="D6" s="914"/>
      <c r="E6" s="914"/>
      <c r="F6" s="914"/>
      <c r="G6" s="914"/>
      <c r="H6" s="914"/>
    </row>
    <row r="7" spans="2:12" x14ac:dyDescent="0.3">
      <c r="B7" s="918" t="s">
        <v>1106</v>
      </c>
      <c r="C7" s="914"/>
      <c r="E7" s="915"/>
      <c r="G7" s="915" t="s">
        <v>1107</v>
      </c>
      <c r="H7" s="914"/>
    </row>
    <row r="8" spans="2:12" x14ac:dyDescent="0.3">
      <c r="B8" s="917" t="s">
        <v>1108</v>
      </c>
      <c r="C8" s="972" t="str">
        <f>PRESUPUESTO!C16</f>
        <v>Realizar publicación y difusión de información</v>
      </c>
      <c r="D8" s="915"/>
      <c r="E8" s="915"/>
      <c r="F8" s="915"/>
      <c r="G8" s="915" t="s">
        <v>1109</v>
      </c>
      <c r="H8" s="919" t="s">
        <v>790</v>
      </c>
    </row>
    <row r="9" spans="2:12" ht="13.8" thickBot="1" x14ac:dyDescent="0.35">
      <c r="B9" s="915" t="s">
        <v>1110</v>
      </c>
      <c r="C9" s="914"/>
      <c r="D9" s="914"/>
      <c r="E9" s="914"/>
      <c r="F9" s="914"/>
      <c r="G9" s="914"/>
      <c r="H9" s="914"/>
    </row>
    <row r="10" spans="2:12" ht="13.8" thickBot="1" x14ac:dyDescent="0.35">
      <c r="B10" s="1344" t="s">
        <v>1111</v>
      </c>
      <c r="C10" s="1345"/>
      <c r="D10" s="920" t="s">
        <v>51</v>
      </c>
      <c r="E10" s="921" t="s">
        <v>1112</v>
      </c>
      <c r="F10" s="922" t="s">
        <v>1113</v>
      </c>
      <c r="G10" s="922" t="s">
        <v>1114</v>
      </c>
      <c r="H10" s="923"/>
    </row>
    <row r="11" spans="2:12" x14ac:dyDescent="0.3">
      <c r="B11" s="1346"/>
      <c r="C11" s="1347"/>
      <c r="D11" s="924"/>
      <c r="E11" s="925"/>
      <c r="F11" s="926"/>
      <c r="G11" s="927"/>
      <c r="H11" s="928"/>
    </row>
    <row r="12" spans="2:12" ht="13.8" thickBot="1" x14ac:dyDescent="0.35">
      <c r="B12" s="1334"/>
      <c r="C12" s="1335"/>
      <c r="D12" s="882"/>
      <c r="E12" s="929"/>
      <c r="F12" s="929"/>
      <c r="G12" s="902"/>
      <c r="H12" s="928"/>
    </row>
    <row r="13" spans="2:12" ht="13.8" thickBot="1" x14ac:dyDescent="0.35">
      <c r="B13" s="1324"/>
      <c r="C13" s="1325"/>
      <c r="D13" s="1325"/>
      <c r="E13" s="1325"/>
      <c r="F13" s="1325"/>
      <c r="G13" s="1326"/>
      <c r="H13" s="930">
        <f>SUM(G11:G13)</f>
        <v>0</v>
      </c>
      <c r="K13" s="910" t="s">
        <v>771</v>
      </c>
    </row>
    <row r="14" spans="2:12" ht="13.8" thickBot="1" x14ac:dyDescent="0.35">
      <c r="B14" s="914"/>
      <c r="C14" s="914"/>
      <c r="D14" s="914"/>
      <c r="E14" s="914"/>
      <c r="F14" s="914"/>
      <c r="G14" s="919" t="s">
        <v>1115</v>
      </c>
      <c r="H14" s="914"/>
      <c r="J14" s="910" t="s">
        <v>1095</v>
      </c>
      <c r="K14" s="946">
        <f>(H32)+((H32)*0.3)+((H32)*0.05*0.19)</f>
        <v>0</v>
      </c>
      <c r="L14" s="1013">
        <f>SUM(K14:K15)</f>
        <v>6750472.5</v>
      </c>
    </row>
    <row r="15" spans="2:12" ht="13.8" thickBot="1" x14ac:dyDescent="0.35">
      <c r="B15" s="915" t="s">
        <v>1116</v>
      </c>
      <c r="C15" s="914"/>
      <c r="D15" s="914"/>
      <c r="E15" s="914"/>
      <c r="F15" s="914"/>
      <c r="G15" s="914"/>
      <c r="H15" s="923"/>
      <c r="J15" s="910" t="s">
        <v>1096</v>
      </c>
      <c r="K15" s="946">
        <f>(H26)+((H26)*0.3)+((H26)*0.05*0.19)</f>
        <v>6750472.5</v>
      </c>
    </row>
    <row r="16" spans="2:12" x14ac:dyDescent="0.3">
      <c r="B16" s="1327" t="s">
        <v>1111</v>
      </c>
      <c r="C16" s="1328"/>
      <c r="D16" s="932" t="s">
        <v>51</v>
      </c>
      <c r="E16" s="932" t="s">
        <v>1117</v>
      </c>
      <c r="F16" s="932" t="s">
        <v>1118</v>
      </c>
      <c r="G16" s="933" t="s">
        <v>1119</v>
      </c>
      <c r="H16" s="928"/>
      <c r="J16" s="910" t="s">
        <v>1171</v>
      </c>
      <c r="K16" s="946"/>
    </row>
    <row r="17" spans="2:11" x14ac:dyDescent="0.3">
      <c r="B17" s="1329" t="str">
        <f>+'[1]Plan de medios'!$E$15</f>
        <v>Diseño e impresión de cartilla didactica</v>
      </c>
      <c r="C17" s="1330"/>
      <c r="D17" s="882" t="s">
        <v>51</v>
      </c>
      <c r="E17" s="934">
        <v>8500</v>
      </c>
      <c r="F17" s="935">
        <v>50</v>
      </c>
      <c r="G17" s="902">
        <f>+F17*E17</f>
        <v>425000</v>
      </c>
      <c r="H17" s="928"/>
      <c r="J17" s="910" t="s">
        <v>1173</v>
      </c>
      <c r="K17" s="946"/>
    </row>
    <row r="18" spans="2:11" ht="14.25" customHeight="1" x14ac:dyDescent="0.3">
      <c r="B18" s="1329" t="str">
        <f>+'[1]Plan de medios'!$E$16</f>
        <v>Diseño e impresión de Folletos</v>
      </c>
      <c r="C18" s="1330"/>
      <c r="D18" s="882" t="s">
        <v>51</v>
      </c>
      <c r="E18" s="934">
        <v>2400</v>
      </c>
      <c r="F18" s="935">
        <v>50</v>
      </c>
      <c r="G18" s="902">
        <f t="shared" ref="G18:G20" si="0">+F18*E18</f>
        <v>120000</v>
      </c>
      <c r="H18" s="928"/>
      <c r="K18" s="1013">
        <f>SUM(K14:K17)</f>
        <v>6750472.5</v>
      </c>
    </row>
    <row r="19" spans="2:11" ht="14.25" customHeight="1" x14ac:dyDescent="0.3">
      <c r="B19" s="1329" t="str">
        <f>+'[1]Plan de medios'!$E$17</f>
        <v>Diseño y colocacion de avisos  (30x40cm) Con Logos y Distintivos</v>
      </c>
      <c r="C19" s="1330"/>
      <c r="D19" s="882" t="s">
        <v>51</v>
      </c>
      <c r="E19" s="934">
        <v>15000</v>
      </c>
      <c r="F19" s="935">
        <v>8</v>
      </c>
      <c r="G19" s="902">
        <f t="shared" si="0"/>
        <v>120000</v>
      </c>
      <c r="H19" s="928"/>
    </row>
    <row r="20" spans="2:11" x14ac:dyDescent="0.3">
      <c r="B20" s="1362" t="s">
        <v>1139</v>
      </c>
      <c r="C20" s="1363"/>
      <c r="D20" s="882" t="s">
        <v>51</v>
      </c>
      <c r="E20" s="934">
        <v>130000</v>
      </c>
      <c r="F20" s="934">
        <v>3</v>
      </c>
      <c r="G20" s="902">
        <f t="shared" si="0"/>
        <v>390000</v>
      </c>
      <c r="H20" s="928"/>
      <c r="K20" s="1063"/>
    </row>
    <row r="21" spans="2:11" x14ac:dyDescent="0.3">
      <c r="B21" s="1360" t="s">
        <v>1140</v>
      </c>
      <c r="C21" s="1361"/>
      <c r="D21" s="882" t="s">
        <v>51</v>
      </c>
      <c r="E21" s="934">
        <v>150000</v>
      </c>
      <c r="F21" s="934">
        <v>4</v>
      </c>
      <c r="G21" s="902">
        <f>+F21*E21</f>
        <v>600000</v>
      </c>
      <c r="H21" s="928"/>
      <c r="K21" s="1063"/>
    </row>
    <row r="22" spans="2:11" x14ac:dyDescent="0.3">
      <c r="B22" s="1360" t="s">
        <v>1141</v>
      </c>
      <c r="C22" s="1361"/>
      <c r="D22" s="882" t="s">
        <v>51</v>
      </c>
      <c r="E22" s="934">
        <v>250000</v>
      </c>
      <c r="F22" s="934">
        <v>1</v>
      </c>
      <c r="G22" s="902">
        <f t="shared" ref="G22" si="1">+F22*E22</f>
        <v>250000</v>
      </c>
      <c r="H22" s="928"/>
      <c r="K22" s="1063"/>
    </row>
    <row r="23" spans="2:11" ht="42.75" customHeight="1" x14ac:dyDescent="0.3">
      <c r="B23" s="1358" t="s">
        <v>1182</v>
      </c>
      <c r="C23" s="1359"/>
      <c r="D23" s="882" t="s">
        <v>51</v>
      </c>
      <c r="E23" s="934">
        <v>3250000</v>
      </c>
      <c r="F23" s="934">
        <v>1</v>
      </c>
      <c r="G23" s="902">
        <f>+F23*E23</f>
        <v>3250000</v>
      </c>
      <c r="H23" s="928"/>
      <c r="K23" s="1063"/>
    </row>
    <row r="24" spans="2:11" x14ac:dyDescent="0.3">
      <c r="B24" s="1034"/>
      <c r="C24" s="1035"/>
      <c r="D24" s="974"/>
      <c r="E24" s="1062"/>
      <c r="F24" s="1062"/>
      <c r="G24" s="977"/>
      <c r="H24" s="928"/>
      <c r="K24" s="1063"/>
    </row>
    <row r="25" spans="2:11" ht="13.8" thickBot="1" x14ac:dyDescent="0.35">
      <c r="B25" s="944"/>
      <c r="C25" s="973"/>
      <c r="D25" s="974"/>
      <c r="E25" s="975"/>
      <c r="F25" s="976"/>
      <c r="G25" s="977"/>
      <c r="H25" s="939"/>
      <c r="K25" s="946">
        <v>7955000</v>
      </c>
    </row>
    <row r="26" spans="2:11" ht="15.75" customHeight="1" thickBot="1" x14ac:dyDescent="0.35">
      <c r="B26" s="1324"/>
      <c r="C26" s="1325"/>
      <c r="D26" s="1325"/>
      <c r="E26" s="1325"/>
      <c r="F26" s="1325"/>
      <c r="G26" s="1326"/>
      <c r="H26" s="930">
        <f>SUM(G17:G26)</f>
        <v>5155000</v>
      </c>
    </row>
    <row r="27" spans="2:11" ht="13.8" thickBot="1" x14ac:dyDescent="0.35">
      <c r="B27" s="914"/>
      <c r="C27" s="914"/>
      <c r="D27" s="914"/>
      <c r="E27" s="914"/>
      <c r="F27" s="914"/>
      <c r="G27" s="919" t="s">
        <v>1115</v>
      </c>
      <c r="H27" s="914"/>
    </row>
    <row r="28" spans="2:11" ht="13.8" thickBot="1" x14ac:dyDescent="0.35">
      <c r="B28" s="941" t="s">
        <v>1123</v>
      </c>
      <c r="C28" s="914"/>
      <c r="D28" s="914"/>
      <c r="E28" s="914"/>
      <c r="F28" s="914"/>
      <c r="G28" s="914"/>
      <c r="H28" s="923"/>
    </row>
    <row r="29" spans="2:11" x14ac:dyDescent="0.3">
      <c r="B29" s="942" t="s">
        <v>1124</v>
      </c>
      <c r="C29" s="937" t="s">
        <v>51</v>
      </c>
      <c r="D29" s="932" t="s">
        <v>1118</v>
      </c>
      <c r="E29" s="938" t="s">
        <v>1125</v>
      </c>
      <c r="F29" s="937" t="s">
        <v>1126</v>
      </c>
      <c r="G29" s="933" t="s">
        <v>1119</v>
      </c>
      <c r="H29" s="928"/>
    </row>
    <row r="30" spans="2:11" ht="67.5" customHeight="1" thickBot="1" x14ac:dyDescent="0.35">
      <c r="B30" s="899"/>
      <c r="C30" s="900"/>
      <c r="D30" s="901"/>
      <c r="E30" s="906"/>
      <c r="F30" s="907"/>
      <c r="G30" s="902"/>
      <c r="H30" s="928"/>
    </row>
    <row r="31" spans="2:11" ht="13.8" thickBot="1" x14ac:dyDescent="0.35">
      <c r="B31" s="944"/>
      <c r="C31" s="882"/>
      <c r="D31" s="901"/>
      <c r="E31" s="906"/>
      <c r="F31" s="907"/>
      <c r="G31" s="902"/>
      <c r="H31" s="939"/>
    </row>
    <row r="32" spans="2:11" ht="15.75" customHeight="1" thickBot="1" x14ac:dyDescent="0.35">
      <c r="B32" s="1324"/>
      <c r="C32" s="1325"/>
      <c r="D32" s="1325"/>
      <c r="E32" s="1325"/>
      <c r="F32" s="1325"/>
      <c r="G32" s="1326"/>
      <c r="H32" s="930">
        <f>SUM(G30:G32)</f>
        <v>0</v>
      </c>
    </row>
    <row r="33" spans="2:8" x14ac:dyDescent="0.3">
      <c r="B33" s="914"/>
      <c r="C33" s="914"/>
      <c r="D33" s="914"/>
      <c r="E33" s="914"/>
      <c r="F33" s="914"/>
      <c r="G33" s="919" t="s">
        <v>1115</v>
      </c>
      <c r="H33" s="914"/>
    </row>
    <row r="34" spans="2:8" ht="13.8" thickBot="1" x14ac:dyDescent="0.35">
      <c r="B34" s="914"/>
      <c r="C34" s="914"/>
      <c r="D34" s="914"/>
      <c r="E34" s="914"/>
      <c r="F34" s="914"/>
      <c r="G34" s="919"/>
      <c r="H34" s="914"/>
    </row>
    <row r="35" spans="2:8" ht="13.8" thickBot="1" x14ac:dyDescent="0.35">
      <c r="B35" s="941" t="s">
        <v>1132</v>
      </c>
      <c r="C35" s="914"/>
      <c r="D35" s="914"/>
      <c r="E35" s="914"/>
      <c r="F35" s="914"/>
      <c r="G35" s="914"/>
      <c r="H35" s="923"/>
    </row>
    <row r="36" spans="2:8" x14ac:dyDescent="0.3">
      <c r="B36" s="942" t="s">
        <v>1133</v>
      </c>
      <c r="C36" s="937" t="s">
        <v>1134</v>
      </c>
      <c r="D36" s="932" t="s">
        <v>1118</v>
      </c>
      <c r="E36" s="938" t="s">
        <v>1125</v>
      </c>
      <c r="F36" s="937" t="s">
        <v>1126</v>
      </c>
      <c r="G36" s="933" t="s">
        <v>1119</v>
      </c>
      <c r="H36" s="928"/>
    </row>
    <row r="37" spans="2:8" x14ac:dyDescent="0.3">
      <c r="B37" s="943"/>
      <c r="C37" s="882"/>
      <c r="D37" s="901"/>
      <c r="E37" s="906"/>
      <c r="F37" s="907"/>
      <c r="G37" s="902"/>
      <c r="H37" s="928"/>
    </row>
    <row r="38" spans="2:8" ht="13.8" thickBot="1" x14ac:dyDescent="0.35">
      <c r="B38" s="944"/>
      <c r="C38" s="882"/>
      <c r="D38" s="901"/>
      <c r="E38" s="906"/>
      <c r="F38" s="907"/>
      <c r="G38" s="902"/>
      <c r="H38" s="939"/>
    </row>
    <row r="39" spans="2:8" ht="15.75" customHeight="1" thickBot="1" x14ac:dyDescent="0.35">
      <c r="B39" s="1324"/>
      <c r="C39" s="1325"/>
      <c r="D39" s="1325"/>
      <c r="E39" s="1325"/>
      <c r="F39" s="1325"/>
      <c r="G39" s="1326"/>
      <c r="H39" s="930">
        <f>SUM(G37:G39)</f>
        <v>0</v>
      </c>
    </row>
    <row r="40" spans="2:8" ht="13.8" thickBot="1" x14ac:dyDescent="0.35">
      <c r="B40" s="914"/>
      <c r="C40" s="914"/>
      <c r="D40" s="914"/>
      <c r="E40" s="914"/>
      <c r="F40" s="914"/>
      <c r="G40" s="919" t="s">
        <v>1115</v>
      </c>
      <c r="H40" s="914"/>
    </row>
    <row r="41" spans="2:8" ht="13.8" thickBot="1" x14ac:dyDescent="0.35">
      <c r="B41" s="914"/>
      <c r="C41" s="914"/>
      <c r="D41" s="914"/>
      <c r="E41" s="945"/>
      <c r="F41" s="914"/>
      <c r="G41" s="945"/>
      <c r="H41" s="930">
        <f>H13+H26+H32+H39</f>
        <v>5155000</v>
      </c>
    </row>
    <row r="43" spans="2:8" x14ac:dyDescent="0.3">
      <c r="E43" s="1018" t="s">
        <v>1180</v>
      </c>
    </row>
    <row r="44" spans="2:8" x14ac:dyDescent="0.3">
      <c r="E44" s="1018" t="s">
        <v>1179</v>
      </c>
    </row>
    <row r="45" spans="2:8" x14ac:dyDescent="0.3">
      <c r="E45" s="1018" t="s">
        <v>1189</v>
      </c>
    </row>
    <row r="46" spans="2:8" x14ac:dyDescent="0.3">
      <c r="E46" s="950"/>
    </row>
  </sheetData>
  <mergeCells count="17">
    <mergeCell ref="B32:G32"/>
    <mergeCell ref="B39:G39"/>
    <mergeCell ref="B21:C21"/>
    <mergeCell ref="B22:C22"/>
    <mergeCell ref="B20:C20"/>
    <mergeCell ref="B26:G26"/>
    <mergeCell ref="D5:H5"/>
    <mergeCell ref="B10:C10"/>
    <mergeCell ref="B23:C23"/>
    <mergeCell ref="B3:C5"/>
    <mergeCell ref="B16:C16"/>
    <mergeCell ref="B17:C17"/>
    <mergeCell ref="B18:C18"/>
    <mergeCell ref="B19:C19"/>
    <mergeCell ref="B11:C11"/>
    <mergeCell ref="B12:C12"/>
    <mergeCell ref="B13:G13"/>
  </mergeCells>
  <pageMargins left="0.25" right="0.25" top="0.75" bottom="0.75" header="0.3" footer="0.3"/>
  <pageSetup paperSize="9" scale="70" fitToHeight="2" orientation="portrait" r:id="rId1"/>
  <colBreaks count="1" manualBreakCount="1">
    <brk id="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0">
    <pageSetUpPr fitToPage="1"/>
  </sheetPr>
  <dimension ref="B2:M43"/>
  <sheetViews>
    <sheetView view="pageBreakPreview" zoomScale="85" zoomScaleNormal="100" zoomScaleSheetLayoutView="85" workbookViewId="0">
      <selection activeCell="K10" sqref="K10"/>
    </sheetView>
  </sheetViews>
  <sheetFormatPr baseColWidth="10" defaultColWidth="10.6640625" defaultRowHeight="13.2" x14ac:dyDescent="0.3"/>
  <cols>
    <col min="1" max="1" width="6.88671875" style="910" customWidth="1"/>
    <col min="2" max="2" width="18.109375" style="910" bestFit="1" customWidth="1"/>
    <col min="3" max="3" width="11.44140625" style="910" bestFit="1" customWidth="1"/>
    <col min="4" max="4" width="8.5546875" style="910" bestFit="1" customWidth="1"/>
    <col min="5" max="5" width="30.6640625" style="910" bestFit="1" customWidth="1"/>
    <col min="6" max="6" width="15" style="910" bestFit="1" customWidth="1"/>
    <col min="7" max="7" width="16.44140625" style="910" bestFit="1" customWidth="1"/>
    <col min="8" max="8" width="12" style="910" bestFit="1" customWidth="1"/>
    <col min="9" max="9" width="11.44140625" style="910"/>
    <col min="10" max="10" width="12.88671875" style="910" bestFit="1" customWidth="1"/>
    <col min="11" max="11" width="11.44140625" style="910"/>
    <col min="12" max="12" width="12.109375" style="910" bestFit="1" customWidth="1"/>
    <col min="13" max="13" width="14.6640625" style="910" bestFit="1" customWidth="1"/>
    <col min="14" max="257" width="11.44140625" style="910"/>
    <col min="258" max="258" width="19.109375" style="910" customWidth="1"/>
    <col min="259" max="259" width="12.88671875" style="910" customWidth="1"/>
    <col min="260" max="260" width="8.6640625" style="910" customWidth="1"/>
    <col min="261" max="261" width="10.33203125" style="910" customWidth="1"/>
    <col min="262" max="262" width="11.88671875" style="910" customWidth="1"/>
    <col min="263" max="263" width="12.44140625" style="910" customWidth="1"/>
    <col min="264" max="513" width="11.44140625" style="910"/>
    <col min="514" max="514" width="19.109375" style="910" customWidth="1"/>
    <col min="515" max="515" width="12.88671875" style="910" customWidth="1"/>
    <col min="516" max="516" width="8.6640625" style="910" customWidth="1"/>
    <col min="517" max="517" width="10.33203125" style="910" customWidth="1"/>
    <col min="518" max="518" width="11.88671875" style="910" customWidth="1"/>
    <col min="519" max="519" width="12.44140625" style="910" customWidth="1"/>
    <col min="520" max="769" width="11.44140625" style="910"/>
    <col min="770" max="770" width="19.109375" style="910" customWidth="1"/>
    <col min="771" max="771" width="12.88671875" style="910" customWidth="1"/>
    <col min="772" max="772" width="8.6640625" style="910" customWidth="1"/>
    <col min="773" max="773" width="10.33203125" style="910" customWidth="1"/>
    <col min="774" max="774" width="11.88671875" style="910" customWidth="1"/>
    <col min="775" max="775" width="12.44140625" style="910" customWidth="1"/>
    <col min="776" max="1025" width="11.44140625" style="910"/>
    <col min="1026" max="1026" width="19.109375" style="910" customWidth="1"/>
    <col min="1027" max="1027" width="12.88671875" style="910" customWidth="1"/>
    <col min="1028" max="1028" width="8.6640625" style="910" customWidth="1"/>
    <col min="1029" max="1029" width="10.33203125" style="910" customWidth="1"/>
    <col min="1030" max="1030" width="11.88671875" style="910" customWidth="1"/>
    <col min="1031" max="1031" width="12.44140625" style="910" customWidth="1"/>
    <col min="1032" max="1281" width="11.44140625" style="910"/>
    <col min="1282" max="1282" width="19.109375" style="910" customWidth="1"/>
    <col min="1283" max="1283" width="12.88671875" style="910" customWidth="1"/>
    <col min="1284" max="1284" width="8.6640625" style="910" customWidth="1"/>
    <col min="1285" max="1285" width="10.33203125" style="910" customWidth="1"/>
    <col min="1286" max="1286" width="11.88671875" style="910" customWidth="1"/>
    <col min="1287" max="1287" width="12.44140625" style="910" customWidth="1"/>
    <col min="1288" max="1537" width="11.44140625" style="910"/>
    <col min="1538" max="1538" width="19.109375" style="910" customWidth="1"/>
    <col min="1539" max="1539" width="12.88671875" style="910" customWidth="1"/>
    <col min="1540" max="1540" width="8.6640625" style="910" customWidth="1"/>
    <col min="1541" max="1541" width="10.33203125" style="910" customWidth="1"/>
    <col min="1542" max="1542" width="11.88671875" style="910" customWidth="1"/>
    <col min="1543" max="1543" width="12.44140625" style="910" customWidth="1"/>
    <col min="1544" max="1793" width="11.44140625" style="910"/>
    <col min="1794" max="1794" width="19.109375" style="910" customWidth="1"/>
    <col min="1795" max="1795" width="12.88671875" style="910" customWidth="1"/>
    <col min="1796" max="1796" width="8.6640625" style="910" customWidth="1"/>
    <col min="1797" max="1797" width="10.33203125" style="910" customWidth="1"/>
    <col min="1798" max="1798" width="11.88671875" style="910" customWidth="1"/>
    <col min="1799" max="1799" width="12.44140625" style="910" customWidth="1"/>
    <col min="1800" max="2049" width="11.44140625" style="910"/>
    <col min="2050" max="2050" width="19.109375" style="910" customWidth="1"/>
    <col min="2051" max="2051" width="12.88671875" style="910" customWidth="1"/>
    <col min="2052" max="2052" width="8.6640625" style="910" customWidth="1"/>
    <col min="2053" max="2053" width="10.33203125" style="910" customWidth="1"/>
    <col min="2054" max="2054" width="11.88671875" style="910" customWidth="1"/>
    <col min="2055" max="2055" width="12.44140625" style="910" customWidth="1"/>
    <col min="2056" max="2305" width="11.44140625" style="910"/>
    <col min="2306" max="2306" width="19.109375" style="910" customWidth="1"/>
    <col min="2307" max="2307" width="12.88671875" style="910" customWidth="1"/>
    <col min="2308" max="2308" width="8.6640625" style="910" customWidth="1"/>
    <col min="2309" max="2309" width="10.33203125" style="910" customWidth="1"/>
    <col min="2310" max="2310" width="11.88671875" style="910" customWidth="1"/>
    <col min="2311" max="2311" width="12.44140625" style="910" customWidth="1"/>
    <col min="2312" max="2561" width="11.44140625" style="910"/>
    <col min="2562" max="2562" width="19.109375" style="910" customWidth="1"/>
    <col min="2563" max="2563" width="12.88671875" style="910" customWidth="1"/>
    <col min="2564" max="2564" width="8.6640625" style="910" customWidth="1"/>
    <col min="2565" max="2565" width="10.33203125" style="910" customWidth="1"/>
    <col min="2566" max="2566" width="11.88671875" style="910" customWidth="1"/>
    <col min="2567" max="2567" width="12.44140625" style="910" customWidth="1"/>
    <col min="2568" max="2817" width="11.44140625" style="910"/>
    <col min="2818" max="2818" width="19.109375" style="910" customWidth="1"/>
    <col min="2819" max="2819" width="12.88671875" style="910" customWidth="1"/>
    <col min="2820" max="2820" width="8.6640625" style="910" customWidth="1"/>
    <col min="2821" max="2821" width="10.33203125" style="910" customWidth="1"/>
    <col min="2822" max="2822" width="11.88671875" style="910" customWidth="1"/>
    <col min="2823" max="2823" width="12.44140625" style="910" customWidth="1"/>
    <col min="2824" max="3073" width="11.44140625" style="910"/>
    <col min="3074" max="3074" width="19.109375" style="910" customWidth="1"/>
    <col min="3075" max="3075" width="12.88671875" style="910" customWidth="1"/>
    <col min="3076" max="3076" width="8.6640625" style="910" customWidth="1"/>
    <col min="3077" max="3077" width="10.33203125" style="910" customWidth="1"/>
    <col min="3078" max="3078" width="11.88671875" style="910" customWidth="1"/>
    <col min="3079" max="3079" width="12.44140625" style="910" customWidth="1"/>
    <col min="3080" max="3329" width="11.44140625" style="910"/>
    <col min="3330" max="3330" width="19.109375" style="910" customWidth="1"/>
    <col min="3331" max="3331" width="12.88671875" style="910" customWidth="1"/>
    <col min="3332" max="3332" width="8.6640625" style="910" customWidth="1"/>
    <col min="3333" max="3333" width="10.33203125" style="910" customWidth="1"/>
    <col min="3334" max="3334" width="11.88671875" style="910" customWidth="1"/>
    <col min="3335" max="3335" width="12.44140625" style="910" customWidth="1"/>
    <col min="3336" max="3585" width="11.44140625" style="910"/>
    <col min="3586" max="3586" width="19.109375" style="910" customWidth="1"/>
    <col min="3587" max="3587" width="12.88671875" style="910" customWidth="1"/>
    <col min="3588" max="3588" width="8.6640625" style="910" customWidth="1"/>
    <col min="3589" max="3589" width="10.33203125" style="910" customWidth="1"/>
    <col min="3590" max="3590" width="11.88671875" style="910" customWidth="1"/>
    <col min="3591" max="3591" width="12.44140625" style="910" customWidth="1"/>
    <col min="3592" max="3841" width="11.44140625" style="910"/>
    <col min="3842" max="3842" width="19.109375" style="910" customWidth="1"/>
    <col min="3843" max="3843" width="12.88671875" style="910" customWidth="1"/>
    <col min="3844" max="3844" width="8.6640625" style="910" customWidth="1"/>
    <col min="3845" max="3845" width="10.33203125" style="910" customWidth="1"/>
    <col min="3846" max="3846" width="11.88671875" style="910" customWidth="1"/>
    <col min="3847" max="3847" width="12.44140625" style="910" customWidth="1"/>
    <col min="3848" max="4097" width="11.44140625" style="910"/>
    <col min="4098" max="4098" width="19.109375" style="910" customWidth="1"/>
    <col min="4099" max="4099" width="12.88671875" style="910" customWidth="1"/>
    <col min="4100" max="4100" width="8.6640625" style="910" customWidth="1"/>
    <col min="4101" max="4101" width="10.33203125" style="910" customWidth="1"/>
    <col min="4102" max="4102" width="11.88671875" style="910" customWidth="1"/>
    <col min="4103" max="4103" width="12.44140625" style="910" customWidth="1"/>
    <col min="4104" max="4353" width="11.44140625" style="910"/>
    <col min="4354" max="4354" width="19.109375" style="910" customWidth="1"/>
    <col min="4355" max="4355" width="12.88671875" style="910" customWidth="1"/>
    <col min="4356" max="4356" width="8.6640625" style="910" customWidth="1"/>
    <col min="4357" max="4357" width="10.33203125" style="910" customWidth="1"/>
    <col min="4358" max="4358" width="11.88671875" style="910" customWidth="1"/>
    <col min="4359" max="4359" width="12.44140625" style="910" customWidth="1"/>
    <col min="4360" max="4609" width="11.44140625" style="910"/>
    <col min="4610" max="4610" width="19.109375" style="910" customWidth="1"/>
    <col min="4611" max="4611" width="12.88671875" style="910" customWidth="1"/>
    <col min="4612" max="4612" width="8.6640625" style="910" customWidth="1"/>
    <col min="4613" max="4613" width="10.33203125" style="910" customWidth="1"/>
    <col min="4614" max="4614" width="11.88671875" style="910" customWidth="1"/>
    <col min="4615" max="4615" width="12.44140625" style="910" customWidth="1"/>
    <col min="4616" max="4865" width="11.44140625" style="910"/>
    <col min="4866" max="4866" width="19.109375" style="910" customWidth="1"/>
    <col min="4867" max="4867" width="12.88671875" style="910" customWidth="1"/>
    <col min="4868" max="4868" width="8.6640625" style="910" customWidth="1"/>
    <col min="4869" max="4869" width="10.33203125" style="910" customWidth="1"/>
    <col min="4870" max="4870" width="11.88671875" style="910" customWidth="1"/>
    <col min="4871" max="4871" width="12.44140625" style="910" customWidth="1"/>
    <col min="4872" max="5121" width="11.44140625" style="910"/>
    <col min="5122" max="5122" width="19.109375" style="910" customWidth="1"/>
    <col min="5123" max="5123" width="12.88671875" style="910" customWidth="1"/>
    <col min="5124" max="5124" width="8.6640625" style="910" customWidth="1"/>
    <col min="5125" max="5125" width="10.33203125" style="910" customWidth="1"/>
    <col min="5126" max="5126" width="11.88671875" style="910" customWidth="1"/>
    <col min="5127" max="5127" width="12.44140625" style="910" customWidth="1"/>
    <col min="5128" max="5377" width="11.44140625" style="910"/>
    <col min="5378" max="5378" width="19.109375" style="910" customWidth="1"/>
    <col min="5379" max="5379" width="12.88671875" style="910" customWidth="1"/>
    <col min="5380" max="5380" width="8.6640625" style="910" customWidth="1"/>
    <col min="5381" max="5381" width="10.33203125" style="910" customWidth="1"/>
    <col min="5382" max="5382" width="11.88671875" style="910" customWidth="1"/>
    <col min="5383" max="5383" width="12.44140625" style="910" customWidth="1"/>
    <col min="5384" max="5633" width="11.44140625" style="910"/>
    <col min="5634" max="5634" width="19.109375" style="910" customWidth="1"/>
    <col min="5635" max="5635" width="12.88671875" style="910" customWidth="1"/>
    <col min="5636" max="5636" width="8.6640625" style="910" customWidth="1"/>
    <col min="5637" max="5637" width="10.33203125" style="910" customWidth="1"/>
    <col min="5638" max="5638" width="11.88671875" style="910" customWidth="1"/>
    <col min="5639" max="5639" width="12.44140625" style="910" customWidth="1"/>
    <col min="5640" max="5889" width="11.44140625" style="910"/>
    <col min="5890" max="5890" width="19.109375" style="910" customWidth="1"/>
    <col min="5891" max="5891" width="12.88671875" style="910" customWidth="1"/>
    <col min="5892" max="5892" width="8.6640625" style="910" customWidth="1"/>
    <col min="5893" max="5893" width="10.33203125" style="910" customWidth="1"/>
    <col min="5894" max="5894" width="11.88671875" style="910" customWidth="1"/>
    <col min="5895" max="5895" width="12.44140625" style="910" customWidth="1"/>
    <col min="5896" max="6145" width="11.44140625" style="910"/>
    <col min="6146" max="6146" width="19.109375" style="910" customWidth="1"/>
    <col min="6147" max="6147" width="12.88671875" style="910" customWidth="1"/>
    <col min="6148" max="6148" width="8.6640625" style="910" customWidth="1"/>
    <col min="6149" max="6149" width="10.33203125" style="910" customWidth="1"/>
    <col min="6150" max="6150" width="11.88671875" style="910" customWidth="1"/>
    <col min="6151" max="6151" width="12.44140625" style="910" customWidth="1"/>
    <col min="6152" max="6401" width="11.44140625" style="910"/>
    <col min="6402" max="6402" width="19.109375" style="910" customWidth="1"/>
    <col min="6403" max="6403" width="12.88671875" style="910" customWidth="1"/>
    <col min="6404" max="6404" width="8.6640625" style="910" customWidth="1"/>
    <col min="6405" max="6405" width="10.33203125" style="910" customWidth="1"/>
    <col min="6406" max="6406" width="11.88671875" style="910" customWidth="1"/>
    <col min="6407" max="6407" width="12.44140625" style="910" customWidth="1"/>
    <col min="6408" max="6657" width="11.44140625" style="910"/>
    <col min="6658" max="6658" width="19.109375" style="910" customWidth="1"/>
    <col min="6659" max="6659" width="12.88671875" style="910" customWidth="1"/>
    <col min="6660" max="6660" width="8.6640625" style="910" customWidth="1"/>
    <col min="6661" max="6661" width="10.33203125" style="910" customWidth="1"/>
    <col min="6662" max="6662" width="11.88671875" style="910" customWidth="1"/>
    <col min="6663" max="6663" width="12.44140625" style="910" customWidth="1"/>
    <col min="6664" max="6913" width="11.44140625" style="910"/>
    <col min="6914" max="6914" width="19.109375" style="910" customWidth="1"/>
    <col min="6915" max="6915" width="12.88671875" style="910" customWidth="1"/>
    <col min="6916" max="6916" width="8.6640625" style="910" customWidth="1"/>
    <col min="6917" max="6917" width="10.33203125" style="910" customWidth="1"/>
    <col min="6918" max="6918" width="11.88671875" style="910" customWidth="1"/>
    <col min="6919" max="6919" width="12.44140625" style="910" customWidth="1"/>
    <col min="6920" max="7169" width="11.44140625" style="910"/>
    <col min="7170" max="7170" width="19.109375" style="910" customWidth="1"/>
    <col min="7171" max="7171" width="12.88671875" style="910" customWidth="1"/>
    <col min="7172" max="7172" width="8.6640625" style="910" customWidth="1"/>
    <col min="7173" max="7173" width="10.33203125" style="910" customWidth="1"/>
    <col min="7174" max="7174" width="11.88671875" style="910" customWidth="1"/>
    <col min="7175" max="7175" width="12.44140625" style="910" customWidth="1"/>
    <col min="7176" max="7425" width="11.44140625" style="910"/>
    <col min="7426" max="7426" width="19.109375" style="910" customWidth="1"/>
    <col min="7427" max="7427" width="12.88671875" style="910" customWidth="1"/>
    <col min="7428" max="7428" width="8.6640625" style="910" customWidth="1"/>
    <col min="7429" max="7429" width="10.33203125" style="910" customWidth="1"/>
    <col min="7430" max="7430" width="11.88671875" style="910" customWidth="1"/>
    <col min="7431" max="7431" width="12.44140625" style="910" customWidth="1"/>
    <col min="7432" max="7681" width="11.44140625" style="910"/>
    <col min="7682" max="7682" width="19.109375" style="910" customWidth="1"/>
    <col min="7683" max="7683" width="12.88671875" style="910" customWidth="1"/>
    <col min="7684" max="7684" width="8.6640625" style="910" customWidth="1"/>
    <col min="7685" max="7685" width="10.33203125" style="910" customWidth="1"/>
    <col min="7686" max="7686" width="11.88671875" style="910" customWidth="1"/>
    <col min="7687" max="7687" width="12.44140625" style="910" customWidth="1"/>
    <col min="7688" max="7937" width="11.44140625" style="910"/>
    <col min="7938" max="7938" width="19.109375" style="910" customWidth="1"/>
    <col min="7939" max="7939" width="12.88671875" style="910" customWidth="1"/>
    <col min="7940" max="7940" width="8.6640625" style="910" customWidth="1"/>
    <col min="7941" max="7941" width="10.33203125" style="910" customWidth="1"/>
    <col min="7942" max="7942" width="11.88671875" style="910" customWidth="1"/>
    <col min="7943" max="7943" width="12.44140625" style="910" customWidth="1"/>
    <col min="7944" max="8193" width="11.44140625" style="910"/>
    <col min="8194" max="8194" width="19.109375" style="910" customWidth="1"/>
    <col min="8195" max="8195" width="12.88671875" style="910" customWidth="1"/>
    <col min="8196" max="8196" width="8.6640625" style="910" customWidth="1"/>
    <col min="8197" max="8197" width="10.33203125" style="910" customWidth="1"/>
    <col min="8198" max="8198" width="11.88671875" style="910" customWidth="1"/>
    <col min="8199" max="8199" width="12.44140625" style="910" customWidth="1"/>
    <col min="8200" max="8449" width="11.44140625" style="910"/>
    <col min="8450" max="8450" width="19.109375" style="910" customWidth="1"/>
    <col min="8451" max="8451" width="12.88671875" style="910" customWidth="1"/>
    <col min="8452" max="8452" width="8.6640625" style="910" customWidth="1"/>
    <col min="8453" max="8453" width="10.33203125" style="910" customWidth="1"/>
    <col min="8454" max="8454" width="11.88671875" style="910" customWidth="1"/>
    <col min="8455" max="8455" width="12.44140625" style="910" customWidth="1"/>
    <col min="8456" max="8705" width="11.44140625" style="910"/>
    <col min="8706" max="8706" width="19.109375" style="910" customWidth="1"/>
    <col min="8707" max="8707" width="12.88671875" style="910" customWidth="1"/>
    <col min="8708" max="8708" width="8.6640625" style="910" customWidth="1"/>
    <col min="8709" max="8709" width="10.33203125" style="910" customWidth="1"/>
    <col min="8710" max="8710" width="11.88671875" style="910" customWidth="1"/>
    <col min="8711" max="8711" width="12.44140625" style="910" customWidth="1"/>
    <col min="8712" max="8961" width="11.44140625" style="910"/>
    <col min="8962" max="8962" width="19.109375" style="910" customWidth="1"/>
    <col min="8963" max="8963" width="12.88671875" style="910" customWidth="1"/>
    <col min="8964" max="8964" width="8.6640625" style="910" customWidth="1"/>
    <col min="8965" max="8965" width="10.33203125" style="910" customWidth="1"/>
    <col min="8966" max="8966" width="11.88671875" style="910" customWidth="1"/>
    <col min="8967" max="8967" width="12.44140625" style="910" customWidth="1"/>
    <col min="8968" max="9217" width="11.44140625" style="910"/>
    <col min="9218" max="9218" width="19.109375" style="910" customWidth="1"/>
    <col min="9219" max="9219" width="12.88671875" style="910" customWidth="1"/>
    <col min="9220" max="9220" width="8.6640625" style="910" customWidth="1"/>
    <col min="9221" max="9221" width="10.33203125" style="910" customWidth="1"/>
    <col min="9222" max="9222" width="11.88671875" style="910" customWidth="1"/>
    <col min="9223" max="9223" width="12.44140625" style="910" customWidth="1"/>
    <col min="9224" max="9473" width="11.44140625" style="910"/>
    <col min="9474" max="9474" width="19.109375" style="910" customWidth="1"/>
    <col min="9475" max="9475" width="12.88671875" style="910" customWidth="1"/>
    <col min="9476" max="9476" width="8.6640625" style="910" customWidth="1"/>
    <col min="9477" max="9477" width="10.33203125" style="910" customWidth="1"/>
    <col min="9478" max="9478" width="11.88671875" style="910" customWidth="1"/>
    <col min="9479" max="9479" width="12.44140625" style="910" customWidth="1"/>
    <col min="9480" max="9729" width="11.44140625" style="910"/>
    <col min="9730" max="9730" width="19.109375" style="910" customWidth="1"/>
    <col min="9731" max="9731" width="12.88671875" style="910" customWidth="1"/>
    <col min="9732" max="9732" width="8.6640625" style="910" customWidth="1"/>
    <col min="9733" max="9733" width="10.33203125" style="910" customWidth="1"/>
    <col min="9734" max="9734" width="11.88671875" style="910" customWidth="1"/>
    <col min="9735" max="9735" width="12.44140625" style="910" customWidth="1"/>
    <col min="9736" max="9985" width="11.44140625" style="910"/>
    <col min="9986" max="9986" width="19.109375" style="910" customWidth="1"/>
    <col min="9987" max="9987" width="12.88671875" style="910" customWidth="1"/>
    <col min="9988" max="9988" width="8.6640625" style="910" customWidth="1"/>
    <col min="9989" max="9989" width="10.33203125" style="910" customWidth="1"/>
    <col min="9990" max="9990" width="11.88671875" style="910" customWidth="1"/>
    <col min="9991" max="9991" width="12.44140625" style="910" customWidth="1"/>
    <col min="9992" max="10241" width="11.44140625" style="910"/>
    <col min="10242" max="10242" width="19.109375" style="910" customWidth="1"/>
    <col min="10243" max="10243" width="12.88671875" style="910" customWidth="1"/>
    <col min="10244" max="10244" width="8.6640625" style="910" customWidth="1"/>
    <col min="10245" max="10245" width="10.33203125" style="910" customWidth="1"/>
    <col min="10246" max="10246" width="11.88671875" style="910" customWidth="1"/>
    <col min="10247" max="10247" width="12.44140625" style="910" customWidth="1"/>
    <col min="10248" max="10497" width="11.44140625" style="910"/>
    <col min="10498" max="10498" width="19.109375" style="910" customWidth="1"/>
    <col min="10499" max="10499" width="12.88671875" style="910" customWidth="1"/>
    <col min="10500" max="10500" width="8.6640625" style="910" customWidth="1"/>
    <col min="10501" max="10501" width="10.33203125" style="910" customWidth="1"/>
    <col min="10502" max="10502" width="11.88671875" style="910" customWidth="1"/>
    <col min="10503" max="10503" width="12.44140625" style="910" customWidth="1"/>
    <col min="10504" max="10753" width="11.44140625" style="910"/>
    <col min="10754" max="10754" width="19.109375" style="910" customWidth="1"/>
    <col min="10755" max="10755" width="12.88671875" style="910" customWidth="1"/>
    <col min="10756" max="10756" width="8.6640625" style="910" customWidth="1"/>
    <col min="10757" max="10757" width="10.33203125" style="910" customWidth="1"/>
    <col min="10758" max="10758" width="11.88671875" style="910" customWidth="1"/>
    <col min="10759" max="10759" width="12.44140625" style="910" customWidth="1"/>
    <col min="10760" max="11009" width="11.44140625" style="910"/>
    <col min="11010" max="11010" width="19.109375" style="910" customWidth="1"/>
    <col min="11011" max="11011" width="12.88671875" style="910" customWidth="1"/>
    <col min="11012" max="11012" width="8.6640625" style="910" customWidth="1"/>
    <col min="11013" max="11013" width="10.33203125" style="910" customWidth="1"/>
    <col min="11014" max="11014" width="11.88671875" style="910" customWidth="1"/>
    <col min="11015" max="11015" width="12.44140625" style="910" customWidth="1"/>
    <col min="11016" max="11265" width="11.44140625" style="910"/>
    <col min="11266" max="11266" width="19.109375" style="910" customWidth="1"/>
    <col min="11267" max="11267" width="12.88671875" style="910" customWidth="1"/>
    <col min="11268" max="11268" width="8.6640625" style="910" customWidth="1"/>
    <col min="11269" max="11269" width="10.33203125" style="910" customWidth="1"/>
    <col min="11270" max="11270" width="11.88671875" style="910" customWidth="1"/>
    <col min="11271" max="11271" width="12.44140625" style="910" customWidth="1"/>
    <col min="11272" max="11521" width="11.44140625" style="910"/>
    <col min="11522" max="11522" width="19.109375" style="910" customWidth="1"/>
    <col min="11523" max="11523" width="12.88671875" style="910" customWidth="1"/>
    <col min="11524" max="11524" width="8.6640625" style="910" customWidth="1"/>
    <col min="11525" max="11525" width="10.33203125" style="910" customWidth="1"/>
    <col min="11526" max="11526" width="11.88671875" style="910" customWidth="1"/>
    <col min="11527" max="11527" width="12.44140625" style="910" customWidth="1"/>
    <col min="11528" max="11777" width="11.44140625" style="910"/>
    <col min="11778" max="11778" width="19.109375" style="910" customWidth="1"/>
    <col min="11779" max="11779" width="12.88671875" style="910" customWidth="1"/>
    <col min="11780" max="11780" width="8.6640625" style="910" customWidth="1"/>
    <col min="11781" max="11781" width="10.33203125" style="910" customWidth="1"/>
    <col min="11782" max="11782" width="11.88671875" style="910" customWidth="1"/>
    <col min="11783" max="11783" width="12.44140625" style="910" customWidth="1"/>
    <col min="11784" max="12033" width="11.44140625" style="910"/>
    <col min="12034" max="12034" width="19.109375" style="910" customWidth="1"/>
    <col min="12035" max="12035" width="12.88671875" style="910" customWidth="1"/>
    <col min="12036" max="12036" width="8.6640625" style="910" customWidth="1"/>
    <col min="12037" max="12037" width="10.33203125" style="910" customWidth="1"/>
    <col min="12038" max="12038" width="11.88671875" style="910" customWidth="1"/>
    <col min="12039" max="12039" width="12.44140625" style="910" customWidth="1"/>
    <col min="12040" max="12289" width="11.44140625" style="910"/>
    <col min="12290" max="12290" width="19.109375" style="910" customWidth="1"/>
    <col min="12291" max="12291" width="12.88671875" style="910" customWidth="1"/>
    <col min="12292" max="12292" width="8.6640625" style="910" customWidth="1"/>
    <col min="12293" max="12293" width="10.33203125" style="910" customWidth="1"/>
    <col min="12294" max="12294" width="11.88671875" style="910" customWidth="1"/>
    <col min="12295" max="12295" width="12.44140625" style="910" customWidth="1"/>
    <col min="12296" max="12545" width="11.44140625" style="910"/>
    <col min="12546" max="12546" width="19.109375" style="910" customWidth="1"/>
    <col min="12547" max="12547" width="12.88671875" style="910" customWidth="1"/>
    <col min="12548" max="12548" width="8.6640625" style="910" customWidth="1"/>
    <col min="12549" max="12549" width="10.33203125" style="910" customWidth="1"/>
    <col min="12550" max="12550" width="11.88671875" style="910" customWidth="1"/>
    <col min="12551" max="12551" width="12.44140625" style="910" customWidth="1"/>
    <col min="12552" max="12801" width="11.44140625" style="910"/>
    <col min="12802" max="12802" width="19.109375" style="910" customWidth="1"/>
    <col min="12803" max="12803" width="12.88671875" style="910" customWidth="1"/>
    <col min="12804" max="12804" width="8.6640625" style="910" customWidth="1"/>
    <col min="12805" max="12805" width="10.33203125" style="910" customWidth="1"/>
    <col min="12806" max="12806" width="11.88671875" style="910" customWidth="1"/>
    <col min="12807" max="12807" width="12.44140625" style="910" customWidth="1"/>
    <col min="12808" max="13057" width="11.44140625" style="910"/>
    <col min="13058" max="13058" width="19.109375" style="910" customWidth="1"/>
    <col min="13059" max="13059" width="12.88671875" style="910" customWidth="1"/>
    <col min="13060" max="13060" width="8.6640625" style="910" customWidth="1"/>
    <col min="13061" max="13061" width="10.33203125" style="910" customWidth="1"/>
    <col min="13062" max="13062" width="11.88671875" style="910" customWidth="1"/>
    <col min="13063" max="13063" width="12.44140625" style="910" customWidth="1"/>
    <col min="13064" max="13313" width="11.44140625" style="910"/>
    <col min="13314" max="13314" width="19.109375" style="910" customWidth="1"/>
    <col min="13315" max="13315" width="12.88671875" style="910" customWidth="1"/>
    <col min="13316" max="13316" width="8.6640625" style="910" customWidth="1"/>
    <col min="13317" max="13317" width="10.33203125" style="910" customWidth="1"/>
    <col min="13318" max="13318" width="11.88671875" style="910" customWidth="1"/>
    <col min="13319" max="13319" width="12.44140625" style="910" customWidth="1"/>
    <col min="13320" max="13569" width="11.44140625" style="910"/>
    <col min="13570" max="13570" width="19.109375" style="910" customWidth="1"/>
    <col min="13571" max="13571" width="12.88671875" style="910" customWidth="1"/>
    <col min="13572" max="13572" width="8.6640625" style="910" customWidth="1"/>
    <col min="13573" max="13573" width="10.33203125" style="910" customWidth="1"/>
    <col min="13574" max="13574" width="11.88671875" style="910" customWidth="1"/>
    <col min="13575" max="13575" width="12.44140625" style="910" customWidth="1"/>
    <col min="13576" max="13825" width="11.44140625" style="910"/>
    <col min="13826" max="13826" width="19.109375" style="910" customWidth="1"/>
    <col min="13827" max="13827" width="12.88671875" style="910" customWidth="1"/>
    <col min="13828" max="13828" width="8.6640625" style="910" customWidth="1"/>
    <col min="13829" max="13829" width="10.33203125" style="910" customWidth="1"/>
    <col min="13830" max="13830" width="11.88671875" style="910" customWidth="1"/>
    <col min="13831" max="13831" width="12.44140625" style="910" customWidth="1"/>
    <col min="13832" max="14081" width="11.44140625" style="910"/>
    <col min="14082" max="14082" width="19.109375" style="910" customWidth="1"/>
    <col min="14083" max="14083" width="12.88671875" style="910" customWidth="1"/>
    <col min="14084" max="14084" width="8.6640625" style="910" customWidth="1"/>
    <col min="14085" max="14085" width="10.33203125" style="910" customWidth="1"/>
    <col min="14086" max="14086" width="11.88671875" style="910" customWidth="1"/>
    <col min="14087" max="14087" width="12.44140625" style="910" customWidth="1"/>
    <col min="14088" max="14337" width="11.44140625" style="910"/>
    <col min="14338" max="14338" width="19.109375" style="910" customWidth="1"/>
    <col min="14339" max="14339" width="12.88671875" style="910" customWidth="1"/>
    <col min="14340" max="14340" width="8.6640625" style="910" customWidth="1"/>
    <col min="14341" max="14341" width="10.33203125" style="910" customWidth="1"/>
    <col min="14342" max="14342" width="11.88671875" style="910" customWidth="1"/>
    <col min="14343" max="14343" width="12.44140625" style="910" customWidth="1"/>
    <col min="14344" max="14593" width="11.44140625" style="910"/>
    <col min="14594" max="14594" width="19.109375" style="910" customWidth="1"/>
    <col min="14595" max="14595" width="12.88671875" style="910" customWidth="1"/>
    <col min="14596" max="14596" width="8.6640625" style="910" customWidth="1"/>
    <col min="14597" max="14597" width="10.33203125" style="910" customWidth="1"/>
    <col min="14598" max="14598" width="11.88671875" style="910" customWidth="1"/>
    <col min="14599" max="14599" width="12.44140625" style="910" customWidth="1"/>
    <col min="14600" max="14849" width="11.44140625" style="910"/>
    <col min="14850" max="14850" width="19.109375" style="910" customWidth="1"/>
    <col min="14851" max="14851" width="12.88671875" style="910" customWidth="1"/>
    <col min="14852" max="14852" width="8.6640625" style="910" customWidth="1"/>
    <col min="14853" max="14853" width="10.33203125" style="910" customWidth="1"/>
    <col min="14854" max="14854" width="11.88671875" style="910" customWidth="1"/>
    <col min="14855" max="14855" width="12.44140625" style="910" customWidth="1"/>
    <col min="14856" max="15105" width="11.44140625" style="910"/>
    <col min="15106" max="15106" width="19.109375" style="910" customWidth="1"/>
    <col min="15107" max="15107" width="12.88671875" style="910" customWidth="1"/>
    <col min="15108" max="15108" width="8.6640625" style="910" customWidth="1"/>
    <col min="15109" max="15109" width="10.33203125" style="910" customWidth="1"/>
    <col min="15110" max="15110" width="11.88671875" style="910" customWidth="1"/>
    <col min="15111" max="15111" width="12.44140625" style="910" customWidth="1"/>
    <col min="15112" max="15361" width="11.44140625" style="910"/>
    <col min="15362" max="15362" width="19.109375" style="910" customWidth="1"/>
    <col min="15363" max="15363" width="12.88671875" style="910" customWidth="1"/>
    <col min="15364" max="15364" width="8.6640625" style="910" customWidth="1"/>
    <col min="15365" max="15365" width="10.33203125" style="910" customWidth="1"/>
    <col min="15366" max="15366" width="11.88671875" style="910" customWidth="1"/>
    <col min="15367" max="15367" width="12.44140625" style="910" customWidth="1"/>
    <col min="15368" max="15617" width="11.44140625" style="910"/>
    <col min="15618" max="15618" width="19.109375" style="910" customWidth="1"/>
    <col min="15619" max="15619" width="12.88671875" style="910" customWidth="1"/>
    <col min="15620" max="15620" width="8.6640625" style="910" customWidth="1"/>
    <col min="15621" max="15621" width="10.33203125" style="910" customWidth="1"/>
    <col min="15622" max="15622" width="11.88671875" style="910" customWidth="1"/>
    <col min="15623" max="15623" width="12.44140625" style="910" customWidth="1"/>
    <col min="15624" max="15873" width="11.44140625" style="910"/>
    <col min="15874" max="15874" width="19.109375" style="910" customWidth="1"/>
    <col min="15875" max="15875" width="12.88671875" style="910" customWidth="1"/>
    <col min="15876" max="15876" width="8.6640625" style="910" customWidth="1"/>
    <col min="15877" max="15877" width="10.33203125" style="910" customWidth="1"/>
    <col min="15878" max="15878" width="11.88671875" style="910" customWidth="1"/>
    <col min="15879" max="15879" width="12.44140625" style="910" customWidth="1"/>
    <col min="15880" max="16129" width="11.44140625" style="910"/>
    <col min="16130" max="16130" width="19.109375" style="910" customWidth="1"/>
    <col min="16131" max="16131" width="12.88671875" style="910" customWidth="1"/>
    <col min="16132" max="16132" width="8.6640625" style="910" customWidth="1"/>
    <col min="16133" max="16133" width="10.33203125" style="910" customWidth="1"/>
    <col min="16134" max="16134" width="11.88671875" style="910" customWidth="1"/>
    <col min="16135" max="16135" width="12.44140625" style="910" customWidth="1"/>
    <col min="16136" max="16384" width="11.44140625" style="910"/>
  </cols>
  <sheetData>
    <row r="2" spans="2:13" ht="13.8" thickBot="1" x14ac:dyDescent="0.35"/>
    <row r="3" spans="2:13" ht="15" customHeight="1" x14ac:dyDescent="0.3">
      <c r="B3" s="1336" t="s">
        <v>1104</v>
      </c>
      <c r="C3" s="1337"/>
      <c r="D3" s="911"/>
      <c r="E3" s="912"/>
      <c r="F3" s="911"/>
      <c r="G3" s="911"/>
      <c r="H3" s="913"/>
    </row>
    <row r="4" spans="2:13" ht="15" customHeight="1" x14ac:dyDescent="0.3">
      <c r="B4" s="1338"/>
      <c r="C4" s="1339"/>
      <c r="D4" s="914"/>
      <c r="E4" s="915" t="s">
        <v>1105</v>
      </c>
      <c r="F4" s="914"/>
      <c r="G4" s="914"/>
      <c r="H4" s="916"/>
    </row>
    <row r="5" spans="2:13" ht="15.75" customHeight="1" thickBot="1" x14ac:dyDescent="0.35">
      <c r="B5" s="1340"/>
      <c r="C5" s="1341"/>
      <c r="D5" s="1331"/>
      <c r="E5" s="1332"/>
      <c r="F5" s="1332"/>
      <c r="G5" s="1332"/>
      <c r="H5" s="1333"/>
    </row>
    <row r="6" spans="2:13" x14ac:dyDescent="0.3">
      <c r="B6" s="917"/>
      <c r="C6" s="914"/>
      <c r="D6" s="914"/>
      <c r="E6" s="914"/>
      <c r="F6" s="914"/>
      <c r="G6" s="914"/>
      <c r="H6" s="914"/>
    </row>
    <row r="7" spans="2:13" x14ac:dyDescent="0.3">
      <c r="B7" s="918" t="s">
        <v>1106</v>
      </c>
      <c r="C7" s="914"/>
      <c r="E7" s="915"/>
      <c r="G7" s="915" t="s">
        <v>1107</v>
      </c>
      <c r="H7" s="914"/>
    </row>
    <row r="8" spans="2:13" x14ac:dyDescent="0.3">
      <c r="B8" s="917" t="s">
        <v>1108</v>
      </c>
      <c r="C8" s="914"/>
      <c r="D8" s="915"/>
      <c r="E8" s="915"/>
      <c r="F8" s="915"/>
      <c r="G8" s="915" t="s">
        <v>1109</v>
      </c>
      <c r="H8" s="919" t="s">
        <v>790</v>
      </c>
    </row>
    <row r="9" spans="2:13" ht="37.5" customHeight="1" x14ac:dyDescent="0.3">
      <c r="B9" s="1342" t="str">
        <f>PRESUPUESTO!C18</f>
        <v>Realizar talleres de sensibilización y concienciación ambiental</v>
      </c>
      <c r="C9" s="1343"/>
      <c r="D9" s="1343"/>
      <c r="E9" s="1343"/>
      <c r="F9" s="1343"/>
      <c r="G9" s="1343"/>
      <c r="H9" s="1343"/>
    </row>
    <row r="10" spans="2:13" ht="13.8" thickBot="1" x14ac:dyDescent="0.35">
      <c r="B10" s="915" t="s">
        <v>1110</v>
      </c>
      <c r="C10" s="914"/>
      <c r="D10" s="914"/>
      <c r="E10" s="914"/>
      <c r="F10" s="914"/>
      <c r="G10" s="914"/>
      <c r="H10" s="914"/>
    </row>
    <row r="11" spans="2:13" ht="13.8" thickBot="1" x14ac:dyDescent="0.35">
      <c r="B11" s="1344" t="s">
        <v>1111</v>
      </c>
      <c r="C11" s="1345"/>
      <c r="D11" s="920" t="s">
        <v>51</v>
      </c>
      <c r="E11" s="921" t="s">
        <v>1112</v>
      </c>
      <c r="F11" s="922" t="s">
        <v>1113</v>
      </c>
      <c r="G11" s="922" t="s">
        <v>1114</v>
      </c>
      <c r="H11" s="923"/>
      <c r="L11" s="910" t="s">
        <v>1172</v>
      </c>
      <c r="M11" s="910" t="s">
        <v>771</v>
      </c>
    </row>
    <row r="12" spans="2:13" x14ac:dyDescent="0.3">
      <c r="B12" s="1346"/>
      <c r="C12" s="1347"/>
      <c r="D12" s="924"/>
      <c r="E12" s="925"/>
      <c r="F12" s="926"/>
      <c r="G12" s="927"/>
      <c r="H12" s="928"/>
      <c r="K12" s="910" t="s">
        <v>1095</v>
      </c>
      <c r="L12" s="946">
        <f>H28+(H28*0.3)+(H28*0.05*0.19)</f>
        <v>1242715.5</v>
      </c>
      <c r="M12" s="1014">
        <f>L12*4</f>
        <v>4970862</v>
      </c>
    </row>
    <row r="13" spans="2:13" ht="13.8" thickBot="1" x14ac:dyDescent="0.35">
      <c r="B13" s="1334"/>
      <c r="C13" s="1335"/>
      <c r="D13" s="882"/>
      <c r="E13" s="929"/>
      <c r="F13" s="929"/>
      <c r="G13" s="902"/>
      <c r="H13" s="928"/>
      <c r="K13" s="910" t="s">
        <v>1096</v>
      </c>
      <c r="L13" s="946">
        <f>H20+(H20*0.3)+(H20*0.05*0.19)</f>
        <v>172658.22975</v>
      </c>
      <c r="M13" s="1014">
        <f>L13*4</f>
        <v>690632.91899999999</v>
      </c>
    </row>
    <row r="14" spans="2:13" ht="13.8" thickBot="1" x14ac:dyDescent="0.35">
      <c r="B14" s="1324"/>
      <c r="C14" s="1325"/>
      <c r="D14" s="1325"/>
      <c r="E14" s="1325"/>
      <c r="F14" s="1325"/>
      <c r="G14" s="1326"/>
      <c r="H14" s="930">
        <f>SUM(G12:G14)</f>
        <v>0</v>
      </c>
      <c r="J14" s="931"/>
      <c r="K14" s="910" t="s">
        <v>1171</v>
      </c>
      <c r="L14" s="946">
        <f>H35+(H35*0.3)+(H35*0.05*0.19)</f>
        <v>523800</v>
      </c>
      <c r="M14" s="1014">
        <f>L14*4</f>
        <v>2095200</v>
      </c>
    </row>
    <row r="15" spans="2:13" ht="13.8" thickBot="1" x14ac:dyDescent="0.35">
      <c r="B15" s="914"/>
      <c r="C15" s="914"/>
      <c r="D15" s="914"/>
      <c r="E15" s="914"/>
      <c r="F15" s="914"/>
      <c r="G15" s="919" t="s">
        <v>1115</v>
      </c>
      <c r="H15" s="914"/>
      <c r="L15" s="946">
        <f>SUM(L12:L14)</f>
        <v>1939173.7297499999</v>
      </c>
      <c r="M15" s="1014">
        <f>L15*4</f>
        <v>7756694.9189999998</v>
      </c>
    </row>
    <row r="16" spans="2:13" ht="13.8" thickBot="1" x14ac:dyDescent="0.35">
      <c r="B16" s="915" t="s">
        <v>1116</v>
      </c>
      <c r="C16" s="914"/>
      <c r="D16" s="914"/>
      <c r="E16" s="914"/>
      <c r="F16" s="914"/>
      <c r="G16" s="914"/>
      <c r="H16" s="923"/>
    </row>
    <row r="17" spans="2:8" x14ac:dyDescent="0.3">
      <c r="B17" s="1327" t="s">
        <v>1111</v>
      </c>
      <c r="C17" s="1328"/>
      <c r="D17" s="932" t="s">
        <v>51</v>
      </c>
      <c r="E17" s="932" t="s">
        <v>1117</v>
      </c>
      <c r="F17" s="932" t="s">
        <v>1118</v>
      </c>
      <c r="G17" s="933" t="s">
        <v>1119</v>
      </c>
      <c r="H17" s="928"/>
    </row>
    <row r="18" spans="2:8" ht="22.5" customHeight="1" x14ac:dyDescent="0.3">
      <c r="B18" s="1329" t="s">
        <v>1120</v>
      </c>
      <c r="C18" s="1330"/>
      <c r="D18" s="882" t="s">
        <v>51</v>
      </c>
      <c r="E18" s="934">
        <v>30000</v>
      </c>
      <c r="F18" s="935">
        <v>1</v>
      </c>
      <c r="G18" s="902">
        <f>+F18*E18</f>
        <v>30000</v>
      </c>
      <c r="H18" s="928"/>
    </row>
    <row r="19" spans="2:8" ht="14.25" customHeight="1" thickBot="1" x14ac:dyDescent="0.35">
      <c r="B19" s="1329" t="s">
        <v>1121</v>
      </c>
      <c r="C19" s="1330"/>
      <c r="D19" s="882" t="s">
        <v>1122</v>
      </c>
      <c r="E19" s="934">
        <v>101850.5</v>
      </c>
      <c r="F19" s="935">
        <v>1</v>
      </c>
      <c r="G19" s="902">
        <f>+F19*E19</f>
        <v>101850.5</v>
      </c>
      <c r="H19" s="928"/>
    </row>
    <row r="20" spans="2:8" ht="15.75" customHeight="1" thickBot="1" x14ac:dyDescent="0.35">
      <c r="B20" s="1324"/>
      <c r="C20" s="1325"/>
      <c r="D20" s="1325"/>
      <c r="E20" s="1325"/>
      <c r="F20" s="1325"/>
      <c r="G20" s="1326"/>
      <c r="H20" s="930">
        <f>SUM(G18:G20)</f>
        <v>131850.5</v>
      </c>
    </row>
    <row r="21" spans="2:8" ht="13.8" thickBot="1" x14ac:dyDescent="0.35">
      <c r="B21" s="914"/>
      <c r="C21" s="914"/>
      <c r="D21" s="914"/>
      <c r="E21" s="914"/>
      <c r="F21" s="914"/>
      <c r="G21" s="919" t="s">
        <v>1115</v>
      </c>
      <c r="H21" s="914"/>
    </row>
    <row r="22" spans="2:8" ht="13.8" thickBot="1" x14ac:dyDescent="0.35">
      <c r="B22" s="915" t="s">
        <v>1123</v>
      </c>
      <c r="C22" s="914"/>
      <c r="D22" s="914"/>
      <c r="E22" s="914"/>
      <c r="F22" s="914"/>
      <c r="G22" s="914"/>
      <c r="H22" s="923"/>
    </row>
    <row r="23" spans="2:8" x14ac:dyDescent="0.3">
      <c r="B23" s="936" t="s">
        <v>1124</v>
      </c>
      <c r="C23" s="937" t="s">
        <v>51</v>
      </c>
      <c r="D23" s="932" t="s">
        <v>1118</v>
      </c>
      <c r="E23" s="938" t="s">
        <v>1125</v>
      </c>
      <c r="F23" s="937" t="s">
        <v>1126</v>
      </c>
      <c r="G23" s="933" t="s">
        <v>1119</v>
      </c>
      <c r="H23" s="923"/>
    </row>
    <row r="24" spans="2:8" ht="19.5" customHeight="1" x14ac:dyDescent="0.3">
      <c r="B24" s="903" t="s">
        <v>1127</v>
      </c>
      <c r="C24" s="905" t="s">
        <v>1128</v>
      </c>
      <c r="D24" s="901">
        <v>1</v>
      </c>
      <c r="E24" s="906">
        <v>1800000</v>
      </c>
      <c r="F24" s="907">
        <v>0.05</v>
      </c>
      <c r="G24" s="906">
        <f>+D24*E24*F24</f>
        <v>90000</v>
      </c>
      <c r="H24" s="928"/>
    </row>
    <row r="25" spans="2:8" x14ac:dyDescent="0.3">
      <c r="B25" s="903" t="s">
        <v>1129</v>
      </c>
      <c r="C25" s="905" t="s">
        <v>1128</v>
      </c>
      <c r="D25" s="901">
        <v>1</v>
      </c>
      <c r="E25" s="906">
        <v>2200000</v>
      </c>
      <c r="F25" s="907">
        <v>0.05</v>
      </c>
      <c r="G25" s="906">
        <f t="shared" ref="G25:G27" si="0">+D25*E25*F25</f>
        <v>110000</v>
      </c>
      <c r="H25" s="916"/>
    </row>
    <row r="26" spans="2:8" ht="24.75" customHeight="1" x14ac:dyDescent="0.3">
      <c r="B26" s="903" t="s">
        <v>1130</v>
      </c>
      <c r="C26" s="905" t="s">
        <v>1128</v>
      </c>
      <c r="D26" s="901">
        <v>1</v>
      </c>
      <c r="E26" s="906">
        <v>4550000</v>
      </c>
      <c r="F26" s="907">
        <v>0.08</v>
      </c>
      <c r="G26" s="906">
        <f t="shared" si="0"/>
        <v>364000</v>
      </c>
      <c r="H26" s="916"/>
    </row>
    <row r="27" spans="2:8" ht="13.8" thickBot="1" x14ac:dyDescent="0.35">
      <c r="B27" s="904" t="s">
        <v>1131</v>
      </c>
      <c r="C27" s="905" t="s">
        <v>1128</v>
      </c>
      <c r="D27" s="908">
        <v>1</v>
      </c>
      <c r="E27" s="909">
        <v>5500000</v>
      </c>
      <c r="F27" s="907">
        <v>7.0000000000000007E-2</v>
      </c>
      <c r="G27" s="906">
        <f t="shared" si="0"/>
        <v>385000.00000000006</v>
      </c>
      <c r="H27" s="939"/>
    </row>
    <row r="28" spans="2:8" ht="15.75" customHeight="1" thickBot="1" x14ac:dyDescent="0.35">
      <c r="B28" s="1331"/>
      <c r="C28" s="1332"/>
      <c r="D28" s="1332"/>
      <c r="E28" s="1332"/>
      <c r="F28" s="1332"/>
      <c r="G28" s="1333"/>
      <c r="H28" s="940">
        <f>SUM(G24:G28)</f>
        <v>949000</v>
      </c>
    </row>
    <row r="29" spans="2:8" x14ac:dyDescent="0.3">
      <c r="B29" s="914"/>
      <c r="C29" s="914"/>
      <c r="D29" s="914"/>
      <c r="E29" s="914"/>
      <c r="F29" s="914"/>
      <c r="G29" s="919" t="s">
        <v>1115</v>
      </c>
      <c r="H29" s="914"/>
    </row>
    <row r="30" spans="2:8" ht="13.8" thickBot="1" x14ac:dyDescent="0.35">
      <c r="B30" s="914"/>
      <c r="C30" s="914"/>
      <c r="D30" s="914"/>
      <c r="E30" s="914"/>
      <c r="F30" s="914"/>
      <c r="G30" s="919"/>
      <c r="H30" s="914"/>
    </row>
    <row r="31" spans="2:8" ht="13.8" thickBot="1" x14ac:dyDescent="0.35">
      <c r="B31" s="941" t="s">
        <v>1132</v>
      </c>
      <c r="C31" s="914"/>
      <c r="D31" s="914"/>
      <c r="E31" s="914"/>
      <c r="F31" s="914"/>
      <c r="G31" s="914"/>
      <c r="H31" s="923"/>
    </row>
    <row r="32" spans="2:8" x14ac:dyDescent="0.3">
      <c r="B32" s="942" t="s">
        <v>1133</v>
      </c>
      <c r="C32" s="937" t="s">
        <v>1134</v>
      </c>
      <c r="D32" s="932" t="s">
        <v>1118</v>
      </c>
      <c r="E32" s="938" t="s">
        <v>1125</v>
      </c>
      <c r="F32" s="937" t="s">
        <v>1126</v>
      </c>
      <c r="G32" s="933" t="s">
        <v>1119</v>
      </c>
      <c r="H32" s="928"/>
    </row>
    <row r="33" spans="2:10" x14ac:dyDescent="0.3">
      <c r="B33" s="943"/>
      <c r="C33" s="882"/>
      <c r="D33" s="901"/>
      <c r="E33" s="906"/>
      <c r="F33" s="907"/>
      <c r="G33" s="902"/>
      <c r="H33" s="928"/>
    </row>
    <row r="34" spans="2:10" ht="13.8" thickBot="1" x14ac:dyDescent="0.35">
      <c r="B34" s="944" t="s">
        <v>1135</v>
      </c>
      <c r="C34" s="882" t="s">
        <v>1176</v>
      </c>
      <c r="D34" s="901">
        <v>1</v>
      </c>
      <c r="E34" s="906">
        <v>400000</v>
      </c>
      <c r="F34" s="907">
        <v>1</v>
      </c>
      <c r="G34" s="902">
        <f>+E34*F34</f>
        <v>400000</v>
      </c>
      <c r="H34" s="939"/>
    </row>
    <row r="35" spans="2:10" ht="15.75" customHeight="1" thickBot="1" x14ac:dyDescent="0.35">
      <c r="B35" s="1324"/>
      <c r="C35" s="1325"/>
      <c r="D35" s="1325"/>
      <c r="E35" s="1325"/>
      <c r="F35" s="1325"/>
      <c r="G35" s="1326"/>
      <c r="H35" s="930">
        <f>SUM(G33:G35)</f>
        <v>400000</v>
      </c>
    </row>
    <row r="36" spans="2:10" ht="13.8" thickBot="1" x14ac:dyDescent="0.35">
      <c r="B36" s="914"/>
      <c r="C36" s="914"/>
      <c r="D36" s="914"/>
      <c r="E36" s="914"/>
      <c r="F36" s="914"/>
      <c r="G36" s="919" t="s">
        <v>1115</v>
      </c>
      <c r="H36" s="914"/>
    </row>
    <row r="37" spans="2:10" ht="13.8" thickBot="1" x14ac:dyDescent="0.35">
      <c r="B37" s="914"/>
      <c r="C37" s="914"/>
      <c r="D37" s="914"/>
      <c r="E37" s="945"/>
      <c r="F37" s="914"/>
      <c r="G37" s="945"/>
      <c r="H37" s="930">
        <f>H14+H20+H28+H35</f>
        <v>1480850.5</v>
      </c>
      <c r="J37" s="946"/>
    </row>
    <row r="38" spans="2:10" x14ac:dyDescent="0.3">
      <c r="C38" s="914"/>
      <c r="D38" s="947" t="s">
        <v>1137</v>
      </c>
      <c r="E38" s="948"/>
      <c r="F38" s="948"/>
      <c r="G38" s="948"/>
      <c r="J38" s="931"/>
    </row>
    <row r="39" spans="2:10" x14ac:dyDescent="0.3">
      <c r="C39" s="914"/>
      <c r="D39" s="947"/>
      <c r="E39" s="948"/>
      <c r="F39" s="948"/>
      <c r="G39" s="948"/>
      <c r="J39" s="931"/>
    </row>
    <row r="40" spans="2:10" x14ac:dyDescent="0.3">
      <c r="C40" s="1018" t="s">
        <v>1180</v>
      </c>
    </row>
    <row r="41" spans="2:10" x14ac:dyDescent="0.3">
      <c r="C41" s="1018" t="s">
        <v>1179</v>
      </c>
    </row>
    <row r="42" spans="2:10" x14ac:dyDescent="0.3">
      <c r="C42" s="1018" t="s">
        <v>1189</v>
      </c>
    </row>
    <row r="43" spans="2:10" x14ac:dyDescent="0.3">
      <c r="C43" s="950"/>
    </row>
  </sheetData>
  <mergeCells count="13">
    <mergeCell ref="B13:C13"/>
    <mergeCell ref="B3:C5"/>
    <mergeCell ref="D5:H5"/>
    <mergeCell ref="B9:H9"/>
    <mergeCell ref="B11:C11"/>
    <mergeCell ref="B12:C12"/>
    <mergeCell ref="B35:G35"/>
    <mergeCell ref="B14:G14"/>
    <mergeCell ref="B17:C17"/>
    <mergeCell ref="B18:C18"/>
    <mergeCell ref="B19:C19"/>
    <mergeCell ref="B20:G20"/>
    <mergeCell ref="B28:G28"/>
  </mergeCells>
  <pageMargins left="0.25" right="0.25" top="0.75" bottom="0.75" header="0.3" footer="0.3"/>
  <pageSetup paperSize="9" scale="83" orientation="portrait" r:id="rId1"/>
  <colBreaks count="1" manualBreakCount="1">
    <brk id="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1"/>
  <dimension ref="A1:E83"/>
  <sheetViews>
    <sheetView topLeftCell="A25" workbookViewId="0">
      <selection activeCell="A49" sqref="A49"/>
    </sheetView>
  </sheetViews>
  <sheetFormatPr baseColWidth="10" defaultColWidth="10.6640625" defaultRowHeight="14.4" x14ac:dyDescent="0.3"/>
  <cols>
    <col min="1" max="1" width="18.33203125" style="875" bestFit="1" customWidth="1"/>
    <col min="4" max="4" width="33.5546875" customWidth="1"/>
  </cols>
  <sheetData>
    <row r="1" spans="1:5" x14ac:dyDescent="0.3">
      <c r="A1" s="875" t="s">
        <v>891</v>
      </c>
      <c r="D1" t="s">
        <v>1103</v>
      </c>
    </row>
    <row r="2" spans="1:5" x14ac:dyDescent="0.3">
      <c r="A2" s="877" t="s">
        <v>892</v>
      </c>
      <c r="B2">
        <v>1</v>
      </c>
      <c r="E2">
        <v>1</v>
      </c>
    </row>
    <row r="3" spans="1:5" x14ac:dyDescent="0.3">
      <c r="A3" s="877" t="s">
        <v>893</v>
      </c>
      <c r="B3">
        <v>2</v>
      </c>
      <c r="E3">
        <v>2</v>
      </c>
    </row>
    <row r="4" spans="1:5" x14ac:dyDescent="0.3">
      <c r="A4" s="877" t="s">
        <v>1067</v>
      </c>
      <c r="B4">
        <v>3</v>
      </c>
      <c r="E4">
        <v>3</v>
      </c>
    </row>
    <row r="5" spans="1:5" x14ac:dyDescent="0.3">
      <c r="A5" s="877" t="s">
        <v>895</v>
      </c>
      <c r="B5">
        <v>4</v>
      </c>
      <c r="E5">
        <v>4</v>
      </c>
    </row>
    <row r="6" spans="1:5" x14ac:dyDescent="0.3">
      <c r="A6" s="877" t="s">
        <v>896</v>
      </c>
      <c r="B6">
        <v>5</v>
      </c>
      <c r="E6">
        <v>5</v>
      </c>
    </row>
    <row r="7" spans="1:5" x14ac:dyDescent="0.3">
      <c r="A7" s="877" t="s">
        <v>897</v>
      </c>
      <c r="B7">
        <v>6</v>
      </c>
      <c r="E7">
        <v>6</v>
      </c>
    </row>
    <row r="8" spans="1:5" x14ac:dyDescent="0.3">
      <c r="A8" t="s">
        <v>1099</v>
      </c>
      <c r="B8">
        <v>7</v>
      </c>
      <c r="D8" t="s">
        <v>1099</v>
      </c>
      <c r="E8">
        <v>7</v>
      </c>
    </row>
    <row r="9" spans="1:5" x14ac:dyDescent="0.3">
      <c r="A9" s="877" t="s">
        <v>899</v>
      </c>
      <c r="B9">
        <v>8</v>
      </c>
      <c r="E9">
        <v>8</v>
      </c>
    </row>
    <row r="10" spans="1:5" x14ac:dyDescent="0.3">
      <c r="A10" s="877" t="s">
        <v>928</v>
      </c>
      <c r="B10">
        <v>9</v>
      </c>
      <c r="E10">
        <v>9</v>
      </c>
    </row>
    <row r="11" spans="1:5" x14ac:dyDescent="0.3">
      <c r="A11" s="877" t="s">
        <v>931</v>
      </c>
      <c r="B11">
        <v>10</v>
      </c>
      <c r="E11">
        <v>10</v>
      </c>
    </row>
    <row r="12" spans="1:5" x14ac:dyDescent="0.3">
      <c r="A12" s="877" t="s">
        <v>934</v>
      </c>
      <c r="B12">
        <v>11</v>
      </c>
      <c r="E12">
        <v>11</v>
      </c>
    </row>
    <row r="13" spans="1:5" x14ac:dyDescent="0.3">
      <c r="A13" s="877" t="s">
        <v>1068</v>
      </c>
      <c r="B13">
        <v>12</v>
      </c>
      <c r="E13">
        <v>12</v>
      </c>
    </row>
    <row r="14" spans="1:5" x14ac:dyDescent="0.3">
      <c r="A14" s="877" t="s">
        <v>940</v>
      </c>
      <c r="B14">
        <v>13</v>
      </c>
      <c r="E14">
        <v>13</v>
      </c>
    </row>
    <row r="15" spans="1:5" x14ac:dyDescent="0.3">
      <c r="A15" s="877" t="s">
        <v>1069</v>
      </c>
      <c r="B15">
        <v>14</v>
      </c>
      <c r="E15">
        <v>14</v>
      </c>
    </row>
    <row r="16" spans="1:5" x14ac:dyDescent="0.3">
      <c r="A16" s="877" t="s">
        <v>946</v>
      </c>
      <c r="B16">
        <v>15</v>
      </c>
      <c r="E16">
        <v>15</v>
      </c>
    </row>
    <row r="17" spans="1:5" x14ac:dyDescent="0.3">
      <c r="A17" s="877" t="s">
        <v>949</v>
      </c>
      <c r="B17">
        <v>16</v>
      </c>
      <c r="E17">
        <v>16</v>
      </c>
    </row>
    <row r="18" spans="1:5" x14ac:dyDescent="0.3">
      <c r="A18" s="877" t="s">
        <v>952</v>
      </c>
      <c r="B18">
        <v>17</v>
      </c>
      <c r="E18">
        <v>17</v>
      </c>
    </row>
    <row r="19" spans="1:5" x14ac:dyDescent="0.3">
      <c r="A19" s="877" t="s">
        <v>1070</v>
      </c>
      <c r="B19">
        <v>18</v>
      </c>
      <c r="E19">
        <v>18</v>
      </c>
    </row>
    <row r="20" spans="1:5" x14ac:dyDescent="0.3">
      <c r="A20" s="877" t="s">
        <v>961</v>
      </c>
      <c r="B20">
        <v>19</v>
      </c>
      <c r="E20">
        <v>19</v>
      </c>
    </row>
    <row r="21" spans="1:5" x14ac:dyDescent="0.3">
      <c r="A21" s="877" t="s">
        <v>964</v>
      </c>
      <c r="B21">
        <v>20</v>
      </c>
      <c r="E21">
        <v>20</v>
      </c>
    </row>
    <row r="22" spans="1:5" x14ac:dyDescent="0.3">
      <c r="A22" s="877" t="s">
        <v>967</v>
      </c>
      <c r="B22">
        <v>21</v>
      </c>
      <c r="E22">
        <v>21</v>
      </c>
    </row>
    <row r="23" spans="1:5" x14ac:dyDescent="0.3">
      <c r="A23" s="877" t="s">
        <v>1071</v>
      </c>
      <c r="B23">
        <v>22</v>
      </c>
      <c r="E23">
        <v>22</v>
      </c>
    </row>
    <row r="24" spans="1:5" x14ac:dyDescent="0.3">
      <c r="A24" s="877" t="s">
        <v>1072</v>
      </c>
      <c r="B24">
        <v>23</v>
      </c>
      <c r="E24">
        <v>23</v>
      </c>
    </row>
    <row r="25" spans="1:5" x14ac:dyDescent="0.3">
      <c r="A25" s="877" t="s">
        <v>1073</v>
      </c>
      <c r="B25">
        <v>24</v>
      </c>
      <c r="E25">
        <v>24</v>
      </c>
    </row>
    <row r="26" spans="1:5" x14ac:dyDescent="0.3">
      <c r="A26" s="877" t="s">
        <v>1074</v>
      </c>
      <c r="B26">
        <v>25</v>
      </c>
      <c r="E26">
        <v>25</v>
      </c>
    </row>
    <row r="27" spans="1:5" x14ac:dyDescent="0.3">
      <c r="A27" s="877" t="s">
        <v>1075</v>
      </c>
      <c r="B27">
        <v>26</v>
      </c>
      <c r="E27">
        <v>26</v>
      </c>
    </row>
    <row r="28" spans="1:5" x14ac:dyDescent="0.3">
      <c r="A28" t="s">
        <v>1100</v>
      </c>
      <c r="B28">
        <v>27</v>
      </c>
      <c r="D28" t="s">
        <v>1100</v>
      </c>
      <c r="E28">
        <v>27</v>
      </c>
    </row>
    <row r="29" spans="1:5" x14ac:dyDescent="0.3">
      <c r="A29" s="877" t="s">
        <v>1076</v>
      </c>
      <c r="B29">
        <v>28</v>
      </c>
      <c r="E29">
        <v>28</v>
      </c>
    </row>
    <row r="30" spans="1:5" x14ac:dyDescent="0.3">
      <c r="A30" s="877" t="s">
        <v>1077</v>
      </c>
      <c r="B30">
        <v>29</v>
      </c>
      <c r="E30">
        <v>29</v>
      </c>
    </row>
    <row r="31" spans="1:5" x14ac:dyDescent="0.3">
      <c r="A31" s="877" t="s">
        <v>1078</v>
      </c>
      <c r="B31">
        <v>30</v>
      </c>
      <c r="E31">
        <v>30</v>
      </c>
    </row>
    <row r="32" spans="1:5" x14ac:dyDescent="0.3">
      <c r="A32" s="877" t="s">
        <v>1079</v>
      </c>
      <c r="B32">
        <v>31</v>
      </c>
      <c r="E32">
        <v>31</v>
      </c>
    </row>
    <row r="33" spans="1:5" x14ac:dyDescent="0.3">
      <c r="A33" s="877" t="s">
        <v>1080</v>
      </c>
      <c r="B33">
        <v>32</v>
      </c>
      <c r="E33">
        <v>32</v>
      </c>
    </row>
    <row r="34" spans="1:5" x14ac:dyDescent="0.3">
      <c r="A34" s="877" t="s">
        <v>1081</v>
      </c>
      <c r="B34">
        <v>33</v>
      </c>
      <c r="E34">
        <v>33</v>
      </c>
    </row>
    <row r="35" spans="1:5" x14ac:dyDescent="0.3">
      <c r="A35" s="877" t="s">
        <v>1082</v>
      </c>
      <c r="B35">
        <v>34</v>
      </c>
      <c r="E35">
        <v>34</v>
      </c>
    </row>
    <row r="36" spans="1:5" x14ac:dyDescent="0.3">
      <c r="A36" s="877" t="s">
        <v>1098</v>
      </c>
      <c r="B36">
        <v>35</v>
      </c>
      <c r="E36">
        <v>35</v>
      </c>
    </row>
    <row r="37" spans="1:5" x14ac:dyDescent="0.3">
      <c r="A37" s="877" t="s">
        <v>1083</v>
      </c>
      <c r="B37">
        <v>36</v>
      </c>
      <c r="E37">
        <v>36</v>
      </c>
    </row>
    <row r="38" spans="1:5" x14ac:dyDescent="0.3">
      <c r="A38" s="877" t="s">
        <v>1084</v>
      </c>
      <c r="B38">
        <v>37</v>
      </c>
      <c r="E38">
        <v>37</v>
      </c>
    </row>
    <row r="39" spans="1:5" x14ac:dyDescent="0.3">
      <c r="A39" t="s">
        <v>1101</v>
      </c>
      <c r="B39">
        <v>38</v>
      </c>
      <c r="D39" t="s">
        <v>1101</v>
      </c>
      <c r="E39">
        <v>38</v>
      </c>
    </row>
    <row r="40" spans="1:5" x14ac:dyDescent="0.3">
      <c r="A40" s="877" t="s">
        <v>1085</v>
      </c>
      <c r="B40">
        <v>39</v>
      </c>
      <c r="E40">
        <v>39</v>
      </c>
    </row>
    <row r="41" spans="1:5" x14ac:dyDescent="0.3">
      <c r="A41" s="877" t="s">
        <v>1086</v>
      </c>
      <c r="B41">
        <v>40</v>
      </c>
      <c r="E41">
        <v>40</v>
      </c>
    </row>
    <row r="42" spans="1:5" x14ac:dyDescent="0.3">
      <c r="A42" s="877" t="s">
        <v>1087</v>
      </c>
      <c r="B42">
        <v>41</v>
      </c>
      <c r="E42">
        <v>41</v>
      </c>
    </row>
    <row r="43" spans="1:5" x14ac:dyDescent="0.3">
      <c r="A43" s="877" t="s">
        <v>1088</v>
      </c>
      <c r="B43">
        <v>42</v>
      </c>
      <c r="E43">
        <v>42</v>
      </c>
    </row>
    <row r="44" spans="1:5" x14ac:dyDescent="0.3">
      <c r="A44" s="877" t="s">
        <v>1089</v>
      </c>
      <c r="B44">
        <v>43</v>
      </c>
      <c r="E44">
        <v>43</v>
      </c>
    </row>
    <row r="45" spans="1:5" x14ac:dyDescent="0.3">
      <c r="A45" s="877" t="s">
        <v>1090</v>
      </c>
      <c r="B45">
        <v>44</v>
      </c>
      <c r="E45">
        <v>44</v>
      </c>
    </row>
    <row r="46" spans="1:5" x14ac:dyDescent="0.3">
      <c r="A46" s="877" t="s">
        <v>1092</v>
      </c>
      <c r="B46">
        <v>45</v>
      </c>
      <c r="E46">
        <v>45</v>
      </c>
    </row>
    <row r="47" spans="1:5" x14ac:dyDescent="0.3">
      <c r="A47" s="877" t="s">
        <v>1091</v>
      </c>
      <c r="B47">
        <v>46</v>
      </c>
      <c r="E47">
        <v>46</v>
      </c>
    </row>
    <row r="48" spans="1:5" x14ac:dyDescent="0.3">
      <c r="A48" t="s">
        <v>1102</v>
      </c>
      <c r="B48">
        <v>47</v>
      </c>
      <c r="D48" t="s">
        <v>1102</v>
      </c>
      <c r="E48">
        <v>47</v>
      </c>
    </row>
    <row r="49" spans="1:2" x14ac:dyDescent="0.3">
      <c r="A49" s="878" t="s">
        <v>1093</v>
      </c>
      <c r="B49">
        <v>48</v>
      </c>
    </row>
    <row r="50" spans="1:2" x14ac:dyDescent="0.3">
      <c r="A50" s="875" t="e">
        <f>+A49+1</f>
        <v>#VALUE!</v>
      </c>
      <c r="B50">
        <v>49</v>
      </c>
    </row>
    <row r="51" spans="1:2" x14ac:dyDescent="0.3">
      <c r="A51" s="875" t="e">
        <f t="shared" ref="A51:A52" si="0">+A50+1</f>
        <v>#VALUE!</v>
      </c>
      <c r="B51">
        <v>50</v>
      </c>
    </row>
    <row r="52" spans="1:2" x14ac:dyDescent="0.3">
      <c r="A52" s="875" t="e">
        <f t="shared" si="0"/>
        <v>#VALUE!</v>
      </c>
      <c r="B52">
        <v>51</v>
      </c>
    </row>
    <row r="53" spans="1:2" x14ac:dyDescent="0.3">
      <c r="A53" s="875" t="e">
        <f t="shared" ref="A53:A67" si="1">+A52+1</f>
        <v>#VALUE!</v>
      </c>
    </row>
    <row r="54" spans="1:2" x14ac:dyDescent="0.3">
      <c r="A54" s="875" t="e">
        <f t="shared" si="1"/>
        <v>#VALUE!</v>
      </c>
    </row>
    <row r="55" spans="1:2" x14ac:dyDescent="0.3">
      <c r="A55" s="875" t="e">
        <f t="shared" si="1"/>
        <v>#VALUE!</v>
      </c>
    </row>
    <row r="56" spans="1:2" x14ac:dyDescent="0.3">
      <c r="A56" s="875" t="e">
        <f t="shared" si="1"/>
        <v>#VALUE!</v>
      </c>
    </row>
    <row r="57" spans="1:2" x14ac:dyDescent="0.3">
      <c r="A57" s="875" t="e">
        <f t="shared" si="1"/>
        <v>#VALUE!</v>
      </c>
    </row>
    <row r="58" spans="1:2" x14ac:dyDescent="0.3">
      <c r="A58" s="875" t="e">
        <f t="shared" si="1"/>
        <v>#VALUE!</v>
      </c>
    </row>
    <row r="59" spans="1:2" x14ac:dyDescent="0.3">
      <c r="A59" s="875" t="e">
        <f t="shared" si="1"/>
        <v>#VALUE!</v>
      </c>
    </row>
    <row r="60" spans="1:2" x14ac:dyDescent="0.3">
      <c r="A60" s="875" t="e">
        <f t="shared" si="1"/>
        <v>#VALUE!</v>
      </c>
    </row>
    <row r="61" spans="1:2" x14ac:dyDescent="0.3">
      <c r="A61" s="875" t="e">
        <f t="shared" si="1"/>
        <v>#VALUE!</v>
      </c>
    </row>
    <row r="62" spans="1:2" x14ac:dyDescent="0.3">
      <c r="A62" s="875" t="e">
        <f t="shared" si="1"/>
        <v>#VALUE!</v>
      </c>
    </row>
    <row r="63" spans="1:2" x14ac:dyDescent="0.3">
      <c r="A63" s="875" t="e">
        <f t="shared" si="1"/>
        <v>#VALUE!</v>
      </c>
    </row>
    <row r="64" spans="1:2" x14ac:dyDescent="0.3">
      <c r="A64" s="875" t="e">
        <f t="shared" si="1"/>
        <v>#VALUE!</v>
      </c>
    </row>
    <row r="65" spans="1:1" x14ac:dyDescent="0.3">
      <c r="A65" s="875" t="e">
        <f t="shared" si="1"/>
        <v>#VALUE!</v>
      </c>
    </row>
    <row r="66" spans="1:1" x14ac:dyDescent="0.3">
      <c r="A66" s="875" t="e">
        <f t="shared" si="1"/>
        <v>#VALUE!</v>
      </c>
    </row>
    <row r="67" spans="1:1" x14ac:dyDescent="0.3">
      <c r="A67" s="875" t="e">
        <f t="shared" si="1"/>
        <v>#VALUE!</v>
      </c>
    </row>
    <row r="68" spans="1:1" x14ac:dyDescent="0.3">
      <c r="A68" s="875" t="e">
        <f t="shared" ref="A68:A83" si="2">+A67+1</f>
        <v>#VALUE!</v>
      </c>
    </row>
    <row r="69" spans="1:1" x14ac:dyDescent="0.3">
      <c r="A69" s="875" t="e">
        <f t="shared" si="2"/>
        <v>#VALUE!</v>
      </c>
    </row>
    <row r="70" spans="1:1" x14ac:dyDescent="0.3">
      <c r="A70" s="875" t="e">
        <f t="shared" si="2"/>
        <v>#VALUE!</v>
      </c>
    </row>
    <row r="71" spans="1:1" x14ac:dyDescent="0.3">
      <c r="A71" s="875" t="e">
        <f t="shared" si="2"/>
        <v>#VALUE!</v>
      </c>
    </row>
    <row r="72" spans="1:1" x14ac:dyDescent="0.3">
      <c r="A72" s="875" t="e">
        <f t="shared" si="2"/>
        <v>#VALUE!</v>
      </c>
    </row>
    <row r="73" spans="1:1" x14ac:dyDescent="0.3">
      <c r="A73" s="875" t="e">
        <f t="shared" si="2"/>
        <v>#VALUE!</v>
      </c>
    </row>
    <row r="74" spans="1:1" x14ac:dyDescent="0.3">
      <c r="A74" s="875" t="e">
        <f t="shared" si="2"/>
        <v>#VALUE!</v>
      </c>
    </row>
    <row r="75" spans="1:1" x14ac:dyDescent="0.3">
      <c r="A75" s="875" t="e">
        <f t="shared" si="2"/>
        <v>#VALUE!</v>
      </c>
    </row>
    <row r="76" spans="1:1" x14ac:dyDescent="0.3">
      <c r="A76" s="875" t="e">
        <f t="shared" si="2"/>
        <v>#VALUE!</v>
      </c>
    </row>
    <row r="77" spans="1:1" x14ac:dyDescent="0.3">
      <c r="A77" s="875" t="e">
        <f t="shared" si="2"/>
        <v>#VALUE!</v>
      </c>
    </row>
    <row r="78" spans="1:1" x14ac:dyDescent="0.3">
      <c r="A78" s="875" t="e">
        <f t="shared" si="2"/>
        <v>#VALUE!</v>
      </c>
    </row>
    <row r="79" spans="1:1" x14ac:dyDescent="0.3">
      <c r="A79" s="875" t="e">
        <f t="shared" si="2"/>
        <v>#VALUE!</v>
      </c>
    </row>
    <row r="80" spans="1:1" x14ac:dyDescent="0.3">
      <c r="A80" s="875" t="e">
        <f t="shared" si="2"/>
        <v>#VALUE!</v>
      </c>
    </row>
    <row r="81" spans="1:1" x14ac:dyDescent="0.3">
      <c r="A81" s="875" t="e">
        <f t="shared" si="2"/>
        <v>#VALUE!</v>
      </c>
    </row>
    <row r="82" spans="1:1" x14ac:dyDescent="0.3">
      <c r="A82" s="875" t="e">
        <f t="shared" si="2"/>
        <v>#VALUE!</v>
      </c>
    </row>
    <row r="83" spans="1:1" x14ac:dyDescent="0.3">
      <c r="A83" s="875" t="e">
        <f t="shared" si="2"/>
        <v>#VALUE!</v>
      </c>
    </row>
  </sheetData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2"/>
  <dimension ref="A1:L2025"/>
  <sheetViews>
    <sheetView workbookViewId="0">
      <selection activeCell="C687" sqref="C687"/>
    </sheetView>
  </sheetViews>
  <sheetFormatPr baseColWidth="10" defaultColWidth="11.44140625" defaultRowHeight="13.8" x14ac:dyDescent="0.25"/>
  <cols>
    <col min="1" max="2" width="11.5546875" style="1" bestFit="1" customWidth="1"/>
    <col min="3" max="3" width="73.44140625" style="1" customWidth="1"/>
    <col min="4" max="4" width="12.6640625" style="1" bestFit="1" customWidth="1"/>
    <col min="5" max="5" width="12" style="1" bestFit="1" customWidth="1"/>
    <col min="6" max="6" width="12.109375" style="2" bestFit="1" customWidth="1"/>
    <col min="7" max="7" width="19.109375" style="1" bestFit="1" customWidth="1"/>
    <col min="8" max="8" width="15.6640625" style="1" bestFit="1" customWidth="1"/>
    <col min="9" max="9" width="15.6640625" style="1" customWidth="1"/>
    <col min="10" max="10" width="22.88671875" style="1" customWidth="1"/>
    <col min="11" max="12" width="15.6640625" style="1" bestFit="1" customWidth="1"/>
    <col min="13" max="16384" width="11.44140625" style="1"/>
  </cols>
  <sheetData>
    <row r="1" spans="1:12" ht="27.6" x14ac:dyDescent="0.25">
      <c r="A1" s="16" t="s">
        <v>77</v>
      </c>
      <c r="B1" s="16" t="s">
        <v>14</v>
      </c>
      <c r="C1" s="16" t="s">
        <v>23</v>
      </c>
      <c r="D1" s="16" t="s">
        <v>16</v>
      </c>
      <c r="E1" s="815" t="s">
        <v>17</v>
      </c>
      <c r="F1" s="15" t="s">
        <v>18</v>
      </c>
      <c r="G1" s="14" t="s">
        <v>19</v>
      </c>
    </row>
    <row r="2" spans="1:12" ht="14.25" customHeight="1" x14ac:dyDescent="0.25">
      <c r="A2" s="822"/>
      <c r="B2" s="822"/>
      <c r="C2" s="822" t="s">
        <v>839</v>
      </c>
      <c r="D2" s="822"/>
      <c r="E2" s="822"/>
      <c r="F2" s="823"/>
      <c r="G2" s="824"/>
    </row>
    <row r="3" spans="1:12" ht="14.25" customHeight="1" x14ac:dyDescent="0.25">
      <c r="A3" s="4">
        <v>1</v>
      </c>
      <c r="B3" s="816">
        <v>730</v>
      </c>
      <c r="C3" s="5" t="s">
        <v>26</v>
      </c>
      <c r="D3" s="11" t="s">
        <v>51</v>
      </c>
      <c r="E3" s="11">
        <v>1</v>
      </c>
      <c r="F3" s="9">
        <f>+Hoja5!M239</f>
        <v>874341.94177037419</v>
      </c>
      <c r="G3" s="9">
        <f t="shared" ref="G3:G39" si="0">+F3*E3</f>
        <v>874341.94177037419</v>
      </c>
      <c r="H3" s="1">
        <f t="shared" ref="H3:H8" si="1">SUBTOTAL(9,E3:E1915)</f>
        <v>2669.5</v>
      </c>
      <c r="K3" s="8"/>
      <c r="L3" s="3"/>
    </row>
    <row r="4" spans="1:12" ht="14.25" customHeight="1" x14ac:dyDescent="0.25">
      <c r="A4" s="4">
        <v>1</v>
      </c>
      <c r="B4" s="816">
        <v>708</v>
      </c>
      <c r="C4" s="5" t="s">
        <v>27</v>
      </c>
      <c r="D4" s="11" t="s">
        <v>51</v>
      </c>
      <c r="E4" s="11">
        <v>1</v>
      </c>
      <c r="F4" s="9">
        <f>+Hoja5!M240</f>
        <v>615578.80106536078</v>
      </c>
      <c r="G4" s="9">
        <f t="shared" si="0"/>
        <v>615578.80106536078</v>
      </c>
      <c r="H4" s="1">
        <f t="shared" si="1"/>
        <v>2668.5</v>
      </c>
      <c r="K4" s="8"/>
      <c r="L4" s="3"/>
    </row>
    <row r="5" spans="1:12" ht="14.25" customHeight="1" x14ac:dyDescent="0.25">
      <c r="A5" s="4">
        <v>1</v>
      </c>
      <c r="B5" s="816">
        <v>752</v>
      </c>
      <c r="C5" s="6" t="s">
        <v>28</v>
      </c>
      <c r="D5" s="11" t="s">
        <v>51</v>
      </c>
      <c r="E5" s="11">
        <v>1</v>
      </c>
      <c r="F5" s="9">
        <f>+Hoja5!M241</f>
        <v>672692.28878201754</v>
      </c>
      <c r="G5" s="9">
        <f t="shared" si="0"/>
        <v>672692.28878201754</v>
      </c>
      <c r="H5" s="1">
        <f t="shared" si="1"/>
        <v>2667.5</v>
      </c>
      <c r="K5" s="8"/>
      <c r="L5" s="3"/>
    </row>
    <row r="6" spans="1:12" ht="14.25" customHeight="1" x14ac:dyDescent="0.25">
      <c r="A6" s="4">
        <v>1</v>
      </c>
      <c r="B6" s="816" t="s">
        <v>29</v>
      </c>
      <c r="C6" s="7" t="s">
        <v>30</v>
      </c>
      <c r="D6" s="11" t="s">
        <v>51</v>
      </c>
      <c r="E6" s="11">
        <v>2</v>
      </c>
      <c r="F6" s="9">
        <v>184841.78300071796</v>
      </c>
      <c r="G6" s="9">
        <f t="shared" si="0"/>
        <v>369683.56600143592</v>
      </c>
      <c r="H6" s="1">
        <f t="shared" si="1"/>
        <v>2666.5</v>
      </c>
      <c r="K6" s="8"/>
      <c r="L6" s="3"/>
    </row>
    <row r="7" spans="1:12" ht="14.25" customHeight="1" x14ac:dyDescent="0.25">
      <c r="A7" s="4">
        <v>1</v>
      </c>
      <c r="B7" s="816">
        <v>527</v>
      </c>
      <c r="C7" s="7" t="s">
        <v>31</v>
      </c>
      <c r="D7" s="11" t="s">
        <v>51</v>
      </c>
      <c r="E7" s="11">
        <v>1</v>
      </c>
      <c r="F7" s="9">
        <f>+Hoja5!M57</f>
        <v>106249.79526559786</v>
      </c>
      <c r="G7" s="9">
        <f t="shared" si="0"/>
        <v>106249.79526559786</v>
      </c>
      <c r="H7" s="1">
        <f t="shared" si="1"/>
        <v>2664.5</v>
      </c>
      <c r="K7" s="8"/>
      <c r="L7" s="3"/>
    </row>
    <row r="8" spans="1:12" ht="25.5" customHeight="1" x14ac:dyDescent="0.25">
      <c r="A8" s="4">
        <v>1</v>
      </c>
      <c r="B8" s="816">
        <v>522</v>
      </c>
      <c r="C8" s="11" t="s">
        <v>32</v>
      </c>
      <c r="D8" s="11" t="s">
        <v>51</v>
      </c>
      <c r="E8" s="11">
        <v>1</v>
      </c>
      <c r="F8" s="9">
        <f>+Hoja5!M55</f>
        <v>197789.02537109706</v>
      </c>
      <c r="G8" s="9">
        <f t="shared" si="0"/>
        <v>197789.02537109706</v>
      </c>
      <c r="H8" s="1">
        <f t="shared" si="1"/>
        <v>2663.5</v>
      </c>
      <c r="K8" s="8"/>
      <c r="L8" s="3"/>
    </row>
    <row r="9" spans="1:12" ht="14.25" customHeight="1" x14ac:dyDescent="0.25">
      <c r="A9" s="4">
        <v>1</v>
      </c>
      <c r="B9" s="816">
        <v>510</v>
      </c>
      <c r="C9" s="7" t="s">
        <v>33</v>
      </c>
      <c r="D9" s="11" t="s">
        <v>51</v>
      </c>
      <c r="E9" s="11">
        <v>1</v>
      </c>
      <c r="F9" s="9">
        <f>+Hoja5!M50</f>
        <v>427594.25988499756</v>
      </c>
      <c r="G9" s="9">
        <f t="shared" si="0"/>
        <v>427594.25988499756</v>
      </c>
      <c r="H9" s="1">
        <f>SUBTOTAL(9,E9:E1924)</f>
        <v>2662.5</v>
      </c>
    </row>
    <row r="10" spans="1:12" ht="14.25" customHeight="1" x14ac:dyDescent="0.25">
      <c r="A10" s="4">
        <v>1</v>
      </c>
      <c r="B10" s="816">
        <v>28</v>
      </c>
      <c r="C10" s="7" t="s">
        <v>34</v>
      </c>
      <c r="D10" s="11" t="s">
        <v>51</v>
      </c>
      <c r="E10" s="11">
        <v>1</v>
      </c>
      <c r="F10" s="9">
        <f>+Hoja5!M32</f>
        <v>307100.9624623835</v>
      </c>
      <c r="G10" s="9">
        <f t="shared" si="0"/>
        <v>307100.9624623835</v>
      </c>
      <c r="H10" s="1">
        <f t="shared" ref="H10:H23" si="2">SUBTOTAL(9,E10:E1922)</f>
        <v>2661.5</v>
      </c>
      <c r="K10" s="8"/>
      <c r="L10" s="8"/>
    </row>
    <row r="11" spans="1:12" ht="14.25" customHeight="1" x14ac:dyDescent="0.25">
      <c r="A11" s="4">
        <v>1</v>
      </c>
      <c r="B11" s="816" t="s">
        <v>35</v>
      </c>
      <c r="C11" s="7" t="s">
        <v>36</v>
      </c>
      <c r="D11" s="11" t="s">
        <v>51</v>
      </c>
      <c r="E11" s="11">
        <v>1</v>
      </c>
      <c r="F11" s="9">
        <f>+Hoja5!M140</f>
        <v>300958.7640656826</v>
      </c>
      <c r="G11" s="9">
        <f t="shared" si="0"/>
        <v>300958.7640656826</v>
      </c>
      <c r="H11" s="1">
        <f t="shared" si="2"/>
        <v>2660.5</v>
      </c>
      <c r="L11" s="8"/>
    </row>
    <row r="12" spans="1:12" ht="14.25" customHeight="1" x14ac:dyDescent="0.25">
      <c r="A12" s="4">
        <v>1</v>
      </c>
      <c r="B12" s="820">
        <v>243.5</v>
      </c>
      <c r="C12" s="7" t="s">
        <v>37</v>
      </c>
      <c r="D12" s="11" t="s">
        <v>51</v>
      </c>
      <c r="E12" s="11">
        <v>1</v>
      </c>
      <c r="F12" s="9">
        <f>+Hoja5!M44</f>
        <v>256983.18279463612</v>
      </c>
      <c r="G12" s="9">
        <f t="shared" si="0"/>
        <v>256983.18279463612</v>
      </c>
      <c r="H12" s="1">
        <f t="shared" si="2"/>
        <v>2659.5</v>
      </c>
    </row>
    <row r="13" spans="1:12" ht="14.25" customHeight="1" x14ac:dyDescent="0.25">
      <c r="A13" s="4">
        <v>1</v>
      </c>
      <c r="B13" s="816" t="s">
        <v>64</v>
      </c>
      <c r="C13" s="817" t="s">
        <v>63</v>
      </c>
      <c r="D13" s="11" t="s">
        <v>51</v>
      </c>
      <c r="E13" s="11"/>
      <c r="F13" s="9">
        <v>278002.00000000006</v>
      </c>
      <c r="G13" s="9">
        <f t="shared" si="0"/>
        <v>0</v>
      </c>
      <c r="H13" s="1">
        <f t="shared" si="2"/>
        <v>2658.5</v>
      </c>
    </row>
    <row r="14" spans="1:12" x14ac:dyDescent="0.25">
      <c r="A14" s="4">
        <v>1</v>
      </c>
      <c r="B14" s="816" t="s">
        <v>35</v>
      </c>
      <c r="C14" s="817" t="s">
        <v>832</v>
      </c>
      <c r="D14" s="11" t="s">
        <v>51</v>
      </c>
      <c r="E14" s="11">
        <v>1</v>
      </c>
      <c r="F14" s="9">
        <f>+Hoja5!M232+Hoja5!M233+Hoja5!M234+Hoja5!M235+Hoja5!M236</f>
        <v>82819.867631515852</v>
      </c>
      <c r="G14" s="9">
        <f t="shared" si="0"/>
        <v>82819.867631515852</v>
      </c>
      <c r="H14" s="1">
        <f t="shared" si="2"/>
        <v>2658.5</v>
      </c>
    </row>
    <row r="15" spans="1:12" ht="14.25" customHeight="1" x14ac:dyDescent="0.25">
      <c r="A15" s="4">
        <v>1</v>
      </c>
      <c r="B15" s="816">
        <v>690</v>
      </c>
      <c r="C15" s="817" t="s">
        <v>833</v>
      </c>
      <c r="D15" s="11" t="s">
        <v>51</v>
      </c>
      <c r="E15" s="11">
        <v>1</v>
      </c>
      <c r="F15" s="9">
        <f>+Hoja5!M156</f>
        <v>494940.90605549113</v>
      </c>
      <c r="G15" s="9">
        <f t="shared" si="0"/>
        <v>494940.90605549113</v>
      </c>
      <c r="H15" s="1">
        <f t="shared" si="2"/>
        <v>2657.5</v>
      </c>
    </row>
    <row r="16" spans="1:12" ht="14.25" customHeight="1" x14ac:dyDescent="0.25">
      <c r="A16" s="4">
        <v>1</v>
      </c>
      <c r="B16" s="816">
        <v>268</v>
      </c>
      <c r="C16" s="817" t="s">
        <v>834</v>
      </c>
      <c r="D16" s="11" t="s">
        <v>51</v>
      </c>
      <c r="E16" s="11"/>
      <c r="F16" s="9">
        <f>+Hoja5!M129</f>
        <v>639730.4370110553</v>
      </c>
      <c r="G16" s="9">
        <f t="shared" si="0"/>
        <v>0</v>
      </c>
      <c r="H16" s="1">
        <f t="shared" si="2"/>
        <v>2656.5</v>
      </c>
    </row>
    <row r="17" spans="1:11" ht="14.25" customHeight="1" x14ac:dyDescent="0.25">
      <c r="A17" s="4">
        <v>1</v>
      </c>
      <c r="B17" s="816">
        <v>719</v>
      </c>
      <c r="C17" s="817" t="s">
        <v>835</v>
      </c>
      <c r="D17" s="11" t="s">
        <v>51</v>
      </c>
      <c r="E17" s="11"/>
      <c r="F17" s="9">
        <f>+Hoja5!M163</f>
        <v>2847932.6566036539</v>
      </c>
      <c r="G17" s="9">
        <f t="shared" si="0"/>
        <v>0</v>
      </c>
      <c r="H17" s="1">
        <f t="shared" si="2"/>
        <v>2656.5</v>
      </c>
    </row>
    <row r="18" spans="1:11" ht="14.25" customHeight="1" x14ac:dyDescent="0.25">
      <c r="A18" s="4">
        <v>1</v>
      </c>
      <c r="B18" s="816" t="s">
        <v>836</v>
      </c>
      <c r="C18" s="817" t="s">
        <v>837</v>
      </c>
      <c r="D18" s="11" t="s">
        <v>51</v>
      </c>
      <c r="E18" s="11"/>
      <c r="F18" s="9">
        <f>+Hoja5!M180</f>
        <v>2385143.5999055603</v>
      </c>
      <c r="G18" s="9">
        <f t="shared" si="0"/>
        <v>0</v>
      </c>
      <c r="H18" s="1">
        <f t="shared" si="2"/>
        <v>2656.5</v>
      </c>
    </row>
    <row r="19" spans="1:11" ht="14.25" customHeight="1" x14ac:dyDescent="0.25">
      <c r="A19" s="4">
        <v>1</v>
      </c>
      <c r="B19" s="816" t="s">
        <v>35</v>
      </c>
      <c r="C19" s="6" t="s">
        <v>39</v>
      </c>
      <c r="D19" s="11" t="s">
        <v>51</v>
      </c>
      <c r="E19" s="11">
        <v>6.5</v>
      </c>
      <c r="F19" s="9">
        <f>+Hoja5!M256</f>
        <v>307102.24208704947</v>
      </c>
      <c r="G19" s="9">
        <f t="shared" si="0"/>
        <v>1996164.5735658216</v>
      </c>
      <c r="H19" s="1">
        <f t="shared" si="2"/>
        <v>2656.5</v>
      </c>
    </row>
    <row r="20" spans="1:11" ht="14.25" customHeight="1" x14ac:dyDescent="0.25">
      <c r="A20" s="4">
        <v>1</v>
      </c>
      <c r="B20" s="820">
        <v>528.5</v>
      </c>
      <c r="C20" s="818" t="s">
        <v>40</v>
      </c>
      <c r="D20" s="819" t="s">
        <v>51</v>
      </c>
      <c r="E20" s="819">
        <v>2</v>
      </c>
      <c r="F20" s="9">
        <f>+Hoja5!M58</f>
        <v>292746.13295942714</v>
      </c>
      <c r="G20" s="9">
        <f t="shared" si="0"/>
        <v>585492.26591885427</v>
      </c>
      <c r="H20" s="1">
        <f t="shared" si="2"/>
        <v>2650</v>
      </c>
    </row>
    <row r="21" spans="1:11" ht="14.25" customHeight="1" x14ac:dyDescent="0.25">
      <c r="A21" s="4">
        <v>1</v>
      </c>
      <c r="B21" s="816" t="s">
        <v>35</v>
      </c>
      <c r="C21" s="6" t="s">
        <v>41</v>
      </c>
      <c r="D21" s="11" t="s">
        <v>51</v>
      </c>
      <c r="E21" s="11">
        <v>6</v>
      </c>
      <c r="F21" s="9">
        <f>+Hoja5!M257</f>
        <v>71289.169766375897</v>
      </c>
      <c r="G21" s="9">
        <f t="shared" si="0"/>
        <v>427735.01859825535</v>
      </c>
      <c r="H21" s="1">
        <f t="shared" si="2"/>
        <v>2648</v>
      </c>
    </row>
    <row r="22" spans="1:11" ht="14.25" customHeight="1" x14ac:dyDescent="0.25">
      <c r="A22" s="4">
        <v>1</v>
      </c>
      <c r="B22" s="816" t="s">
        <v>35</v>
      </c>
      <c r="C22" s="7" t="s">
        <v>42</v>
      </c>
      <c r="D22" s="11" t="s">
        <v>51</v>
      </c>
      <c r="E22" s="11">
        <v>1</v>
      </c>
      <c r="F22" s="9">
        <f>+Hoja5!M123</f>
        <v>142183.03788093745</v>
      </c>
      <c r="G22" s="9">
        <f t="shared" si="0"/>
        <v>142183.03788093745</v>
      </c>
      <c r="H22" s="1">
        <f t="shared" si="2"/>
        <v>2642</v>
      </c>
    </row>
    <row r="23" spans="1:11" ht="14.25" customHeight="1" x14ac:dyDescent="0.25">
      <c r="A23" s="4">
        <v>1</v>
      </c>
      <c r="B23" s="816" t="s">
        <v>35</v>
      </c>
      <c r="C23" s="7" t="s">
        <v>43</v>
      </c>
      <c r="D23" s="11" t="s">
        <v>51</v>
      </c>
      <c r="E23" s="11">
        <v>8</v>
      </c>
      <c r="F23" s="9">
        <f>+Hoja5!M258</f>
        <v>29369.945333558175</v>
      </c>
      <c r="G23" s="9">
        <f t="shared" si="0"/>
        <v>234959.5626684654</v>
      </c>
      <c r="H23" s="1">
        <f t="shared" si="2"/>
        <v>2641</v>
      </c>
    </row>
    <row r="24" spans="1:11" ht="14.25" customHeight="1" x14ac:dyDescent="0.25">
      <c r="A24" s="4">
        <v>1</v>
      </c>
      <c r="B24" s="816" t="s">
        <v>35</v>
      </c>
      <c r="C24" s="6" t="s">
        <v>44</v>
      </c>
      <c r="D24" s="11" t="s">
        <v>51</v>
      </c>
      <c r="E24" s="11">
        <v>1</v>
      </c>
      <c r="F24" s="9">
        <v>1801648.8280902999</v>
      </c>
      <c r="G24" s="9">
        <f t="shared" si="0"/>
        <v>1801648.8280902999</v>
      </c>
      <c r="H24" s="1">
        <f>SUBTOTAL(9,E24:E1994)</f>
        <v>2633</v>
      </c>
    </row>
    <row r="25" spans="1:11" ht="14.25" customHeight="1" x14ac:dyDescent="0.25">
      <c r="A25" s="4">
        <v>1</v>
      </c>
      <c r="B25" s="816" t="s">
        <v>35</v>
      </c>
      <c r="C25" s="6" t="s">
        <v>45</v>
      </c>
      <c r="D25" s="11" t="s">
        <v>51</v>
      </c>
      <c r="E25" s="11">
        <v>1</v>
      </c>
      <c r="F25" s="9">
        <f>+Hoja5!M259</f>
        <v>163108.63767372453</v>
      </c>
      <c r="G25" s="9">
        <f t="shared" si="0"/>
        <v>163108.63767372453</v>
      </c>
      <c r="H25" s="1">
        <f t="shared" ref="H25:H30" si="3">SUBTOTAL(9,E25:E1937)</f>
        <v>2632</v>
      </c>
    </row>
    <row r="26" spans="1:11" ht="14.25" customHeight="1" x14ac:dyDescent="0.25">
      <c r="A26" s="4">
        <v>1</v>
      </c>
      <c r="B26" s="816" t="s">
        <v>35</v>
      </c>
      <c r="C26" s="6" t="s">
        <v>46</v>
      </c>
      <c r="D26" s="11" t="s">
        <v>51</v>
      </c>
      <c r="E26" s="11">
        <v>1</v>
      </c>
      <c r="F26" s="9">
        <f>+F25*0.75</f>
        <v>122331.47825529339</v>
      </c>
      <c r="G26" s="9">
        <f t="shared" si="0"/>
        <v>122331.47825529339</v>
      </c>
      <c r="H26" s="2">
        <f t="shared" si="3"/>
        <v>2631</v>
      </c>
      <c r="I26" s="2"/>
      <c r="J26" s="8"/>
    </row>
    <row r="27" spans="1:11" ht="14.25" customHeight="1" x14ac:dyDescent="0.25">
      <c r="A27" s="4">
        <v>1</v>
      </c>
      <c r="B27" s="816" t="s">
        <v>35</v>
      </c>
      <c r="C27" s="6" t="s">
        <v>47</v>
      </c>
      <c r="D27" s="11" t="s">
        <v>48</v>
      </c>
      <c r="E27" s="11">
        <v>5</v>
      </c>
      <c r="F27" s="9">
        <v>193974</v>
      </c>
      <c r="G27" s="9">
        <f t="shared" si="0"/>
        <v>969870</v>
      </c>
      <c r="H27" s="8">
        <f t="shared" si="3"/>
        <v>2630</v>
      </c>
      <c r="I27" s="8"/>
      <c r="J27" s="8"/>
      <c r="K27" s="8"/>
    </row>
    <row r="28" spans="1:11" ht="14.25" customHeight="1" x14ac:dyDescent="0.25">
      <c r="A28" s="4">
        <v>1</v>
      </c>
      <c r="B28" s="816">
        <v>100</v>
      </c>
      <c r="C28" s="6" t="s">
        <v>497</v>
      </c>
      <c r="D28" s="11" t="s">
        <v>51</v>
      </c>
      <c r="E28" s="11"/>
      <c r="F28" s="9">
        <f>+Hoja5!M153</f>
        <v>118572.58079897906</v>
      </c>
      <c r="G28" s="9">
        <f t="shared" si="0"/>
        <v>0</v>
      </c>
      <c r="H28" s="8">
        <f t="shared" si="3"/>
        <v>2625</v>
      </c>
      <c r="I28" s="8"/>
      <c r="J28" s="8"/>
      <c r="K28" s="8"/>
    </row>
    <row r="29" spans="1:11" ht="14.25" customHeight="1" x14ac:dyDescent="0.25">
      <c r="A29" s="4">
        <v>1</v>
      </c>
      <c r="B29" s="816">
        <v>736</v>
      </c>
      <c r="C29" s="6" t="s">
        <v>838</v>
      </c>
      <c r="D29" s="11" t="s">
        <v>51</v>
      </c>
      <c r="E29" s="11"/>
      <c r="F29" s="9">
        <f>+Hoja5!M166</f>
        <v>165180.35000794518</v>
      </c>
      <c r="G29" s="9">
        <f t="shared" si="0"/>
        <v>0</v>
      </c>
      <c r="H29" s="8">
        <f t="shared" si="3"/>
        <v>2625</v>
      </c>
      <c r="I29" s="8"/>
      <c r="J29" s="8"/>
      <c r="K29" s="8"/>
    </row>
    <row r="30" spans="1:11" ht="14.25" customHeight="1" x14ac:dyDescent="0.25">
      <c r="A30" s="4">
        <v>1</v>
      </c>
      <c r="B30" s="816" t="s">
        <v>35</v>
      </c>
      <c r="C30" s="6" t="s">
        <v>525</v>
      </c>
      <c r="D30" s="11" t="s">
        <v>524</v>
      </c>
      <c r="E30" s="11">
        <v>1</v>
      </c>
      <c r="F30" s="9">
        <v>133080.96526185301</v>
      </c>
      <c r="G30" s="9">
        <f t="shared" si="0"/>
        <v>133080.96526185301</v>
      </c>
      <c r="H30" s="8">
        <f t="shared" si="3"/>
        <v>2625</v>
      </c>
      <c r="I30" s="8"/>
      <c r="J30" s="8"/>
      <c r="K30" s="8"/>
    </row>
    <row r="31" spans="1:11" ht="14.25" customHeight="1" x14ac:dyDescent="0.25">
      <c r="A31" s="4">
        <v>1</v>
      </c>
      <c r="B31" s="816" t="s">
        <v>35</v>
      </c>
      <c r="C31" s="6" t="s">
        <v>889</v>
      </c>
      <c r="D31" s="11" t="s">
        <v>521</v>
      </c>
      <c r="E31" s="11">
        <v>1</v>
      </c>
      <c r="F31" s="9">
        <v>66540.482630926504</v>
      </c>
      <c r="G31" s="9">
        <f t="shared" si="0"/>
        <v>66540.482630926504</v>
      </c>
      <c r="H31" s="8"/>
      <c r="I31" s="8"/>
      <c r="J31" s="8"/>
      <c r="K31" s="8"/>
    </row>
    <row r="32" spans="1:11" customFormat="1" ht="15" customHeight="1" x14ac:dyDescent="0.3">
      <c r="A32" s="4">
        <v>1</v>
      </c>
      <c r="B32" s="869">
        <v>576</v>
      </c>
      <c r="C32" s="868" t="s">
        <v>1056</v>
      </c>
      <c r="D32" s="866" t="s">
        <v>790</v>
      </c>
      <c r="E32" s="11">
        <v>3</v>
      </c>
      <c r="F32" s="867">
        <v>59806</v>
      </c>
      <c r="G32" s="867">
        <f t="shared" si="0"/>
        <v>179418</v>
      </c>
    </row>
    <row r="33" spans="1:12" customFormat="1" ht="15" customHeight="1" x14ac:dyDescent="0.3">
      <c r="A33" s="4">
        <v>1</v>
      </c>
      <c r="B33" s="869">
        <v>101</v>
      </c>
      <c r="C33" s="868" t="s">
        <v>1057</v>
      </c>
      <c r="D33" s="866" t="s">
        <v>790</v>
      </c>
      <c r="E33" s="874">
        <f>+E28</f>
        <v>0</v>
      </c>
      <c r="F33" s="867">
        <v>78318</v>
      </c>
      <c r="G33" s="867">
        <f t="shared" si="0"/>
        <v>0</v>
      </c>
    </row>
    <row r="34" spans="1:12" ht="28.5" customHeight="1" x14ac:dyDescent="0.3">
      <c r="A34" s="4">
        <v>1</v>
      </c>
      <c r="B34" s="816" t="s">
        <v>35</v>
      </c>
      <c r="C34" s="868" t="s">
        <v>49</v>
      </c>
      <c r="D34" s="11" t="s">
        <v>51</v>
      </c>
      <c r="E34" s="11">
        <v>1</v>
      </c>
      <c r="F34" s="9">
        <f>+Hoja5!M262</f>
        <v>3817766.5890727374</v>
      </c>
      <c r="G34" s="9">
        <f t="shared" si="0"/>
        <v>3817766.5890727374</v>
      </c>
      <c r="H34" s="1">
        <f t="shared" ref="H34:H39" si="4">SUBTOTAL(9,E34:E1946)</f>
        <v>2620</v>
      </c>
      <c r="J34" s="2"/>
    </row>
    <row r="35" spans="1:12" ht="29.25" customHeight="1" x14ac:dyDescent="0.3">
      <c r="A35" s="4">
        <v>1</v>
      </c>
      <c r="B35" s="841" t="s">
        <v>35</v>
      </c>
      <c r="C35" s="868" t="s">
        <v>50</v>
      </c>
      <c r="D35" s="11" t="s">
        <v>51</v>
      </c>
      <c r="E35" s="843">
        <v>1</v>
      </c>
      <c r="F35" s="844">
        <f>3184838.63678603</f>
        <v>3184838.6367860301</v>
      </c>
      <c r="G35" s="9">
        <f t="shared" si="0"/>
        <v>3184838.6367860301</v>
      </c>
      <c r="H35" s="1">
        <f t="shared" si="4"/>
        <v>2619</v>
      </c>
      <c r="J35" s="2"/>
    </row>
    <row r="36" spans="1:12" ht="42.75" customHeight="1" x14ac:dyDescent="0.3">
      <c r="A36" s="4">
        <v>1</v>
      </c>
      <c r="B36" s="816" t="s">
        <v>35</v>
      </c>
      <c r="C36" s="868" t="s">
        <v>52</v>
      </c>
      <c r="D36" s="11" t="s">
        <v>51</v>
      </c>
      <c r="E36" s="11">
        <v>1</v>
      </c>
      <c r="F36" s="10">
        <f>+Hoja5!M15</f>
        <v>3312236.7889062678</v>
      </c>
      <c r="G36" s="9">
        <f t="shared" si="0"/>
        <v>3312236.7889062678</v>
      </c>
      <c r="H36" s="1">
        <f t="shared" si="4"/>
        <v>2618</v>
      </c>
    </row>
    <row r="37" spans="1:12" ht="14.25" customHeight="1" x14ac:dyDescent="0.3">
      <c r="A37" s="4">
        <v>1</v>
      </c>
      <c r="B37" s="816" t="s">
        <v>35</v>
      </c>
      <c r="C37" s="868" t="s">
        <v>53</v>
      </c>
      <c r="D37" s="11" t="s">
        <v>51</v>
      </c>
      <c r="E37" s="11">
        <v>1</v>
      </c>
      <c r="F37" s="10">
        <v>1620000</v>
      </c>
      <c r="G37" s="9">
        <f t="shared" si="0"/>
        <v>1620000</v>
      </c>
      <c r="H37" s="1">
        <f t="shared" si="4"/>
        <v>2617</v>
      </c>
      <c r="K37" s="2"/>
    </row>
    <row r="38" spans="1:12" ht="28.5" customHeight="1" x14ac:dyDescent="0.3">
      <c r="A38" s="4">
        <v>1</v>
      </c>
      <c r="B38" s="816" t="s">
        <v>35</v>
      </c>
      <c r="C38" s="868" t="s">
        <v>54</v>
      </c>
      <c r="D38" s="11" t="s">
        <v>51</v>
      </c>
      <c r="E38" s="11">
        <v>1</v>
      </c>
      <c r="F38" s="10">
        <v>3817766.9999999986</v>
      </c>
      <c r="G38" s="9">
        <f t="shared" si="0"/>
        <v>3817766.9999999986</v>
      </c>
      <c r="H38" s="1">
        <f t="shared" si="4"/>
        <v>2616</v>
      </c>
      <c r="K38" s="3"/>
    </row>
    <row r="39" spans="1:12" ht="28.5" customHeight="1" x14ac:dyDescent="0.3">
      <c r="A39" s="4">
        <v>1</v>
      </c>
      <c r="B39" s="820" t="s">
        <v>35</v>
      </c>
      <c r="C39" s="868" t="s">
        <v>55</v>
      </c>
      <c r="D39" s="11" t="s">
        <v>51</v>
      </c>
      <c r="E39" s="11">
        <v>1</v>
      </c>
      <c r="F39" s="10">
        <f>+Hoja5!M17</f>
        <v>2031088.0899497306</v>
      </c>
      <c r="G39" s="9">
        <f t="shared" si="0"/>
        <v>2031088.0899497306</v>
      </c>
      <c r="H39" s="1">
        <f t="shared" si="4"/>
        <v>2615</v>
      </c>
    </row>
    <row r="40" spans="1:12" ht="14.25" customHeight="1" x14ac:dyDescent="0.25">
      <c r="A40" s="825"/>
      <c r="B40" s="826"/>
      <c r="C40" s="827" t="s">
        <v>20</v>
      </c>
      <c r="D40" s="828"/>
      <c r="E40" s="828"/>
      <c r="F40" s="829"/>
      <c r="G40" s="830">
        <f>SUM(G3:G39)</f>
        <v>29312963.316409789</v>
      </c>
      <c r="H40" s="8" t="e">
        <f>+#REF!</f>
        <v>#REF!</v>
      </c>
      <c r="J40" s="8" t="e">
        <f>+G40-H40</f>
        <v>#REF!</v>
      </c>
    </row>
    <row r="41" spans="1:12" ht="14.25" customHeight="1" x14ac:dyDescent="0.25">
      <c r="A41" s="825"/>
      <c r="B41" s="826"/>
      <c r="C41" s="827"/>
      <c r="D41" s="828"/>
      <c r="E41" s="828"/>
      <c r="F41" s="829"/>
      <c r="G41" s="830"/>
    </row>
    <row r="42" spans="1:12" ht="14.25" customHeight="1" x14ac:dyDescent="0.25">
      <c r="A42" s="822"/>
      <c r="B42" s="822"/>
      <c r="C42" s="822" t="s">
        <v>840</v>
      </c>
      <c r="D42" s="822"/>
      <c r="E42" s="822"/>
      <c r="F42" s="823"/>
      <c r="G42" s="824"/>
    </row>
    <row r="43" spans="1:12" ht="14.25" customHeight="1" x14ac:dyDescent="0.25">
      <c r="A43" s="4">
        <v>2</v>
      </c>
      <c r="B43" s="816">
        <v>730</v>
      </c>
      <c r="C43" s="5" t="s">
        <v>26</v>
      </c>
      <c r="D43" s="11" t="s">
        <v>51</v>
      </c>
      <c r="E43" s="11">
        <v>1</v>
      </c>
      <c r="F43" s="9">
        <v>874341.94177037419</v>
      </c>
      <c r="G43" s="9">
        <f t="shared" ref="G43:G79" si="5">+F43*E43</f>
        <v>874341.94177037419</v>
      </c>
      <c r="K43" s="8"/>
      <c r="L43" s="3"/>
    </row>
    <row r="44" spans="1:12" ht="14.25" customHeight="1" x14ac:dyDescent="0.25">
      <c r="A44" s="4">
        <v>2</v>
      </c>
      <c r="B44" s="816">
        <v>708</v>
      </c>
      <c r="C44" s="5" t="s">
        <v>27</v>
      </c>
      <c r="D44" s="11" t="s">
        <v>51</v>
      </c>
      <c r="E44" s="11">
        <v>1</v>
      </c>
      <c r="F44" s="9">
        <v>615578.80106536078</v>
      </c>
      <c r="G44" s="9">
        <f t="shared" si="5"/>
        <v>615578.80106536078</v>
      </c>
      <c r="K44" s="8"/>
      <c r="L44" s="3"/>
    </row>
    <row r="45" spans="1:12" ht="14.25" customHeight="1" x14ac:dyDescent="0.25">
      <c r="A45" s="4">
        <v>2</v>
      </c>
      <c r="B45" s="816">
        <v>752</v>
      </c>
      <c r="C45" s="6" t="s">
        <v>28</v>
      </c>
      <c r="D45" s="11" t="s">
        <v>51</v>
      </c>
      <c r="E45" s="11">
        <v>1</v>
      </c>
      <c r="F45" s="9">
        <v>672692.28878201754</v>
      </c>
      <c r="G45" s="9">
        <f t="shared" si="5"/>
        <v>672692.28878201754</v>
      </c>
      <c r="K45" s="8"/>
      <c r="L45" s="3"/>
    </row>
    <row r="46" spans="1:12" ht="14.25" customHeight="1" x14ac:dyDescent="0.25">
      <c r="A46" s="4">
        <v>2</v>
      </c>
      <c r="B46" s="816" t="s">
        <v>29</v>
      </c>
      <c r="C46" s="7" t="s">
        <v>30</v>
      </c>
      <c r="D46" s="11" t="s">
        <v>51</v>
      </c>
      <c r="E46" s="11">
        <v>2</v>
      </c>
      <c r="F46" s="9">
        <v>184841.78300071796</v>
      </c>
      <c r="G46" s="9">
        <f t="shared" si="5"/>
        <v>369683.56600143592</v>
      </c>
      <c r="K46" s="8"/>
      <c r="L46" s="3"/>
    </row>
    <row r="47" spans="1:12" ht="14.25" customHeight="1" x14ac:dyDescent="0.25">
      <c r="A47" s="4">
        <v>2</v>
      </c>
      <c r="B47" s="816">
        <v>527</v>
      </c>
      <c r="C47" s="7" t="s">
        <v>31</v>
      </c>
      <c r="D47" s="11" t="s">
        <v>51</v>
      </c>
      <c r="E47" s="11"/>
      <c r="F47" s="9">
        <v>106249.79526559786</v>
      </c>
      <c r="G47" s="9">
        <f t="shared" si="5"/>
        <v>0</v>
      </c>
      <c r="K47" s="8"/>
      <c r="L47" s="3"/>
    </row>
    <row r="48" spans="1:12" ht="25.5" customHeight="1" x14ac:dyDescent="0.25">
      <c r="A48" s="4">
        <v>2</v>
      </c>
      <c r="B48" s="816">
        <v>522</v>
      </c>
      <c r="C48" s="11" t="s">
        <v>32</v>
      </c>
      <c r="D48" s="11" t="s">
        <v>51</v>
      </c>
      <c r="E48" s="11">
        <v>1</v>
      </c>
      <c r="F48" s="9">
        <v>197789.02537109706</v>
      </c>
      <c r="G48" s="9">
        <f t="shared" si="5"/>
        <v>197789.02537109706</v>
      </c>
      <c r="K48" s="8"/>
      <c r="L48" s="3"/>
    </row>
    <row r="49" spans="1:12" ht="14.25" customHeight="1" x14ac:dyDescent="0.25">
      <c r="A49" s="4">
        <v>2</v>
      </c>
      <c r="B49" s="816">
        <v>510</v>
      </c>
      <c r="C49" s="7" t="s">
        <v>33</v>
      </c>
      <c r="D49" s="11" t="s">
        <v>51</v>
      </c>
      <c r="E49" s="11">
        <v>1</v>
      </c>
      <c r="F49" s="9">
        <v>427594.25988499756</v>
      </c>
      <c r="G49" s="9">
        <f t="shared" si="5"/>
        <v>427594.25988499756</v>
      </c>
    </row>
    <row r="50" spans="1:12" ht="14.25" customHeight="1" x14ac:dyDescent="0.25">
      <c r="A50" s="4">
        <v>2</v>
      </c>
      <c r="B50" s="816">
        <v>28</v>
      </c>
      <c r="C50" s="7" t="s">
        <v>34</v>
      </c>
      <c r="D50" s="11" t="s">
        <v>51</v>
      </c>
      <c r="E50" s="11">
        <v>1</v>
      </c>
      <c r="F50" s="9">
        <v>307100.9624623835</v>
      </c>
      <c r="G50" s="9">
        <f t="shared" si="5"/>
        <v>307100.9624623835</v>
      </c>
      <c r="K50" s="8"/>
      <c r="L50" s="8"/>
    </row>
    <row r="51" spans="1:12" ht="14.25" customHeight="1" x14ac:dyDescent="0.25">
      <c r="A51" s="4">
        <v>2</v>
      </c>
      <c r="B51" s="816" t="s">
        <v>35</v>
      </c>
      <c r="C51" s="7" t="s">
        <v>36</v>
      </c>
      <c r="D51" s="11" t="s">
        <v>51</v>
      </c>
      <c r="E51" s="11">
        <v>1</v>
      </c>
      <c r="F51" s="9">
        <v>300958.7640656826</v>
      </c>
      <c r="G51" s="9">
        <f t="shared" si="5"/>
        <v>300958.7640656826</v>
      </c>
      <c r="L51" s="8"/>
    </row>
    <row r="52" spans="1:12" ht="14.25" customHeight="1" x14ac:dyDescent="0.25">
      <c r="A52" s="4">
        <v>2</v>
      </c>
      <c r="B52" s="820">
        <v>243.5</v>
      </c>
      <c r="C52" s="7" t="s">
        <v>37</v>
      </c>
      <c r="D52" s="11" t="s">
        <v>51</v>
      </c>
      <c r="E52" s="11">
        <v>1</v>
      </c>
      <c r="F52" s="9">
        <v>256983.18279463612</v>
      </c>
      <c r="G52" s="9">
        <f t="shared" si="5"/>
        <v>256983.18279463612</v>
      </c>
    </row>
    <row r="53" spans="1:12" ht="14.25" customHeight="1" x14ac:dyDescent="0.25">
      <c r="A53" s="4">
        <v>2</v>
      </c>
      <c r="B53" s="816" t="s">
        <v>64</v>
      </c>
      <c r="C53" s="817" t="s">
        <v>63</v>
      </c>
      <c r="D53" s="11" t="s">
        <v>51</v>
      </c>
      <c r="E53" s="11"/>
      <c r="F53" s="9">
        <v>278002.00000000006</v>
      </c>
      <c r="G53" s="9">
        <f t="shared" si="5"/>
        <v>0</v>
      </c>
    </row>
    <row r="54" spans="1:12" x14ac:dyDescent="0.25">
      <c r="A54" s="4">
        <v>2</v>
      </c>
      <c r="B54" s="816" t="s">
        <v>35</v>
      </c>
      <c r="C54" s="817" t="s">
        <v>832</v>
      </c>
      <c r="D54" s="11" t="s">
        <v>51</v>
      </c>
      <c r="E54" s="11">
        <v>1</v>
      </c>
      <c r="F54" s="9">
        <v>82819.867631515852</v>
      </c>
      <c r="G54" s="9">
        <f t="shared" si="5"/>
        <v>82819.867631515852</v>
      </c>
    </row>
    <row r="55" spans="1:12" ht="14.25" customHeight="1" x14ac:dyDescent="0.25">
      <c r="A55" s="4">
        <v>2</v>
      </c>
      <c r="B55" s="816">
        <v>690</v>
      </c>
      <c r="C55" s="817" t="s">
        <v>833</v>
      </c>
      <c r="D55" s="11" t="s">
        <v>51</v>
      </c>
      <c r="E55" s="11">
        <v>1</v>
      </c>
      <c r="F55" s="9">
        <v>494940.90605549113</v>
      </c>
      <c r="G55" s="9">
        <f t="shared" si="5"/>
        <v>494940.90605549113</v>
      </c>
    </row>
    <row r="56" spans="1:12" ht="14.25" customHeight="1" x14ac:dyDescent="0.25">
      <c r="A56" s="4">
        <v>2</v>
      </c>
      <c r="B56" s="816">
        <v>268</v>
      </c>
      <c r="C56" s="817" t="s">
        <v>834</v>
      </c>
      <c r="D56" s="11" t="s">
        <v>51</v>
      </c>
      <c r="E56" s="11">
        <v>1</v>
      </c>
      <c r="F56" s="9">
        <v>639730.4370110553</v>
      </c>
      <c r="G56" s="9">
        <f t="shared" si="5"/>
        <v>639730.4370110553</v>
      </c>
    </row>
    <row r="57" spans="1:12" ht="14.25" customHeight="1" x14ac:dyDescent="0.25">
      <c r="A57" s="4">
        <v>2</v>
      </c>
      <c r="B57" s="816">
        <v>719</v>
      </c>
      <c r="C57" s="817" t="s">
        <v>835</v>
      </c>
      <c r="D57" s="11" t="s">
        <v>51</v>
      </c>
      <c r="E57" s="11"/>
      <c r="F57" s="9">
        <v>2847932.6566036539</v>
      </c>
      <c r="G57" s="9">
        <f t="shared" si="5"/>
        <v>0</v>
      </c>
    </row>
    <row r="58" spans="1:12" ht="14.25" customHeight="1" x14ac:dyDescent="0.25">
      <c r="A58" s="4">
        <v>2</v>
      </c>
      <c r="B58" s="816" t="s">
        <v>836</v>
      </c>
      <c r="C58" s="817" t="s">
        <v>837</v>
      </c>
      <c r="D58" s="11" t="s">
        <v>51</v>
      </c>
      <c r="E58" s="11"/>
      <c r="F58" s="9">
        <v>2385143.5999055603</v>
      </c>
      <c r="G58" s="9">
        <f t="shared" si="5"/>
        <v>0</v>
      </c>
    </row>
    <row r="59" spans="1:12" ht="14.25" customHeight="1" x14ac:dyDescent="0.25">
      <c r="A59" s="4">
        <v>2</v>
      </c>
      <c r="B59" s="816" t="s">
        <v>35</v>
      </c>
      <c r="C59" s="6" t="s">
        <v>39</v>
      </c>
      <c r="D59" s="11" t="s">
        <v>51</v>
      </c>
      <c r="E59" s="11">
        <v>6.5</v>
      </c>
      <c r="F59" s="9">
        <v>307102.24208704947</v>
      </c>
      <c r="G59" s="9">
        <f t="shared" si="5"/>
        <v>1996164.5735658216</v>
      </c>
    </row>
    <row r="60" spans="1:12" ht="14.25" customHeight="1" x14ac:dyDescent="0.25">
      <c r="A60" s="4">
        <v>2</v>
      </c>
      <c r="B60" s="820">
        <v>528.5</v>
      </c>
      <c r="C60" s="818" t="s">
        <v>40</v>
      </c>
      <c r="D60" s="819" t="s">
        <v>51</v>
      </c>
      <c r="E60" s="819"/>
      <c r="F60" s="9">
        <v>292746.13295942714</v>
      </c>
      <c r="G60" s="9">
        <f t="shared" si="5"/>
        <v>0</v>
      </c>
    </row>
    <row r="61" spans="1:12" ht="14.25" customHeight="1" x14ac:dyDescent="0.25">
      <c r="A61" s="4">
        <v>2</v>
      </c>
      <c r="B61" s="816" t="s">
        <v>35</v>
      </c>
      <c r="C61" s="6" t="s">
        <v>41</v>
      </c>
      <c r="D61" s="11" t="s">
        <v>51</v>
      </c>
      <c r="E61" s="11">
        <v>6</v>
      </c>
      <c r="F61" s="9">
        <v>71289.169766375897</v>
      </c>
      <c r="G61" s="9">
        <f t="shared" si="5"/>
        <v>427735.01859825535</v>
      </c>
    </row>
    <row r="62" spans="1:12" ht="14.25" customHeight="1" x14ac:dyDescent="0.25">
      <c r="A62" s="4">
        <v>2</v>
      </c>
      <c r="B62" s="816" t="s">
        <v>35</v>
      </c>
      <c r="C62" s="7" t="s">
        <v>42</v>
      </c>
      <c r="D62" s="11" t="s">
        <v>51</v>
      </c>
      <c r="E62" s="11">
        <v>1</v>
      </c>
      <c r="F62" s="9">
        <v>142183.03788093745</v>
      </c>
      <c r="G62" s="9">
        <f t="shared" si="5"/>
        <v>142183.03788093745</v>
      </c>
    </row>
    <row r="63" spans="1:12" ht="14.25" customHeight="1" x14ac:dyDescent="0.25">
      <c r="A63" s="4">
        <v>2</v>
      </c>
      <c r="B63" s="816" t="s">
        <v>35</v>
      </c>
      <c r="C63" s="7" t="s">
        <v>43</v>
      </c>
      <c r="D63" s="11" t="s">
        <v>51</v>
      </c>
      <c r="E63" s="11">
        <v>8</v>
      </c>
      <c r="F63" s="9">
        <v>29369.945333558175</v>
      </c>
      <c r="G63" s="9">
        <f t="shared" si="5"/>
        <v>234959.5626684654</v>
      </c>
    </row>
    <row r="64" spans="1:12" ht="14.25" customHeight="1" x14ac:dyDescent="0.25">
      <c r="A64" s="4">
        <v>2</v>
      </c>
      <c r="B64" s="816" t="s">
        <v>35</v>
      </c>
      <c r="C64" s="6" t="s">
        <v>44</v>
      </c>
      <c r="D64" s="11" t="s">
        <v>51</v>
      </c>
      <c r="E64" s="11">
        <v>1</v>
      </c>
      <c r="F64" s="9">
        <v>1801648.8280902999</v>
      </c>
      <c r="G64" s="9">
        <f t="shared" si="5"/>
        <v>1801648.8280902999</v>
      </c>
    </row>
    <row r="65" spans="1:11" ht="14.25" customHeight="1" x14ac:dyDescent="0.25">
      <c r="A65" s="4">
        <v>2</v>
      </c>
      <c r="B65" s="816" t="s">
        <v>35</v>
      </c>
      <c r="C65" s="6" t="s">
        <v>45</v>
      </c>
      <c r="D65" s="11" t="s">
        <v>51</v>
      </c>
      <c r="E65" s="11">
        <v>1</v>
      </c>
      <c r="F65" s="9">
        <v>163108.63767372453</v>
      </c>
      <c r="G65" s="9">
        <f t="shared" si="5"/>
        <v>163108.63767372453</v>
      </c>
    </row>
    <row r="66" spans="1:11" ht="14.25" customHeight="1" x14ac:dyDescent="0.25">
      <c r="A66" s="4">
        <v>2</v>
      </c>
      <c r="B66" s="816" t="s">
        <v>35</v>
      </c>
      <c r="C66" s="6" t="s">
        <v>46</v>
      </c>
      <c r="D66" s="11" t="s">
        <v>51</v>
      </c>
      <c r="E66" s="11">
        <v>1</v>
      </c>
      <c r="F66" s="9">
        <v>122331.47825529339</v>
      </c>
      <c r="G66" s="9">
        <f t="shared" si="5"/>
        <v>122331.47825529339</v>
      </c>
      <c r="H66" s="2"/>
      <c r="I66" s="2"/>
      <c r="J66" s="8"/>
    </row>
    <row r="67" spans="1:11" ht="14.25" customHeight="1" x14ac:dyDescent="0.25">
      <c r="A67" s="4">
        <v>2</v>
      </c>
      <c r="B67" s="816" t="s">
        <v>35</v>
      </c>
      <c r="C67" s="6" t="s">
        <v>47</v>
      </c>
      <c r="D67" s="11" t="s">
        <v>48</v>
      </c>
      <c r="E67" s="11">
        <v>5</v>
      </c>
      <c r="F67" s="9">
        <v>193974</v>
      </c>
      <c r="G67" s="9">
        <f t="shared" si="5"/>
        <v>969870</v>
      </c>
      <c r="H67" s="8"/>
      <c r="I67" s="8"/>
      <c r="J67" s="8"/>
      <c r="K67" s="8"/>
    </row>
    <row r="68" spans="1:11" ht="14.25" customHeight="1" x14ac:dyDescent="0.25">
      <c r="A68" s="4">
        <v>2</v>
      </c>
      <c r="B68" s="816">
        <v>100</v>
      </c>
      <c r="C68" s="6" t="s">
        <v>497</v>
      </c>
      <c r="D68" s="11" t="s">
        <v>51</v>
      </c>
      <c r="E68" s="11"/>
      <c r="F68" s="9">
        <v>118572.58079897906</v>
      </c>
      <c r="G68" s="9">
        <f t="shared" si="5"/>
        <v>0</v>
      </c>
      <c r="H68" s="8"/>
      <c r="I68" s="8"/>
      <c r="J68" s="8"/>
      <c r="K68" s="8"/>
    </row>
    <row r="69" spans="1:11" ht="14.25" customHeight="1" x14ac:dyDescent="0.25">
      <c r="A69" s="4">
        <v>2</v>
      </c>
      <c r="B69" s="816">
        <v>736</v>
      </c>
      <c r="C69" s="6" t="s">
        <v>838</v>
      </c>
      <c r="D69" s="11" t="s">
        <v>51</v>
      </c>
      <c r="E69" s="11"/>
      <c r="F69" s="9">
        <v>165180.35000794518</v>
      </c>
      <c r="G69" s="9">
        <f t="shared" si="5"/>
        <v>0</v>
      </c>
      <c r="H69" s="8"/>
      <c r="I69" s="8"/>
      <c r="J69" s="8"/>
      <c r="K69" s="8"/>
    </row>
    <row r="70" spans="1:11" ht="14.25" customHeight="1" x14ac:dyDescent="0.25">
      <c r="A70" s="4">
        <v>1</v>
      </c>
      <c r="B70" s="816" t="s">
        <v>35</v>
      </c>
      <c r="C70" s="6" t="s">
        <v>525</v>
      </c>
      <c r="D70" s="11" t="s">
        <v>524</v>
      </c>
      <c r="E70" s="11">
        <v>1</v>
      </c>
      <c r="F70" s="9">
        <v>133080.96526185301</v>
      </c>
      <c r="G70" s="9">
        <f t="shared" si="5"/>
        <v>133080.96526185301</v>
      </c>
      <c r="H70" s="8"/>
      <c r="I70" s="8"/>
      <c r="J70" s="8"/>
      <c r="K70" s="8"/>
    </row>
    <row r="71" spans="1:11" ht="14.25" customHeight="1" x14ac:dyDescent="0.25">
      <c r="A71" s="4">
        <v>1</v>
      </c>
      <c r="B71" s="816" t="s">
        <v>35</v>
      </c>
      <c r="C71" s="6" t="s">
        <v>889</v>
      </c>
      <c r="D71" s="11" t="s">
        <v>521</v>
      </c>
      <c r="E71" s="11">
        <v>1</v>
      </c>
      <c r="F71" s="9">
        <v>66540.482630926504</v>
      </c>
      <c r="G71" s="9">
        <f t="shared" si="5"/>
        <v>66540.482630926504</v>
      </c>
      <c r="H71" s="8"/>
      <c r="I71" s="8"/>
      <c r="J71" s="8"/>
      <c r="K71" s="8"/>
    </row>
    <row r="72" spans="1:11" customFormat="1" ht="15" customHeight="1" x14ac:dyDescent="0.3">
      <c r="A72" s="4">
        <v>1</v>
      </c>
      <c r="B72" s="869">
        <v>576</v>
      </c>
      <c r="C72" s="868" t="s">
        <v>1056</v>
      </c>
      <c r="D72" s="866" t="s">
        <v>790</v>
      </c>
      <c r="E72" s="11">
        <v>3</v>
      </c>
      <c r="F72" s="867">
        <v>59806</v>
      </c>
      <c r="G72" s="867">
        <f t="shared" si="5"/>
        <v>179418</v>
      </c>
    </row>
    <row r="73" spans="1:11" customFormat="1" ht="15" customHeight="1" x14ac:dyDescent="0.3">
      <c r="A73" s="4">
        <v>1</v>
      </c>
      <c r="B73" s="869">
        <v>101</v>
      </c>
      <c r="C73" s="868" t="s">
        <v>1057</v>
      </c>
      <c r="D73" s="866" t="s">
        <v>790</v>
      </c>
      <c r="E73" s="874">
        <f>+E68</f>
        <v>0</v>
      </c>
      <c r="F73" s="867">
        <v>78318</v>
      </c>
      <c r="G73" s="867">
        <f t="shared" si="5"/>
        <v>0</v>
      </c>
    </row>
    <row r="74" spans="1:11" ht="28.5" customHeight="1" x14ac:dyDescent="0.25">
      <c r="A74" s="4">
        <v>2</v>
      </c>
      <c r="B74" s="816" t="s">
        <v>35</v>
      </c>
      <c r="C74" s="6" t="s">
        <v>49</v>
      </c>
      <c r="D74" s="11" t="s">
        <v>51</v>
      </c>
      <c r="E74" s="11">
        <v>1</v>
      </c>
      <c r="F74" s="9">
        <v>3817766.5890727374</v>
      </c>
      <c r="G74" s="9">
        <f t="shared" si="5"/>
        <v>3817766.5890727374</v>
      </c>
      <c r="J74" s="2"/>
    </row>
    <row r="75" spans="1:11" ht="31.5" customHeight="1" x14ac:dyDescent="0.25">
      <c r="A75" s="4">
        <v>1</v>
      </c>
      <c r="B75" s="841" t="s">
        <v>35</v>
      </c>
      <c r="C75" s="842" t="s">
        <v>50</v>
      </c>
      <c r="D75" s="11" t="s">
        <v>51</v>
      </c>
      <c r="E75" s="843">
        <v>1</v>
      </c>
      <c r="F75" s="844">
        <f>3184838.63678603</f>
        <v>3184838.6367860301</v>
      </c>
      <c r="G75" s="9">
        <f t="shared" si="5"/>
        <v>3184838.6367860301</v>
      </c>
      <c r="J75" s="2"/>
    </row>
    <row r="76" spans="1:11" ht="42.75" customHeight="1" x14ac:dyDescent="0.25">
      <c r="A76" s="4">
        <v>2</v>
      </c>
      <c r="B76" s="816" t="s">
        <v>35</v>
      </c>
      <c r="C76" s="6" t="s">
        <v>52</v>
      </c>
      <c r="D76" s="11" t="s">
        <v>51</v>
      </c>
      <c r="E76" s="11">
        <v>1</v>
      </c>
      <c r="F76" s="10">
        <v>3312236.7889062678</v>
      </c>
      <c r="G76" s="9">
        <f t="shared" si="5"/>
        <v>3312236.7889062678</v>
      </c>
    </row>
    <row r="77" spans="1:11" ht="14.25" customHeight="1" x14ac:dyDescent="0.25">
      <c r="A77" s="4">
        <v>2</v>
      </c>
      <c r="B77" s="816" t="s">
        <v>35</v>
      </c>
      <c r="C77" s="6" t="s">
        <v>53</v>
      </c>
      <c r="D77" s="11" t="s">
        <v>51</v>
      </c>
      <c r="E77" s="11">
        <v>1</v>
      </c>
      <c r="F77" s="10">
        <v>1620000</v>
      </c>
      <c r="G77" s="9">
        <f t="shared" si="5"/>
        <v>1620000</v>
      </c>
      <c r="K77" s="2"/>
    </row>
    <row r="78" spans="1:11" ht="28.5" customHeight="1" x14ac:dyDescent="0.25">
      <c r="A78" s="4">
        <v>2</v>
      </c>
      <c r="B78" s="816" t="s">
        <v>35</v>
      </c>
      <c r="C78" s="13" t="s">
        <v>54</v>
      </c>
      <c r="D78" s="11" t="s">
        <v>51</v>
      </c>
      <c r="E78" s="11">
        <v>1</v>
      </c>
      <c r="F78" s="10">
        <v>3817766.9999999986</v>
      </c>
      <c r="G78" s="9">
        <f t="shared" si="5"/>
        <v>3817766.9999999986</v>
      </c>
      <c r="K78" s="3"/>
    </row>
    <row r="79" spans="1:11" ht="28.5" customHeight="1" x14ac:dyDescent="0.25">
      <c r="A79" s="4">
        <v>2</v>
      </c>
      <c r="B79" s="820" t="s">
        <v>35</v>
      </c>
      <c r="C79" s="12" t="s">
        <v>55</v>
      </c>
      <c r="D79" s="11" t="s">
        <v>51</v>
      </c>
      <c r="E79" s="11">
        <v>1</v>
      </c>
      <c r="F79" s="10">
        <v>2031088.0899497306</v>
      </c>
      <c r="G79" s="9">
        <f t="shared" si="5"/>
        <v>2031088.0899497306</v>
      </c>
    </row>
    <row r="80" spans="1:11" ht="14.25" customHeight="1" x14ac:dyDescent="0.25">
      <c r="A80" s="825"/>
      <c r="B80" s="826"/>
      <c r="C80" s="827" t="s">
        <v>20</v>
      </c>
      <c r="D80" s="828"/>
      <c r="E80" s="828"/>
      <c r="F80" s="829"/>
      <c r="G80" s="830">
        <f>SUM(G43:G79)</f>
        <v>29260951.692236394</v>
      </c>
      <c r="H80" s="8" t="e">
        <f>+#REF!</f>
        <v>#REF!</v>
      </c>
      <c r="J80" s="8" t="e">
        <f>+G80-H80</f>
        <v>#REF!</v>
      </c>
    </row>
    <row r="81" spans="1:12" ht="14.25" customHeight="1" x14ac:dyDescent="0.25">
      <c r="A81" s="822"/>
      <c r="B81" s="822"/>
      <c r="C81" s="822" t="s">
        <v>841</v>
      </c>
      <c r="D81" s="822"/>
      <c r="E81" s="822"/>
      <c r="F81" s="823"/>
      <c r="G81" s="824"/>
    </row>
    <row r="82" spans="1:12" ht="14.25" customHeight="1" x14ac:dyDescent="0.25">
      <c r="A82" s="4">
        <v>3</v>
      </c>
      <c r="B82" s="816">
        <v>730</v>
      </c>
      <c r="C82" s="5" t="s">
        <v>26</v>
      </c>
      <c r="D82" s="11" t="s">
        <v>51</v>
      </c>
      <c r="E82" s="11">
        <v>1</v>
      </c>
      <c r="F82" s="9">
        <v>874341.94177037419</v>
      </c>
      <c r="G82" s="9">
        <f t="shared" ref="G82:G118" si="6">+F82*E82</f>
        <v>874341.94177037419</v>
      </c>
      <c r="K82" s="8"/>
      <c r="L82" s="3"/>
    </row>
    <row r="83" spans="1:12" ht="14.25" customHeight="1" x14ac:dyDescent="0.25">
      <c r="A83" s="4">
        <v>3</v>
      </c>
      <c r="B83" s="816">
        <v>708</v>
      </c>
      <c r="C83" s="5" t="s">
        <v>27</v>
      </c>
      <c r="D83" s="11" t="s">
        <v>51</v>
      </c>
      <c r="E83" s="11">
        <v>1</v>
      </c>
      <c r="F83" s="9">
        <v>615578.80106536078</v>
      </c>
      <c r="G83" s="9">
        <f t="shared" si="6"/>
        <v>615578.80106536078</v>
      </c>
      <c r="K83" s="8"/>
      <c r="L83" s="3"/>
    </row>
    <row r="84" spans="1:12" ht="14.25" customHeight="1" x14ac:dyDescent="0.25">
      <c r="A84" s="4">
        <v>3</v>
      </c>
      <c r="B84" s="816">
        <v>752</v>
      </c>
      <c r="C84" s="6" t="s">
        <v>28</v>
      </c>
      <c r="D84" s="11" t="s">
        <v>51</v>
      </c>
      <c r="E84" s="11">
        <v>1</v>
      </c>
      <c r="F84" s="9">
        <v>672692.28878201754</v>
      </c>
      <c r="G84" s="9">
        <f t="shared" si="6"/>
        <v>672692.28878201754</v>
      </c>
      <c r="K84" s="8"/>
      <c r="L84" s="3"/>
    </row>
    <row r="85" spans="1:12" ht="14.25" customHeight="1" x14ac:dyDescent="0.25">
      <c r="A85" s="4">
        <v>3</v>
      </c>
      <c r="B85" s="816" t="s">
        <v>29</v>
      </c>
      <c r="C85" s="7" t="s">
        <v>30</v>
      </c>
      <c r="D85" s="11" t="s">
        <v>51</v>
      </c>
      <c r="E85" s="11">
        <v>2</v>
      </c>
      <c r="F85" s="9">
        <v>184841.78300071796</v>
      </c>
      <c r="G85" s="9">
        <f t="shared" si="6"/>
        <v>369683.56600143592</v>
      </c>
      <c r="K85" s="8"/>
      <c r="L85" s="3"/>
    </row>
    <row r="86" spans="1:12" ht="14.25" customHeight="1" x14ac:dyDescent="0.25">
      <c r="A86" s="4">
        <v>3</v>
      </c>
      <c r="B86" s="816">
        <v>527</v>
      </c>
      <c r="C86" s="7" t="s">
        <v>31</v>
      </c>
      <c r="D86" s="11" t="s">
        <v>51</v>
      </c>
      <c r="E86" s="11">
        <v>1</v>
      </c>
      <c r="F86" s="9">
        <v>106249.79526559786</v>
      </c>
      <c r="G86" s="9">
        <f t="shared" si="6"/>
        <v>106249.79526559786</v>
      </c>
      <c r="K86" s="8"/>
      <c r="L86" s="3"/>
    </row>
    <row r="87" spans="1:12" ht="25.5" customHeight="1" x14ac:dyDescent="0.25">
      <c r="A87" s="4">
        <v>3</v>
      </c>
      <c r="B87" s="816">
        <v>522</v>
      </c>
      <c r="C87" s="11" t="s">
        <v>32</v>
      </c>
      <c r="D87" s="11" t="s">
        <v>51</v>
      </c>
      <c r="E87" s="11">
        <v>1</v>
      </c>
      <c r="F87" s="9">
        <v>197789.02537109706</v>
      </c>
      <c r="G87" s="9">
        <f t="shared" si="6"/>
        <v>197789.02537109706</v>
      </c>
      <c r="K87" s="8"/>
      <c r="L87" s="3"/>
    </row>
    <row r="88" spans="1:12" ht="14.25" customHeight="1" x14ac:dyDescent="0.25">
      <c r="A88" s="4">
        <v>3</v>
      </c>
      <c r="B88" s="816">
        <v>510</v>
      </c>
      <c r="C88" s="7" t="s">
        <v>33</v>
      </c>
      <c r="D88" s="11" t="s">
        <v>51</v>
      </c>
      <c r="E88" s="11">
        <v>1</v>
      </c>
      <c r="F88" s="9">
        <v>427594.25988499756</v>
      </c>
      <c r="G88" s="9">
        <f t="shared" si="6"/>
        <v>427594.25988499756</v>
      </c>
    </row>
    <row r="89" spans="1:12" ht="14.25" customHeight="1" x14ac:dyDescent="0.25">
      <c r="A89" s="4">
        <v>3</v>
      </c>
      <c r="B89" s="816">
        <v>28</v>
      </c>
      <c r="C89" s="7" t="s">
        <v>34</v>
      </c>
      <c r="D89" s="11" t="s">
        <v>51</v>
      </c>
      <c r="E89" s="11">
        <v>1</v>
      </c>
      <c r="F89" s="9">
        <v>307100.9624623835</v>
      </c>
      <c r="G89" s="9">
        <f t="shared" si="6"/>
        <v>307100.9624623835</v>
      </c>
      <c r="K89" s="8"/>
      <c r="L89" s="8"/>
    </row>
    <row r="90" spans="1:12" ht="14.25" customHeight="1" x14ac:dyDescent="0.25">
      <c r="A90" s="4">
        <v>3</v>
      </c>
      <c r="B90" s="816" t="s">
        <v>35</v>
      </c>
      <c r="C90" s="7" t="s">
        <v>36</v>
      </c>
      <c r="D90" s="11" t="s">
        <v>51</v>
      </c>
      <c r="E90" s="11">
        <v>1</v>
      </c>
      <c r="F90" s="9">
        <v>300958.7640656826</v>
      </c>
      <c r="G90" s="9">
        <f t="shared" si="6"/>
        <v>300958.7640656826</v>
      </c>
      <c r="L90" s="8"/>
    </row>
    <row r="91" spans="1:12" ht="14.25" customHeight="1" x14ac:dyDescent="0.25">
      <c r="A91" s="4">
        <v>3</v>
      </c>
      <c r="B91" s="820">
        <v>243.5</v>
      </c>
      <c r="C91" s="7" t="s">
        <v>37</v>
      </c>
      <c r="D91" s="11" t="s">
        <v>51</v>
      </c>
      <c r="E91" s="11">
        <v>1</v>
      </c>
      <c r="F91" s="9">
        <v>256983.18279463612</v>
      </c>
      <c r="G91" s="9">
        <f t="shared" si="6"/>
        <v>256983.18279463612</v>
      </c>
    </row>
    <row r="92" spans="1:12" ht="14.25" customHeight="1" x14ac:dyDescent="0.25">
      <c r="A92" s="4">
        <v>3</v>
      </c>
      <c r="B92" s="816" t="s">
        <v>64</v>
      </c>
      <c r="C92" s="817" t="s">
        <v>63</v>
      </c>
      <c r="D92" s="11" t="s">
        <v>51</v>
      </c>
      <c r="E92" s="11"/>
      <c r="F92" s="9">
        <v>278002.00000000006</v>
      </c>
      <c r="G92" s="9">
        <f t="shared" si="6"/>
        <v>0</v>
      </c>
    </row>
    <row r="93" spans="1:12" x14ac:dyDescent="0.25">
      <c r="A93" s="4">
        <v>3</v>
      </c>
      <c r="B93" s="816" t="s">
        <v>35</v>
      </c>
      <c r="C93" s="817" t="s">
        <v>832</v>
      </c>
      <c r="D93" s="11" t="s">
        <v>51</v>
      </c>
      <c r="E93" s="11">
        <v>1</v>
      </c>
      <c r="F93" s="9">
        <v>82819.867631515852</v>
      </c>
      <c r="G93" s="9">
        <f t="shared" si="6"/>
        <v>82819.867631515852</v>
      </c>
    </row>
    <row r="94" spans="1:12" ht="14.25" customHeight="1" x14ac:dyDescent="0.25">
      <c r="A94" s="4">
        <v>3</v>
      </c>
      <c r="B94" s="816">
        <v>690</v>
      </c>
      <c r="C94" s="817" t="s">
        <v>833</v>
      </c>
      <c r="D94" s="11" t="s">
        <v>51</v>
      </c>
      <c r="E94" s="11">
        <v>1</v>
      </c>
      <c r="F94" s="9">
        <v>494940.90605549113</v>
      </c>
      <c r="G94" s="9">
        <f t="shared" si="6"/>
        <v>494940.90605549113</v>
      </c>
    </row>
    <row r="95" spans="1:12" ht="14.25" customHeight="1" x14ac:dyDescent="0.25">
      <c r="A95" s="4">
        <v>3</v>
      </c>
      <c r="B95" s="816">
        <v>268</v>
      </c>
      <c r="C95" s="817" t="s">
        <v>834</v>
      </c>
      <c r="D95" s="11" t="s">
        <v>51</v>
      </c>
      <c r="E95" s="11"/>
      <c r="F95" s="9">
        <v>639730.4370110553</v>
      </c>
      <c r="G95" s="9">
        <f t="shared" si="6"/>
        <v>0</v>
      </c>
    </row>
    <row r="96" spans="1:12" ht="14.25" customHeight="1" x14ac:dyDescent="0.25">
      <c r="A96" s="4">
        <v>3</v>
      </c>
      <c r="B96" s="816">
        <v>719</v>
      </c>
      <c r="C96" s="817" t="s">
        <v>835</v>
      </c>
      <c r="D96" s="11" t="s">
        <v>51</v>
      </c>
      <c r="E96" s="11"/>
      <c r="F96" s="9">
        <v>2847932.6566036539</v>
      </c>
      <c r="G96" s="9">
        <f t="shared" si="6"/>
        <v>0</v>
      </c>
    </row>
    <row r="97" spans="1:11" ht="14.25" customHeight="1" x14ac:dyDescent="0.25">
      <c r="A97" s="4">
        <v>3</v>
      </c>
      <c r="B97" s="816" t="s">
        <v>836</v>
      </c>
      <c r="C97" s="817" t="s">
        <v>837</v>
      </c>
      <c r="D97" s="11" t="s">
        <v>51</v>
      </c>
      <c r="E97" s="11"/>
      <c r="F97" s="9">
        <v>2385143.5999055603</v>
      </c>
      <c r="G97" s="9">
        <f t="shared" si="6"/>
        <v>0</v>
      </c>
    </row>
    <row r="98" spans="1:11" ht="14.25" customHeight="1" x14ac:dyDescent="0.25">
      <c r="A98" s="4">
        <v>3</v>
      </c>
      <c r="B98" s="816" t="s">
        <v>35</v>
      </c>
      <c r="C98" s="6" t="s">
        <v>39</v>
      </c>
      <c r="D98" s="11" t="s">
        <v>51</v>
      </c>
      <c r="E98" s="11">
        <v>6.5</v>
      </c>
      <c r="F98" s="9">
        <v>307102.24208704947</v>
      </c>
      <c r="G98" s="9">
        <f t="shared" si="6"/>
        <v>1996164.5735658216</v>
      </c>
    </row>
    <row r="99" spans="1:11" ht="14.25" customHeight="1" x14ac:dyDescent="0.25">
      <c r="A99" s="4">
        <v>3</v>
      </c>
      <c r="B99" s="820">
        <v>528.5</v>
      </c>
      <c r="C99" s="818" t="s">
        <v>40</v>
      </c>
      <c r="D99" s="819" t="s">
        <v>51</v>
      </c>
      <c r="E99" s="819">
        <v>2</v>
      </c>
      <c r="F99" s="9">
        <v>292746.13295942714</v>
      </c>
      <c r="G99" s="9">
        <f t="shared" si="6"/>
        <v>585492.26591885427</v>
      </c>
    </row>
    <row r="100" spans="1:11" ht="14.25" customHeight="1" x14ac:dyDescent="0.25">
      <c r="A100" s="4">
        <v>3</v>
      </c>
      <c r="B100" s="816" t="s">
        <v>35</v>
      </c>
      <c r="C100" s="6" t="s">
        <v>41</v>
      </c>
      <c r="D100" s="11" t="s">
        <v>51</v>
      </c>
      <c r="E100" s="11">
        <v>6</v>
      </c>
      <c r="F100" s="9">
        <v>71289.169766375897</v>
      </c>
      <c r="G100" s="9">
        <f t="shared" si="6"/>
        <v>427735.01859825535</v>
      </c>
    </row>
    <row r="101" spans="1:11" ht="14.25" customHeight="1" x14ac:dyDescent="0.25">
      <c r="A101" s="4">
        <v>3</v>
      </c>
      <c r="B101" s="816" t="s">
        <v>35</v>
      </c>
      <c r="C101" s="7" t="s">
        <v>42</v>
      </c>
      <c r="D101" s="11" t="s">
        <v>51</v>
      </c>
      <c r="E101" s="11">
        <v>1</v>
      </c>
      <c r="F101" s="9">
        <v>142183.03788093745</v>
      </c>
      <c r="G101" s="9">
        <f t="shared" si="6"/>
        <v>142183.03788093745</v>
      </c>
    </row>
    <row r="102" spans="1:11" ht="14.25" customHeight="1" x14ac:dyDescent="0.25">
      <c r="A102" s="4">
        <v>3</v>
      </c>
      <c r="B102" s="816" t="s">
        <v>35</v>
      </c>
      <c r="C102" s="7" t="s">
        <v>43</v>
      </c>
      <c r="D102" s="11" t="s">
        <v>51</v>
      </c>
      <c r="E102" s="11">
        <v>8</v>
      </c>
      <c r="F102" s="9">
        <v>29369.945333558175</v>
      </c>
      <c r="G102" s="9">
        <f t="shared" si="6"/>
        <v>234959.5626684654</v>
      </c>
    </row>
    <row r="103" spans="1:11" ht="14.25" customHeight="1" x14ac:dyDescent="0.25">
      <c r="A103" s="4">
        <v>3</v>
      </c>
      <c r="B103" s="816" t="s">
        <v>35</v>
      </c>
      <c r="C103" s="6" t="s">
        <v>44</v>
      </c>
      <c r="D103" s="11" t="s">
        <v>51</v>
      </c>
      <c r="E103" s="11">
        <v>1</v>
      </c>
      <c r="F103" s="9">
        <v>1801648.8280902999</v>
      </c>
      <c r="G103" s="9">
        <f t="shared" si="6"/>
        <v>1801648.8280902999</v>
      </c>
    </row>
    <row r="104" spans="1:11" ht="14.25" customHeight="1" x14ac:dyDescent="0.25">
      <c r="A104" s="4">
        <v>3</v>
      </c>
      <c r="B104" s="816" t="s">
        <v>35</v>
      </c>
      <c r="C104" s="6" t="s">
        <v>45</v>
      </c>
      <c r="D104" s="11" t="s">
        <v>51</v>
      </c>
      <c r="E104" s="11">
        <v>1</v>
      </c>
      <c r="F104" s="9">
        <v>163108.63767372453</v>
      </c>
      <c r="G104" s="9">
        <f t="shared" si="6"/>
        <v>163108.63767372453</v>
      </c>
    </row>
    <row r="105" spans="1:11" ht="14.25" customHeight="1" x14ac:dyDescent="0.25">
      <c r="A105" s="4">
        <v>3</v>
      </c>
      <c r="B105" s="816" t="s">
        <v>35</v>
      </c>
      <c r="C105" s="6" t="s">
        <v>46</v>
      </c>
      <c r="D105" s="11" t="s">
        <v>51</v>
      </c>
      <c r="E105" s="11">
        <v>1</v>
      </c>
      <c r="F105" s="9">
        <v>122331.47825529339</v>
      </c>
      <c r="G105" s="9">
        <f t="shared" si="6"/>
        <v>122331.47825529339</v>
      </c>
      <c r="H105" s="2"/>
      <c r="I105" s="2"/>
      <c r="J105" s="8"/>
    </row>
    <row r="106" spans="1:11" ht="14.25" customHeight="1" x14ac:dyDescent="0.25">
      <c r="A106" s="4">
        <v>3</v>
      </c>
      <c r="B106" s="816" t="s">
        <v>35</v>
      </c>
      <c r="C106" s="6" t="s">
        <v>47</v>
      </c>
      <c r="D106" s="11" t="s">
        <v>48</v>
      </c>
      <c r="E106" s="11">
        <v>5</v>
      </c>
      <c r="F106" s="9">
        <v>193974</v>
      </c>
      <c r="G106" s="9">
        <f t="shared" si="6"/>
        <v>969870</v>
      </c>
      <c r="H106" s="8"/>
      <c r="I106" s="8"/>
      <c r="J106" s="8"/>
      <c r="K106" s="8"/>
    </row>
    <row r="107" spans="1:11" ht="14.25" customHeight="1" x14ac:dyDescent="0.25">
      <c r="A107" s="4">
        <v>3</v>
      </c>
      <c r="B107" s="816">
        <v>100</v>
      </c>
      <c r="C107" s="6" t="s">
        <v>497</v>
      </c>
      <c r="D107" s="11" t="s">
        <v>51</v>
      </c>
      <c r="E107" s="11"/>
      <c r="F107" s="9">
        <v>118572.58079897906</v>
      </c>
      <c r="G107" s="9">
        <f t="shared" si="6"/>
        <v>0</v>
      </c>
      <c r="H107" s="8"/>
      <c r="I107" s="8"/>
      <c r="J107" s="8"/>
      <c r="K107" s="8"/>
    </row>
    <row r="108" spans="1:11" ht="14.25" customHeight="1" x14ac:dyDescent="0.25">
      <c r="A108" s="4">
        <v>3</v>
      </c>
      <c r="B108" s="816">
        <v>736</v>
      </c>
      <c r="C108" s="6" t="s">
        <v>838</v>
      </c>
      <c r="D108" s="11" t="s">
        <v>51</v>
      </c>
      <c r="E108" s="11"/>
      <c r="F108" s="9">
        <v>165180.35000794518</v>
      </c>
      <c r="G108" s="9">
        <f t="shared" si="6"/>
        <v>0</v>
      </c>
      <c r="H108" s="8"/>
      <c r="I108" s="8"/>
      <c r="J108" s="8"/>
      <c r="K108" s="8"/>
    </row>
    <row r="109" spans="1:11" ht="14.25" customHeight="1" x14ac:dyDescent="0.25">
      <c r="A109" s="4">
        <v>1</v>
      </c>
      <c r="B109" s="816" t="s">
        <v>35</v>
      </c>
      <c r="C109" s="6" t="s">
        <v>525</v>
      </c>
      <c r="D109" s="11" t="s">
        <v>524</v>
      </c>
      <c r="E109" s="11">
        <v>1</v>
      </c>
      <c r="F109" s="9">
        <v>133080.96526185301</v>
      </c>
      <c r="G109" s="9">
        <f t="shared" si="6"/>
        <v>133080.96526185301</v>
      </c>
      <c r="H109" s="8"/>
      <c r="I109" s="8"/>
      <c r="J109" s="8"/>
      <c r="K109" s="8"/>
    </row>
    <row r="110" spans="1:11" ht="14.25" customHeight="1" x14ac:dyDescent="0.25">
      <c r="A110" s="4">
        <v>1</v>
      </c>
      <c r="B110" s="816" t="s">
        <v>35</v>
      </c>
      <c r="C110" s="6" t="s">
        <v>889</v>
      </c>
      <c r="D110" s="11" t="s">
        <v>521</v>
      </c>
      <c r="E110" s="11">
        <v>1</v>
      </c>
      <c r="F110" s="9">
        <v>66540.482630926504</v>
      </c>
      <c r="G110" s="9">
        <f t="shared" si="6"/>
        <v>66540.482630926504</v>
      </c>
      <c r="H110" s="8"/>
      <c r="I110" s="8"/>
      <c r="J110" s="8"/>
      <c r="K110" s="8"/>
    </row>
    <row r="111" spans="1:11" customFormat="1" ht="15" customHeight="1" x14ac:dyDescent="0.3">
      <c r="A111" s="4">
        <v>1</v>
      </c>
      <c r="B111" s="869">
        <v>576</v>
      </c>
      <c r="C111" s="868" t="s">
        <v>1056</v>
      </c>
      <c r="D111" s="866" t="s">
        <v>790</v>
      </c>
      <c r="E111" s="11">
        <v>3</v>
      </c>
      <c r="F111" s="867">
        <v>59806</v>
      </c>
      <c r="G111" s="867">
        <f t="shared" si="6"/>
        <v>179418</v>
      </c>
    </row>
    <row r="112" spans="1:11" customFormat="1" ht="15" customHeight="1" x14ac:dyDescent="0.3">
      <c r="A112" s="4">
        <v>1</v>
      </c>
      <c r="B112" s="869">
        <v>101</v>
      </c>
      <c r="C112" s="868" t="s">
        <v>1057</v>
      </c>
      <c r="D112" s="866" t="s">
        <v>790</v>
      </c>
      <c r="E112" s="874">
        <f>+E107</f>
        <v>0</v>
      </c>
      <c r="F112" s="867">
        <v>78318</v>
      </c>
      <c r="G112" s="867">
        <f t="shared" si="6"/>
        <v>0</v>
      </c>
    </row>
    <row r="113" spans="1:12" ht="28.5" customHeight="1" x14ac:dyDescent="0.25">
      <c r="A113" s="4">
        <v>3</v>
      </c>
      <c r="B113" s="816" t="s">
        <v>35</v>
      </c>
      <c r="C113" s="6" t="s">
        <v>49</v>
      </c>
      <c r="D113" s="11" t="s">
        <v>51</v>
      </c>
      <c r="E113" s="11">
        <v>1</v>
      </c>
      <c r="F113" s="9">
        <v>3817766.5890727374</v>
      </c>
      <c r="G113" s="9">
        <f t="shared" si="6"/>
        <v>3817766.5890727374</v>
      </c>
      <c r="J113" s="2"/>
    </row>
    <row r="114" spans="1:12" ht="31.5" customHeight="1" x14ac:dyDescent="0.25">
      <c r="A114" s="4">
        <v>1</v>
      </c>
      <c r="B114" s="841" t="s">
        <v>35</v>
      </c>
      <c r="C114" s="842" t="s">
        <v>50</v>
      </c>
      <c r="D114" s="11" t="s">
        <v>51</v>
      </c>
      <c r="E114" s="843">
        <v>1</v>
      </c>
      <c r="F114" s="844">
        <f>3184838.63678603</f>
        <v>3184838.6367860301</v>
      </c>
      <c r="G114" s="9">
        <f t="shared" si="6"/>
        <v>3184838.6367860301</v>
      </c>
      <c r="J114" s="2"/>
    </row>
    <row r="115" spans="1:12" ht="42.75" customHeight="1" x14ac:dyDescent="0.25">
      <c r="A115" s="4">
        <v>3</v>
      </c>
      <c r="B115" s="816" t="s">
        <v>35</v>
      </c>
      <c r="C115" s="6" t="s">
        <v>52</v>
      </c>
      <c r="D115" s="11" t="s">
        <v>51</v>
      </c>
      <c r="E115" s="11">
        <v>1</v>
      </c>
      <c r="F115" s="10">
        <v>3312236.7889062678</v>
      </c>
      <c r="G115" s="9">
        <f t="shared" si="6"/>
        <v>3312236.7889062678</v>
      </c>
    </row>
    <row r="116" spans="1:12" ht="14.25" customHeight="1" x14ac:dyDescent="0.25">
      <c r="A116" s="4">
        <v>3</v>
      </c>
      <c r="B116" s="816" t="s">
        <v>35</v>
      </c>
      <c r="C116" s="6" t="s">
        <v>53</v>
      </c>
      <c r="D116" s="11" t="s">
        <v>51</v>
      </c>
      <c r="E116" s="11">
        <v>1</v>
      </c>
      <c r="F116" s="10">
        <v>1620000</v>
      </c>
      <c r="G116" s="9">
        <f t="shared" si="6"/>
        <v>1620000</v>
      </c>
      <c r="K116" s="2"/>
    </row>
    <row r="117" spans="1:12" ht="28.5" customHeight="1" x14ac:dyDescent="0.25">
      <c r="A117" s="4">
        <v>3</v>
      </c>
      <c r="B117" s="816" t="s">
        <v>35</v>
      </c>
      <c r="C117" s="13" t="s">
        <v>54</v>
      </c>
      <c r="D117" s="11" t="s">
        <v>51</v>
      </c>
      <c r="E117" s="11">
        <v>1</v>
      </c>
      <c r="F117" s="10">
        <v>3817766.9999999986</v>
      </c>
      <c r="G117" s="9">
        <f t="shared" si="6"/>
        <v>3817766.9999999986</v>
      </c>
      <c r="K117" s="3"/>
    </row>
    <row r="118" spans="1:12" ht="28.5" customHeight="1" x14ac:dyDescent="0.25">
      <c r="A118" s="4">
        <v>3</v>
      </c>
      <c r="B118" s="820" t="s">
        <v>35</v>
      </c>
      <c r="C118" s="12" t="s">
        <v>55</v>
      </c>
      <c r="D118" s="11" t="s">
        <v>51</v>
      </c>
      <c r="E118" s="11">
        <v>1</v>
      </c>
      <c r="F118" s="10">
        <v>2031088.0899497306</v>
      </c>
      <c r="G118" s="9">
        <f t="shared" si="6"/>
        <v>2031088.0899497306</v>
      </c>
    </row>
    <row r="119" spans="1:12" ht="14.25" customHeight="1" x14ac:dyDescent="0.25">
      <c r="A119" s="825"/>
      <c r="B119" s="826"/>
      <c r="C119" s="827" t="s">
        <v>20</v>
      </c>
      <c r="D119" s="828"/>
      <c r="E119" s="828"/>
      <c r="F119" s="829"/>
      <c r="G119" s="830">
        <f>SUM(G82:G118)</f>
        <v>29312963.316409789</v>
      </c>
      <c r="H119" s="8" t="e">
        <f>+#REF!</f>
        <v>#REF!</v>
      </c>
      <c r="J119" s="8" t="e">
        <f>+G119-H119</f>
        <v>#REF!</v>
      </c>
    </row>
    <row r="120" spans="1:12" ht="14.25" customHeight="1" x14ac:dyDescent="0.25">
      <c r="A120" s="822"/>
      <c r="B120" s="822"/>
      <c r="C120" s="822" t="s">
        <v>842</v>
      </c>
      <c r="D120" s="822"/>
      <c r="E120" s="822"/>
      <c r="F120" s="823"/>
      <c r="G120" s="824"/>
    </row>
    <row r="121" spans="1:12" ht="14.25" customHeight="1" x14ac:dyDescent="0.25">
      <c r="A121" s="4">
        <v>4</v>
      </c>
      <c r="B121" s="816">
        <v>730</v>
      </c>
      <c r="C121" s="5" t="s">
        <v>26</v>
      </c>
      <c r="D121" s="11" t="s">
        <v>51</v>
      </c>
      <c r="E121" s="11">
        <v>1</v>
      </c>
      <c r="F121" s="9">
        <v>874341.94177037419</v>
      </c>
      <c r="G121" s="9">
        <f t="shared" ref="G121:G157" si="7">+F121*E121</f>
        <v>874341.94177037419</v>
      </c>
      <c r="K121" s="8"/>
      <c r="L121" s="3"/>
    </row>
    <row r="122" spans="1:12" ht="14.25" customHeight="1" x14ac:dyDescent="0.25">
      <c r="A122" s="4">
        <v>4</v>
      </c>
      <c r="B122" s="816">
        <v>708</v>
      </c>
      <c r="C122" s="5" t="s">
        <v>27</v>
      </c>
      <c r="D122" s="11" t="s">
        <v>51</v>
      </c>
      <c r="E122" s="11">
        <v>1</v>
      </c>
      <c r="F122" s="9">
        <v>615578.80106536078</v>
      </c>
      <c r="G122" s="9">
        <f t="shared" si="7"/>
        <v>615578.80106536078</v>
      </c>
      <c r="K122" s="8"/>
      <c r="L122" s="3"/>
    </row>
    <row r="123" spans="1:12" ht="14.25" customHeight="1" x14ac:dyDescent="0.25">
      <c r="A123" s="4">
        <v>4</v>
      </c>
      <c r="B123" s="816">
        <v>752</v>
      </c>
      <c r="C123" s="6" t="s">
        <v>28</v>
      </c>
      <c r="D123" s="11" t="s">
        <v>51</v>
      </c>
      <c r="E123" s="11">
        <v>1</v>
      </c>
      <c r="F123" s="9">
        <v>672692.28878201754</v>
      </c>
      <c r="G123" s="9">
        <f t="shared" si="7"/>
        <v>672692.28878201754</v>
      </c>
      <c r="K123" s="8"/>
      <c r="L123" s="3"/>
    </row>
    <row r="124" spans="1:12" ht="14.25" customHeight="1" x14ac:dyDescent="0.25">
      <c r="A124" s="4">
        <v>4</v>
      </c>
      <c r="B124" s="816" t="s">
        <v>29</v>
      </c>
      <c r="C124" s="7" t="s">
        <v>30</v>
      </c>
      <c r="D124" s="11" t="s">
        <v>51</v>
      </c>
      <c r="E124" s="11">
        <v>2</v>
      </c>
      <c r="F124" s="9">
        <v>184841.78300071796</v>
      </c>
      <c r="G124" s="9">
        <f t="shared" si="7"/>
        <v>369683.56600143592</v>
      </c>
      <c r="K124" s="8"/>
      <c r="L124" s="3"/>
    </row>
    <row r="125" spans="1:12" ht="14.25" customHeight="1" x14ac:dyDescent="0.25">
      <c r="A125" s="4">
        <v>4</v>
      </c>
      <c r="B125" s="816">
        <v>527</v>
      </c>
      <c r="C125" s="7" t="s">
        <v>31</v>
      </c>
      <c r="D125" s="11" t="s">
        <v>51</v>
      </c>
      <c r="E125" s="11"/>
      <c r="F125" s="9">
        <v>106249.79526559786</v>
      </c>
      <c r="G125" s="9">
        <f t="shared" si="7"/>
        <v>0</v>
      </c>
      <c r="K125" s="8"/>
      <c r="L125" s="3"/>
    </row>
    <row r="126" spans="1:12" ht="25.5" customHeight="1" x14ac:dyDescent="0.25">
      <c r="A126" s="4">
        <v>4</v>
      </c>
      <c r="B126" s="816">
        <v>522</v>
      </c>
      <c r="C126" s="11" t="s">
        <v>32</v>
      </c>
      <c r="D126" s="11" t="s">
        <v>51</v>
      </c>
      <c r="E126" s="11">
        <v>1</v>
      </c>
      <c r="F126" s="9">
        <v>197789.02537109706</v>
      </c>
      <c r="G126" s="9">
        <f t="shared" si="7"/>
        <v>197789.02537109706</v>
      </c>
      <c r="K126" s="8"/>
      <c r="L126" s="3"/>
    </row>
    <row r="127" spans="1:12" ht="14.25" customHeight="1" x14ac:dyDescent="0.25">
      <c r="A127" s="4">
        <v>4</v>
      </c>
      <c r="B127" s="816">
        <v>510</v>
      </c>
      <c r="C127" s="7" t="s">
        <v>33</v>
      </c>
      <c r="D127" s="11" t="s">
        <v>51</v>
      </c>
      <c r="E127" s="11">
        <v>1</v>
      </c>
      <c r="F127" s="9">
        <v>427594.25988499756</v>
      </c>
      <c r="G127" s="9">
        <f t="shared" si="7"/>
        <v>427594.25988499756</v>
      </c>
    </row>
    <row r="128" spans="1:12" ht="14.25" customHeight="1" x14ac:dyDescent="0.25">
      <c r="A128" s="4">
        <v>4</v>
      </c>
      <c r="B128" s="816">
        <v>28</v>
      </c>
      <c r="C128" s="7" t="s">
        <v>34</v>
      </c>
      <c r="D128" s="11" t="s">
        <v>51</v>
      </c>
      <c r="E128" s="11">
        <v>1</v>
      </c>
      <c r="F128" s="9">
        <v>307100.9624623835</v>
      </c>
      <c r="G128" s="9">
        <f t="shared" si="7"/>
        <v>307100.9624623835</v>
      </c>
      <c r="K128" s="8"/>
      <c r="L128" s="8"/>
    </row>
    <row r="129" spans="1:12" ht="14.25" customHeight="1" x14ac:dyDescent="0.25">
      <c r="A129" s="4">
        <v>4</v>
      </c>
      <c r="B129" s="816" t="s">
        <v>35</v>
      </c>
      <c r="C129" s="7" t="s">
        <v>36</v>
      </c>
      <c r="D129" s="11" t="s">
        <v>51</v>
      </c>
      <c r="E129" s="11">
        <v>1</v>
      </c>
      <c r="F129" s="9">
        <v>300958.7640656826</v>
      </c>
      <c r="G129" s="9">
        <f t="shared" si="7"/>
        <v>300958.7640656826</v>
      </c>
      <c r="L129" s="8"/>
    </row>
    <row r="130" spans="1:12" ht="14.25" customHeight="1" x14ac:dyDescent="0.25">
      <c r="A130" s="4">
        <v>4</v>
      </c>
      <c r="B130" s="820">
        <v>243.5</v>
      </c>
      <c r="C130" s="7" t="s">
        <v>37</v>
      </c>
      <c r="D130" s="11" t="s">
        <v>51</v>
      </c>
      <c r="E130" s="11">
        <v>1</v>
      </c>
      <c r="F130" s="9">
        <v>256983.18279463612</v>
      </c>
      <c r="G130" s="9">
        <f t="shared" si="7"/>
        <v>256983.18279463612</v>
      </c>
    </row>
    <row r="131" spans="1:12" ht="14.25" customHeight="1" x14ac:dyDescent="0.25">
      <c r="A131" s="4">
        <v>4</v>
      </c>
      <c r="B131" s="816" t="s">
        <v>64</v>
      </c>
      <c r="C131" s="817" t="s">
        <v>63</v>
      </c>
      <c r="D131" s="11" t="s">
        <v>51</v>
      </c>
      <c r="E131" s="11"/>
      <c r="F131" s="9">
        <v>278002.00000000006</v>
      </c>
      <c r="G131" s="9">
        <f t="shared" si="7"/>
        <v>0</v>
      </c>
    </row>
    <row r="132" spans="1:12" x14ac:dyDescent="0.25">
      <c r="A132" s="4">
        <v>4</v>
      </c>
      <c r="B132" s="816" t="s">
        <v>35</v>
      </c>
      <c r="C132" s="817" t="s">
        <v>832</v>
      </c>
      <c r="D132" s="11" t="s">
        <v>51</v>
      </c>
      <c r="E132" s="11">
        <v>1</v>
      </c>
      <c r="F132" s="9">
        <v>82819.867631515852</v>
      </c>
      <c r="G132" s="9">
        <f t="shared" si="7"/>
        <v>82819.867631515852</v>
      </c>
    </row>
    <row r="133" spans="1:12" ht="14.25" customHeight="1" x14ac:dyDescent="0.25">
      <c r="A133" s="4">
        <v>4</v>
      </c>
      <c r="B133" s="816">
        <v>690</v>
      </c>
      <c r="C133" s="817" t="s">
        <v>833</v>
      </c>
      <c r="D133" s="11" t="s">
        <v>51</v>
      </c>
      <c r="E133" s="11">
        <v>1</v>
      </c>
      <c r="F133" s="9">
        <v>494940.90605549113</v>
      </c>
      <c r="G133" s="9">
        <f t="shared" si="7"/>
        <v>494940.90605549113</v>
      </c>
    </row>
    <row r="134" spans="1:12" ht="14.25" customHeight="1" x14ac:dyDescent="0.25">
      <c r="A134" s="4">
        <v>4</v>
      </c>
      <c r="B134" s="816">
        <v>268</v>
      </c>
      <c r="C134" s="817" t="s">
        <v>834</v>
      </c>
      <c r="D134" s="11" t="s">
        <v>51</v>
      </c>
      <c r="E134" s="11"/>
      <c r="F134" s="9">
        <v>639730.4370110553</v>
      </c>
      <c r="G134" s="9">
        <f t="shared" si="7"/>
        <v>0</v>
      </c>
    </row>
    <row r="135" spans="1:12" ht="14.25" customHeight="1" x14ac:dyDescent="0.25">
      <c r="A135" s="4">
        <v>4</v>
      </c>
      <c r="B135" s="816">
        <v>719</v>
      </c>
      <c r="C135" s="817" t="s">
        <v>835</v>
      </c>
      <c r="D135" s="11" t="s">
        <v>51</v>
      </c>
      <c r="E135" s="11">
        <v>1</v>
      </c>
      <c r="F135" s="9">
        <v>2847932.6566036539</v>
      </c>
      <c r="G135" s="9">
        <f t="shared" si="7"/>
        <v>2847932.6566036539</v>
      </c>
    </row>
    <row r="136" spans="1:12" ht="14.25" customHeight="1" x14ac:dyDescent="0.25">
      <c r="A136" s="4">
        <v>4</v>
      </c>
      <c r="B136" s="816" t="s">
        <v>836</v>
      </c>
      <c r="C136" s="817" t="s">
        <v>837</v>
      </c>
      <c r="D136" s="11" t="s">
        <v>51</v>
      </c>
      <c r="E136" s="11">
        <v>1</v>
      </c>
      <c r="F136" s="9">
        <v>2385143.5999055603</v>
      </c>
      <c r="G136" s="9">
        <f t="shared" si="7"/>
        <v>2385143.5999055603</v>
      </c>
    </row>
    <row r="137" spans="1:12" ht="14.25" customHeight="1" x14ac:dyDescent="0.25">
      <c r="A137" s="4">
        <v>4</v>
      </c>
      <c r="B137" s="816" t="s">
        <v>35</v>
      </c>
      <c r="C137" s="6" t="s">
        <v>39</v>
      </c>
      <c r="D137" s="11" t="s">
        <v>51</v>
      </c>
      <c r="E137" s="11">
        <v>6.5</v>
      </c>
      <c r="F137" s="9">
        <v>307102.24208704947</v>
      </c>
      <c r="G137" s="9">
        <f t="shared" si="7"/>
        <v>1996164.5735658216</v>
      </c>
    </row>
    <row r="138" spans="1:12" ht="14.25" customHeight="1" x14ac:dyDescent="0.25">
      <c r="A138" s="4">
        <v>4</v>
      </c>
      <c r="B138" s="820">
        <v>528.5</v>
      </c>
      <c r="C138" s="818" t="s">
        <v>40</v>
      </c>
      <c r="D138" s="819" t="s">
        <v>51</v>
      </c>
      <c r="E138" s="819"/>
      <c r="F138" s="9">
        <v>292746.13295942714</v>
      </c>
      <c r="G138" s="9">
        <f t="shared" si="7"/>
        <v>0</v>
      </c>
    </row>
    <row r="139" spans="1:12" ht="14.25" customHeight="1" x14ac:dyDescent="0.25">
      <c r="A139" s="4">
        <v>4</v>
      </c>
      <c r="B139" s="816" t="s">
        <v>35</v>
      </c>
      <c r="C139" s="6" t="s">
        <v>41</v>
      </c>
      <c r="D139" s="11" t="s">
        <v>51</v>
      </c>
      <c r="E139" s="11">
        <v>6</v>
      </c>
      <c r="F139" s="9">
        <v>71289.169766375897</v>
      </c>
      <c r="G139" s="9">
        <f t="shared" si="7"/>
        <v>427735.01859825535</v>
      </c>
    </row>
    <row r="140" spans="1:12" ht="14.25" customHeight="1" x14ac:dyDescent="0.25">
      <c r="A140" s="4">
        <v>4</v>
      </c>
      <c r="B140" s="816" t="s">
        <v>35</v>
      </c>
      <c r="C140" s="7" t="s">
        <v>42</v>
      </c>
      <c r="D140" s="11" t="s">
        <v>51</v>
      </c>
      <c r="E140" s="11">
        <v>1</v>
      </c>
      <c r="F140" s="9">
        <v>142183.03788093745</v>
      </c>
      <c r="G140" s="9">
        <f t="shared" si="7"/>
        <v>142183.03788093745</v>
      </c>
    </row>
    <row r="141" spans="1:12" ht="14.25" customHeight="1" x14ac:dyDescent="0.25">
      <c r="A141" s="4">
        <v>4</v>
      </c>
      <c r="B141" s="816" t="s">
        <v>35</v>
      </c>
      <c r="C141" s="7" t="s">
        <v>43</v>
      </c>
      <c r="D141" s="11" t="s">
        <v>51</v>
      </c>
      <c r="E141" s="11">
        <v>8</v>
      </c>
      <c r="F141" s="9">
        <v>29369.945333558175</v>
      </c>
      <c r="G141" s="9">
        <f t="shared" si="7"/>
        <v>234959.5626684654</v>
      </c>
    </row>
    <row r="142" spans="1:12" ht="14.25" customHeight="1" x14ac:dyDescent="0.25">
      <c r="A142" s="4">
        <v>4</v>
      </c>
      <c r="B142" s="816" t="s">
        <v>35</v>
      </c>
      <c r="C142" s="6" t="s">
        <v>44</v>
      </c>
      <c r="D142" s="11" t="s">
        <v>51</v>
      </c>
      <c r="E142" s="11">
        <v>1</v>
      </c>
      <c r="F142" s="9">
        <v>1801648.8280902999</v>
      </c>
      <c r="G142" s="9">
        <f t="shared" si="7"/>
        <v>1801648.8280902999</v>
      </c>
    </row>
    <row r="143" spans="1:12" ht="14.25" customHeight="1" x14ac:dyDescent="0.25">
      <c r="A143" s="4">
        <v>4</v>
      </c>
      <c r="B143" s="816" t="s">
        <v>35</v>
      </c>
      <c r="C143" s="6" t="s">
        <v>45</v>
      </c>
      <c r="D143" s="11" t="s">
        <v>51</v>
      </c>
      <c r="E143" s="11">
        <v>1</v>
      </c>
      <c r="F143" s="9">
        <v>163108.63767372453</v>
      </c>
      <c r="G143" s="9">
        <f t="shared" si="7"/>
        <v>163108.63767372453</v>
      </c>
    </row>
    <row r="144" spans="1:12" ht="14.25" customHeight="1" x14ac:dyDescent="0.25">
      <c r="A144" s="4">
        <v>4</v>
      </c>
      <c r="B144" s="816" t="s">
        <v>35</v>
      </c>
      <c r="C144" s="6" t="s">
        <v>46</v>
      </c>
      <c r="D144" s="11" t="s">
        <v>51</v>
      </c>
      <c r="E144" s="11">
        <v>1</v>
      </c>
      <c r="F144" s="9">
        <v>122331.47825529339</v>
      </c>
      <c r="G144" s="9">
        <f t="shared" si="7"/>
        <v>122331.47825529339</v>
      </c>
      <c r="H144" s="2"/>
      <c r="I144" s="2"/>
      <c r="J144" s="8"/>
    </row>
    <row r="145" spans="1:12" ht="14.25" customHeight="1" x14ac:dyDescent="0.25">
      <c r="A145" s="4">
        <v>4</v>
      </c>
      <c r="B145" s="816" t="s">
        <v>35</v>
      </c>
      <c r="C145" s="6" t="s">
        <v>47</v>
      </c>
      <c r="D145" s="11" t="s">
        <v>48</v>
      </c>
      <c r="E145" s="11">
        <v>5</v>
      </c>
      <c r="F145" s="9">
        <v>193974</v>
      </c>
      <c r="G145" s="9">
        <f t="shared" si="7"/>
        <v>969870</v>
      </c>
      <c r="H145" s="8"/>
      <c r="I145" s="8"/>
      <c r="J145" s="8"/>
      <c r="K145" s="8"/>
    </row>
    <row r="146" spans="1:12" ht="14.25" customHeight="1" x14ac:dyDescent="0.25">
      <c r="A146" s="4">
        <v>4</v>
      </c>
      <c r="B146" s="816">
        <v>100</v>
      </c>
      <c r="C146" s="6" t="s">
        <v>497</v>
      </c>
      <c r="D146" s="11" t="s">
        <v>51</v>
      </c>
      <c r="E146" s="11"/>
      <c r="F146" s="9">
        <v>118572.58079897906</v>
      </c>
      <c r="G146" s="9">
        <f t="shared" si="7"/>
        <v>0</v>
      </c>
      <c r="H146" s="8"/>
      <c r="I146" s="8"/>
      <c r="J146" s="8"/>
      <c r="K146" s="8"/>
    </row>
    <row r="147" spans="1:12" ht="14.25" customHeight="1" x14ac:dyDescent="0.25">
      <c r="A147" s="4">
        <v>4</v>
      </c>
      <c r="B147" s="816">
        <v>736</v>
      </c>
      <c r="C147" s="6" t="s">
        <v>838</v>
      </c>
      <c r="D147" s="11" t="s">
        <v>51</v>
      </c>
      <c r="E147" s="11">
        <v>10</v>
      </c>
      <c r="F147" s="9">
        <v>165180.35000794518</v>
      </c>
      <c r="G147" s="9">
        <f t="shared" si="7"/>
        <v>1651803.5000794518</v>
      </c>
      <c r="H147" s="8"/>
      <c r="I147" s="8"/>
      <c r="J147" s="8"/>
      <c r="K147" s="8"/>
    </row>
    <row r="148" spans="1:12" ht="14.25" customHeight="1" x14ac:dyDescent="0.25">
      <c r="A148" s="4">
        <v>1</v>
      </c>
      <c r="B148" s="816" t="s">
        <v>35</v>
      </c>
      <c r="C148" s="6" t="s">
        <v>525</v>
      </c>
      <c r="D148" s="11" t="s">
        <v>524</v>
      </c>
      <c r="E148" s="11">
        <v>1</v>
      </c>
      <c r="F148" s="9">
        <v>133080.96526185301</v>
      </c>
      <c r="G148" s="9">
        <f t="shared" si="7"/>
        <v>133080.96526185301</v>
      </c>
      <c r="H148" s="8"/>
      <c r="I148" s="8"/>
      <c r="J148" s="8"/>
      <c r="K148" s="8"/>
    </row>
    <row r="149" spans="1:12" ht="14.25" customHeight="1" x14ac:dyDescent="0.25">
      <c r="A149" s="4">
        <v>1</v>
      </c>
      <c r="B149" s="816" t="s">
        <v>35</v>
      </c>
      <c r="C149" s="6" t="s">
        <v>889</v>
      </c>
      <c r="D149" s="11" t="s">
        <v>521</v>
      </c>
      <c r="E149" s="11">
        <v>1</v>
      </c>
      <c r="F149" s="9">
        <v>66540.482630926504</v>
      </c>
      <c r="G149" s="9">
        <f t="shared" si="7"/>
        <v>66540.482630926504</v>
      </c>
      <c r="H149" s="8"/>
      <c r="I149" s="8"/>
      <c r="J149" s="8"/>
      <c r="K149" s="8"/>
    </row>
    <row r="150" spans="1:12" customFormat="1" ht="15" customHeight="1" x14ac:dyDescent="0.3">
      <c r="A150" s="4">
        <v>1</v>
      </c>
      <c r="B150" s="869">
        <v>576</v>
      </c>
      <c r="C150" s="868" t="s">
        <v>1056</v>
      </c>
      <c r="D150" s="866" t="s">
        <v>790</v>
      </c>
      <c r="E150" s="11">
        <v>3</v>
      </c>
      <c r="F150" s="867">
        <v>59806</v>
      </c>
      <c r="G150" s="867">
        <f t="shared" si="7"/>
        <v>179418</v>
      </c>
    </row>
    <row r="151" spans="1:12" customFormat="1" ht="15" customHeight="1" x14ac:dyDescent="0.3">
      <c r="A151" s="4">
        <v>1</v>
      </c>
      <c r="B151" s="869">
        <v>101</v>
      </c>
      <c r="C151" s="868" t="s">
        <v>1057</v>
      </c>
      <c r="D151" s="866" t="s">
        <v>790</v>
      </c>
      <c r="E151" s="874">
        <f>+E146</f>
        <v>0</v>
      </c>
      <c r="F151" s="867">
        <v>78318</v>
      </c>
      <c r="G151" s="867">
        <f t="shared" si="7"/>
        <v>0</v>
      </c>
    </row>
    <row r="152" spans="1:12" ht="28.5" customHeight="1" x14ac:dyDescent="0.25">
      <c r="A152" s="4">
        <v>4</v>
      </c>
      <c r="B152" s="816" t="s">
        <v>35</v>
      </c>
      <c r="C152" s="6" t="s">
        <v>49</v>
      </c>
      <c r="D152" s="11" t="s">
        <v>51</v>
      </c>
      <c r="E152" s="11">
        <v>1</v>
      </c>
      <c r="F152" s="9">
        <v>3817766.5890727374</v>
      </c>
      <c r="G152" s="9">
        <f t="shared" si="7"/>
        <v>3817766.5890727374</v>
      </c>
      <c r="J152" s="2"/>
    </row>
    <row r="153" spans="1:12" ht="31.5" customHeight="1" x14ac:dyDescent="0.25">
      <c r="A153" s="4">
        <v>1</v>
      </c>
      <c r="B153" s="841" t="s">
        <v>35</v>
      </c>
      <c r="C153" s="842" t="s">
        <v>50</v>
      </c>
      <c r="D153" s="11" t="s">
        <v>51</v>
      </c>
      <c r="E153" s="843">
        <v>1</v>
      </c>
      <c r="F153" s="844">
        <f>3184838.63678603</f>
        <v>3184838.6367860301</v>
      </c>
      <c r="G153" s="9">
        <f t="shared" si="7"/>
        <v>3184838.6367860301</v>
      </c>
      <c r="J153" s="2"/>
    </row>
    <row r="154" spans="1:12" ht="42.75" customHeight="1" x14ac:dyDescent="0.25">
      <c r="A154" s="4">
        <v>4</v>
      </c>
      <c r="B154" s="816" t="s">
        <v>35</v>
      </c>
      <c r="C154" s="6" t="s">
        <v>52</v>
      </c>
      <c r="D154" s="11" t="s">
        <v>51</v>
      </c>
      <c r="E154" s="11">
        <v>1</v>
      </c>
      <c r="F154" s="10">
        <v>3312236.7889062678</v>
      </c>
      <c r="G154" s="9">
        <f t="shared" si="7"/>
        <v>3312236.7889062678</v>
      </c>
    </row>
    <row r="155" spans="1:12" ht="14.25" customHeight="1" x14ac:dyDescent="0.25">
      <c r="A155" s="4">
        <v>4</v>
      </c>
      <c r="B155" s="816" t="s">
        <v>35</v>
      </c>
      <c r="C155" s="6" t="s">
        <v>53</v>
      </c>
      <c r="D155" s="11" t="s">
        <v>51</v>
      </c>
      <c r="E155" s="11">
        <v>1</v>
      </c>
      <c r="F155" s="10">
        <v>1620000</v>
      </c>
      <c r="G155" s="9">
        <f t="shared" si="7"/>
        <v>1620000</v>
      </c>
      <c r="K155" s="2"/>
    </row>
    <row r="156" spans="1:12" ht="28.5" customHeight="1" x14ac:dyDescent="0.25">
      <c r="A156" s="4">
        <v>4</v>
      </c>
      <c r="B156" s="816" t="s">
        <v>35</v>
      </c>
      <c r="C156" s="13" t="s">
        <v>54</v>
      </c>
      <c r="D156" s="11" t="s">
        <v>51</v>
      </c>
      <c r="E156" s="11">
        <v>1</v>
      </c>
      <c r="F156" s="10">
        <v>3817766.9999999986</v>
      </c>
      <c r="G156" s="9">
        <f t="shared" si="7"/>
        <v>3817766.9999999986</v>
      </c>
      <c r="K156" s="3"/>
    </row>
    <row r="157" spans="1:12" ht="28.5" customHeight="1" x14ac:dyDescent="0.25">
      <c r="A157" s="4">
        <v>4</v>
      </c>
      <c r="B157" s="820" t="s">
        <v>35</v>
      </c>
      <c r="C157" s="12" t="s">
        <v>55</v>
      </c>
      <c r="D157" s="11" t="s">
        <v>51</v>
      </c>
      <c r="E157" s="11">
        <v>1</v>
      </c>
      <c r="F157" s="10">
        <v>2031088.0899497306</v>
      </c>
      <c r="G157" s="9">
        <f t="shared" si="7"/>
        <v>2031088.0899497306</v>
      </c>
    </row>
    <row r="158" spans="1:12" ht="14.25" customHeight="1" x14ac:dyDescent="0.25">
      <c r="A158" s="825"/>
      <c r="B158" s="826"/>
      <c r="C158" s="827" t="s">
        <v>20</v>
      </c>
      <c r="D158" s="828"/>
      <c r="E158" s="828"/>
      <c r="F158" s="829"/>
      <c r="G158" s="830">
        <f>SUM(G121:G157)</f>
        <v>35506101.011813998</v>
      </c>
      <c r="H158" s="8" t="e">
        <f>+#REF!</f>
        <v>#REF!</v>
      </c>
      <c r="J158" s="8" t="e">
        <f>+G158-H158</f>
        <v>#REF!</v>
      </c>
    </row>
    <row r="159" spans="1:12" ht="14.25" customHeight="1" x14ac:dyDescent="0.25">
      <c r="A159" s="822"/>
      <c r="B159" s="822"/>
      <c r="C159" s="822" t="s">
        <v>843</v>
      </c>
      <c r="D159" s="822"/>
      <c r="E159" s="822"/>
      <c r="F159" s="823"/>
      <c r="G159" s="824"/>
    </row>
    <row r="160" spans="1:12" ht="14.25" customHeight="1" x14ac:dyDescent="0.25">
      <c r="A160" s="4">
        <v>5</v>
      </c>
      <c r="B160" s="816">
        <v>730</v>
      </c>
      <c r="C160" s="5" t="s">
        <v>26</v>
      </c>
      <c r="D160" s="11" t="s">
        <v>51</v>
      </c>
      <c r="E160" s="11">
        <v>1</v>
      </c>
      <c r="F160" s="9">
        <v>874341.94177037419</v>
      </c>
      <c r="G160" s="9">
        <f t="shared" ref="G160:G196" si="8">+F160*E160</f>
        <v>874341.94177037419</v>
      </c>
      <c r="K160" s="8"/>
      <c r="L160" s="3"/>
    </row>
    <row r="161" spans="1:12" ht="14.25" customHeight="1" x14ac:dyDescent="0.25">
      <c r="A161" s="4">
        <v>5</v>
      </c>
      <c r="B161" s="816">
        <v>708</v>
      </c>
      <c r="C161" s="5" t="s">
        <v>27</v>
      </c>
      <c r="D161" s="11" t="s">
        <v>51</v>
      </c>
      <c r="E161" s="11">
        <v>1</v>
      </c>
      <c r="F161" s="9">
        <v>615578.80106536078</v>
      </c>
      <c r="G161" s="9">
        <f t="shared" si="8"/>
        <v>615578.80106536078</v>
      </c>
      <c r="K161" s="8"/>
      <c r="L161" s="3"/>
    </row>
    <row r="162" spans="1:12" ht="14.25" customHeight="1" x14ac:dyDescent="0.25">
      <c r="A162" s="4">
        <v>5</v>
      </c>
      <c r="B162" s="816">
        <v>752</v>
      </c>
      <c r="C162" s="6" t="s">
        <v>28</v>
      </c>
      <c r="D162" s="11" t="s">
        <v>51</v>
      </c>
      <c r="E162" s="11">
        <v>1</v>
      </c>
      <c r="F162" s="9">
        <v>672692.28878201754</v>
      </c>
      <c r="G162" s="9">
        <f t="shared" si="8"/>
        <v>672692.28878201754</v>
      </c>
      <c r="K162" s="8"/>
      <c r="L162" s="3"/>
    </row>
    <row r="163" spans="1:12" ht="14.25" customHeight="1" x14ac:dyDescent="0.25">
      <c r="A163" s="4">
        <v>5</v>
      </c>
      <c r="B163" s="816" t="s">
        <v>29</v>
      </c>
      <c r="C163" s="7" t="s">
        <v>30</v>
      </c>
      <c r="D163" s="11" t="s">
        <v>51</v>
      </c>
      <c r="E163" s="11">
        <v>2</v>
      </c>
      <c r="F163" s="9">
        <v>184841.78300071796</v>
      </c>
      <c r="G163" s="9">
        <f t="shared" si="8"/>
        <v>369683.56600143592</v>
      </c>
      <c r="K163" s="8"/>
      <c r="L163" s="3"/>
    </row>
    <row r="164" spans="1:12" ht="14.25" customHeight="1" x14ac:dyDescent="0.25">
      <c r="A164" s="4">
        <v>5</v>
      </c>
      <c r="B164" s="816">
        <v>527</v>
      </c>
      <c r="C164" s="7" t="s">
        <v>31</v>
      </c>
      <c r="D164" s="11" t="s">
        <v>51</v>
      </c>
      <c r="E164" s="11"/>
      <c r="F164" s="9">
        <v>106249.79526559786</v>
      </c>
      <c r="G164" s="9">
        <f t="shared" si="8"/>
        <v>0</v>
      </c>
      <c r="K164" s="8"/>
      <c r="L164" s="3"/>
    </row>
    <row r="165" spans="1:12" ht="25.5" customHeight="1" x14ac:dyDescent="0.25">
      <c r="A165" s="4">
        <v>5</v>
      </c>
      <c r="B165" s="816">
        <v>522</v>
      </c>
      <c r="C165" s="11" t="s">
        <v>32</v>
      </c>
      <c r="D165" s="11" t="s">
        <v>51</v>
      </c>
      <c r="E165" s="11">
        <v>1</v>
      </c>
      <c r="F165" s="9">
        <v>197789.02537109706</v>
      </c>
      <c r="G165" s="9">
        <f t="shared" si="8"/>
        <v>197789.02537109706</v>
      </c>
      <c r="K165" s="8"/>
      <c r="L165" s="3"/>
    </row>
    <row r="166" spans="1:12" ht="14.25" customHeight="1" x14ac:dyDescent="0.25">
      <c r="A166" s="4">
        <v>5</v>
      </c>
      <c r="B166" s="816">
        <v>510</v>
      </c>
      <c r="C166" s="7" t="s">
        <v>33</v>
      </c>
      <c r="D166" s="11" t="s">
        <v>51</v>
      </c>
      <c r="E166" s="11">
        <v>1</v>
      </c>
      <c r="F166" s="9">
        <v>427594.25988499756</v>
      </c>
      <c r="G166" s="9">
        <f t="shared" si="8"/>
        <v>427594.25988499756</v>
      </c>
    </row>
    <row r="167" spans="1:12" ht="14.25" customHeight="1" x14ac:dyDescent="0.25">
      <c r="A167" s="4">
        <v>5</v>
      </c>
      <c r="B167" s="816">
        <v>28</v>
      </c>
      <c r="C167" s="7" t="s">
        <v>34</v>
      </c>
      <c r="D167" s="11" t="s">
        <v>51</v>
      </c>
      <c r="E167" s="11">
        <v>1</v>
      </c>
      <c r="F167" s="9">
        <v>307100.9624623835</v>
      </c>
      <c r="G167" s="9">
        <f t="shared" si="8"/>
        <v>307100.9624623835</v>
      </c>
      <c r="K167" s="8"/>
      <c r="L167" s="8"/>
    </row>
    <row r="168" spans="1:12" ht="14.25" customHeight="1" x14ac:dyDescent="0.25">
      <c r="A168" s="4">
        <v>5</v>
      </c>
      <c r="B168" s="816" t="s">
        <v>35</v>
      </c>
      <c r="C168" s="7" t="s">
        <v>36</v>
      </c>
      <c r="D168" s="11" t="s">
        <v>51</v>
      </c>
      <c r="E168" s="11"/>
      <c r="F168" s="9">
        <v>300958.7640656826</v>
      </c>
      <c r="G168" s="9">
        <f t="shared" si="8"/>
        <v>0</v>
      </c>
      <c r="L168" s="8"/>
    </row>
    <row r="169" spans="1:12" ht="14.25" customHeight="1" x14ac:dyDescent="0.25">
      <c r="A169" s="4">
        <v>5</v>
      </c>
      <c r="B169" s="820">
        <v>243.5</v>
      </c>
      <c r="C169" s="7" t="s">
        <v>37</v>
      </c>
      <c r="D169" s="11" t="s">
        <v>51</v>
      </c>
      <c r="E169" s="11">
        <v>1</v>
      </c>
      <c r="F169" s="9">
        <v>256983.18279463612</v>
      </c>
      <c r="G169" s="9">
        <f t="shared" si="8"/>
        <v>256983.18279463612</v>
      </c>
    </row>
    <row r="170" spans="1:12" ht="14.25" customHeight="1" x14ac:dyDescent="0.25">
      <c r="A170" s="4">
        <v>5</v>
      </c>
      <c r="B170" s="816" t="s">
        <v>64</v>
      </c>
      <c r="C170" s="817" t="s">
        <v>63</v>
      </c>
      <c r="D170" s="11" t="s">
        <v>51</v>
      </c>
      <c r="E170" s="11"/>
      <c r="F170" s="9">
        <v>278002.00000000006</v>
      </c>
      <c r="G170" s="9">
        <f t="shared" si="8"/>
        <v>0</v>
      </c>
    </row>
    <row r="171" spans="1:12" x14ac:dyDescent="0.25">
      <c r="A171" s="4">
        <v>5</v>
      </c>
      <c r="B171" s="816" t="s">
        <v>35</v>
      </c>
      <c r="C171" s="817" t="s">
        <v>832</v>
      </c>
      <c r="D171" s="11" t="s">
        <v>51</v>
      </c>
      <c r="E171" s="11">
        <v>1</v>
      </c>
      <c r="F171" s="9">
        <v>82819.867631515852</v>
      </c>
      <c r="G171" s="9">
        <f t="shared" si="8"/>
        <v>82819.867631515852</v>
      </c>
    </row>
    <row r="172" spans="1:12" ht="14.25" customHeight="1" x14ac:dyDescent="0.25">
      <c r="A172" s="4">
        <v>5</v>
      </c>
      <c r="B172" s="816">
        <v>690</v>
      </c>
      <c r="C172" s="817" t="s">
        <v>833</v>
      </c>
      <c r="D172" s="11" t="s">
        <v>51</v>
      </c>
      <c r="E172" s="11">
        <v>1</v>
      </c>
      <c r="F172" s="9">
        <v>494940.90605549113</v>
      </c>
      <c r="G172" s="9">
        <f t="shared" si="8"/>
        <v>494940.90605549113</v>
      </c>
    </row>
    <row r="173" spans="1:12" ht="14.25" customHeight="1" x14ac:dyDescent="0.25">
      <c r="A173" s="4">
        <v>5</v>
      </c>
      <c r="B173" s="816">
        <v>268</v>
      </c>
      <c r="C173" s="817" t="s">
        <v>834</v>
      </c>
      <c r="D173" s="11" t="s">
        <v>51</v>
      </c>
      <c r="E173" s="11"/>
      <c r="F173" s="9">
        <v>639730.4370110553</v>
      </c>
      <c r="G173" s="9">
        <f t="shared" si="8"/>
        <v>0</v>
      </c>
    </row>
    <row r="174" spans="1:12" ht="14.25" customHeight="1" x14ac:dyDescent="0.25">
      <c r="A174" s="4">
        <v>5</v>
      </c>
      <c r="B174" s="816">
        <v>719</v>
      </c>
      <c r="C174" s="817" t="s">
        <v>835</v>
      </c>
      <c r="D174" s="11" t="s">
        <v>51</v>
      </c>
      <c r="E174" s="11"/>
      <c r="F174" s="9">
        <v>2847932.6566036539</v>
      </c>
      <c r="G174" s="9">
        <f t="shared" si="8"/>
        <v>0</v>
      </c>
    </row>
    <row r="175" spans="1:12" ht="14.25" customHeight="1" x14ac:dyDescent="0.25">
      <c r="A175" s="4">
        <v>5</v>
      </c>
      <c r="B175" s="816" t="s">
        <v>836</v>
      </c>
      <c r="C175" s="817" t="s">
        <v>837</v>
      </c>
      <c r="D175" s="11" t="s">
        <v>51</v>
      </c>
      <c r="E175" s="11"/>
      <c r="F175" s="9">
        <v>2385143.5999055603</v>
      </c>
      <c r="G175" s="9">
        <f t="shared" si="8"/>
        <v>0</v>
      </c>
    </row>
    <row r="176" spans="1:12" ht="14.25" customHeight="1" x14ac:dyDescent="0.25">
      <c r="A176" s="4">
        <v>5</v>
      </c>
      <c r="B176" s="816" t="s">
        <v>35</v>
      </c>
      <c r="C176" s="6" t="s">
        <v>39</v>
      </c>
      <c r="D176" s="11" t="s">
        <v>51</v>
      </c>
      <c r="E176" s="11">
        <v>6.5</v>
      </c>
      <c r="F176" s="9">
        <v>307102.24208704947</v>
      </c>
      <c r="G176" s="9">
        <f t="shared" si="8"/>
        <v>1996164.5735658216</v>
      </c>
    </row>
    <row r="177" spans="1:11" ht="14.25" customHeight="1" x14ac:dyDescent="0.25">
      <c r="A177" s="4">
        <v>5</v>
      </c>
      <c r="B177" s="820">
        <v>528.5</v>
      </c>
      <c r="C177" s="818" t="s">
        <v>40</v>
      </c>
      <c r="D177" s="819" t="s">
        <v>51</v>
      </c>
      <c r="E177" s="819">
        <v>2</v>
      </c>
      <c r="F177" s="9">
        <v>292746.13295942714</v>
      </c>
      <c r="G177" s="9">
        <f t="shared" si="8"/>
        <v>585492.26591885427</v>
      </c>
    </row>
    <row r="178" spans="1:11" ht="14.25" customHeight="1" x14ac:dyDescent="0.25">
      <c r="A178" s="4">
        <v>5</v>
      </c>
      <c r="B178" s="816" t="s">
        <v>35</v>
      </c>
      <c r="C178" s="6" t="s">
        <v>41</v>
      </c>
      <c r="D178" s="11" t="s">
        <v>51</v>
      </c>
      <c r="E178" s="11">
        <v>6</v>
      </c>
      <c r="F178" s="9">
        <v>71289.169766375897</v>
      </c>
      <c r="G178" s="9">
        <f t="shared" si="8"/>
        <v>427735.01859825535</v>
      </c>
    </row>
    <row r="179" spans="1:11" ht="14.25" customHeight="1" x14ac:dyDescent="0.25">
      <c r="A179" s="4">
        <v>5</v>
      </c>
      <c r="B179" s="816" t="s">
        <v>35</v>
      </c>
      <c r="C179" s="7" t="s">
        <v>42</v>
      </c>
      <c r="D179" s="11" t="s">
        <v>51</v>
      </c>
      <c r="E179" s="11">
        <v>1</v>
      </c>
      <c r="F179" s="9">
        <v>142183.03788093745</v>
      </c>
      <c r="G179" s="9">
        <f t="shared" si="8"/>
        <v>142183.03788093745</v>
      </c>
    </row>
    <row r="180" spans="1:11" ht="14.25" customHeight="1" x14ac:dyDescent="0.25">
      <c r="A180" s="4">
        <v>5</v>
      </c>
      <c r="B180" s="816" t="s">
        <v>35</v>
      </c>
      <c r="C180" s="7" t="s">
        <v>43</v>
      </c>
      <c r="D180" s="11" t="s">
        <v>51</v>
      </c>
      <c r="E180" s="11">
        <v>8</v>
      </c>
      <c r="F180" s="9">
        <v>29369.945333558175</v>
      </c>
      <c r="G180" s="9">
        <f t="shared" si="8"/>
        <v>234959.5626684654</v>
      </c>
    </row>
    <row r="181" spans="1:11" ht="14.25" customHeight="1" x14ac:dyDescent="0.25">
      <c r="A181" s="4">
        <v>5</v>
      </c>
      <c r="B181" s="816" t="s">
        <v>35</v>
      </c>
      <c r="C181" s="6" t="s">
        <v>44</v>
      </c>
      <c r="D181" s="11" t="s">
        <v>51</v>
      </c>
      <c r="E181" s="11">
        <v>1</v>
      </c>
      <c r="F181" s="9">
        <v>1801648.8280902999</v>
      </c>
      <c r="G181" s="9">
        <f t="shared" si="8"/>
        <v>1801648.8280902999</v>
      </c>
    </row>
    <row r="182" spans="1:11" ht="14.25" customHeight="1" x14ac:dyDescent="0.25">
      <c r="A182" s="4">
        <v>5</v>
      </c>
      <c r="B182" s="816" t="s">
        <v>35</v>
      </c>
      <c r="C182" s="6" t="s">
        <v>45</v>
      </c>
      <c r="D182" s="11" t="s">
        <v>51</v>
      </c>
      <c r="E182" s="11">
        <v>1</v>
      </c>
      <c r="F182" s="9">
        <v>163108.63767372453</v>
      </c>
      <c r="G182" s="9">
        <f t="shared" si="8"/>
        <v>163108.63767372453</v>
      </c>
    </row>
    <row r="183" spans="1:11" ht="14.25" customHeight="1" x14ac:dyDescent="0.25">
      <c r="A183" s="4">
        <v>5</v>
      </c>
      <c r="B183" s="816" t="s">
        <v>35</v>
      </c>
      <c r="C183" s="6" t="s">
        <v>46</v>
      </c>
      <c r="D183" s="11" t="s">
        <v>51</v>
      </c>
      <c r="E183" s="11">
        <v>1</v>
      </c>
      <c r="F183" s="9">
        <v>122331.47825529339</v>
      </c>
      <c r="G183" s="9">
        <f t="shared" si="8"/>
        <v>122331.47825529339</v>
      </c>
      <c r="H183" s="2"/>
      <c r="I183" s="2"/>
      <c r="J183" s="8"/>
    </row>
    <row r="184" spans="1:11" ht="14.25" customHeight="1" x14ac:dyDescent="0.25">
      <c r="A184" s="4">
        <v>5</v>
      </c>
      <c r="B184" s="816" t="s">
        <v>35</v>
      </c>
      <c r="C184" s="6" t="s">
        <v>47</v>
      </c>
      <c r="D184" s="11" t="s">
        <v>48</v>
      </c>
      <c r="E184" s="11">
        <v>5</v>
      </c>
      <c r="F184" s="9">
        <v>193974</v>
      </c>
      <c r="G184" s="9">
        <f t="shared" si="8"/>
        <v>969870</v>
      </c>
      <c r="H184" s="8"/>
      <c r="I184" s="8"/>
      <c r="J184" s="8"/>
      <c r="K184" s="8"/>
    </row>
    <row r="185" spans="1:11" ht="14.25" customHeight="1" x14ac:dyDescent="0.25">
      <c r="A185" s="4">
        <v>5</v>
      </c>
      <c r="B185" s="816">
        <v>100</v>
      </c>
      <c r="C185" s="6" t="s">
        <v>497</v>
      </c>
      <c r="D185" s="11" t="s">
        <v>51</v>
      </c>
      <c r="E185" s="11"/>
      <c r="F185" s="9">
        <v>118572.58079897906</v>
      </c>
      <c r="G185" s="9">
        <f t="shared" si="8"/>
        <v>0</v>
      </c>
      <c r="H185" s="8"/>
      <c r="I185" s="8"/>
      <c r="J185" s="8"/>
      <c r="K185" s="8"/>
    </row>
    <row r="186" spans="1:11" ht="14.25" customHeight="1" x14ac:dyDescent="0.25">
      <c r="A186" s="4">
        <v>5</v>
      </c>
      <c r="B186" s="816">
        <v>736</v>
      </c>
      <c r="C186" s="6" t="s">
        <v>838</v>
      </c>
      <c r="D186" s="11" t="s">
        <v>51</v>
      </c>
      <c r="E186" s="11"/>
      <c r="F186" s="9">
        <v>165180.35000794518</v>
      </c>
      <c r="G186" s="9">
        <f t="shared" si="8"/>
        <v>0</v>
      </c>
      <c r="H186" s="8"/>
      <c r="I186" s="8"/>
      <c r="J186" s="8"/>
      <c r="K186" s="8"/>
    </row>
    <row r="187" spans="1:11" ht="14.25" customHeight="1" x14ac:dyDescent="0.25">
      <c r="A187" s="4">
        <v>1</v>
      </c>
      <c r="B187" s="816" t="s">
        <v>35</v>
      </c>
      <c r="C187" s="6" t="s">
        <v>525</v>
      </c>
      <c r="D187" s="11" t="s">
        <v>524</v>
      </c>
      <c r="E187" s="11">
        <v>1</v>
      </c>
      <c r="F187" s="9">
        <v>133080.96526185301</v>
      </c>
      <c r="G187" s="9">
        <f t="shared" si="8"/>
        <v>133080.96526185301</v>
      </c>
      <c r="H187" s="8"/>
      <c r="I187" s="8"/>
      <c r="J187" s="8"/>
      <c r="K187" s="8"/>
    </row>
    <row r="188" spans="1:11" ht="14.25" customHeight="1" x14ac:dyDescent="0.25">
      <c r="A188" s="4">
        <v>1</v>
      </c>
      <c r="B188" s="816" t="s">
        <v>35</v>
      </c>
      <c r="C188" s="6" t="s">
        <v>889</v>
      </c>
      <c r="D188" s="11" t="s">
        <v>521</v>
      </c>
      <c r="E188" s="11">
        <v>1</v>
      </c>
      <c r="F188" s="9">
        <v>66540.482630926504</v>
      </c>
      <c r="G188" s="9">
        <f t="shared" si="8"/>
        <v>66540.482630926504</v>
      </c>
      <c r="H188" s="8"/>
      <c r="I188" s="8"/>
      <c r="J188" s="8"/>
      <c r="K188" s="8"/>
    </row>
    <row r="189" spans="1:11" customFormat="1" ht="15" customHeight="1" x14ac:dyDescent="0.3">
      <c r="A189" s="4">
        <v>1</v>
      </c>
      <c r="B189" s="869">
        <v>576</v>
      </c>
      <c r="C189" s="868" t="s">
        <v>1056</v>
      </c>
      <c r="D189" s="866" t="s">
        <v>790</v>
      </c>
      <c r="E189" s="11">
        <v>3</v>
      </c>
      <c r="F189" s="867">
        <v>59806</v>
      </c>
      <c r="G189" s="867">
        <f t="shared" si="8"/>
        <v>179418</v>
      </c>
    </row>
    <row r="190" spans="1:11" customFormat="1" ht="15" customHeight="1" x14ac:dyDescent="0.3">
      <c r="A190" s="4">
        <v>1</v>
      </c>
      <c r="B190" s="869">
        <v>101</v>
      </c>
      <c r="C190" s="868" t="s">
        <v>1057</v>
      </c>
      <c r="D190" s="866" t="s">
        <v>790</v>
      </c>
      <c r="E190" s="874">
        <f>+E185</f>
        <v>0</v>
      </c>
      <c r="F190" s="867">
        <v>78318</v>
      </c>
      <c r="G190" s="867">
        <f t="shared" si="8"/>
        <v>0</v>
      </c>
    </row>
    <row r="191" spans="1:11" ht="28.5" customHeight="1" x14ac:dyDescent="0.25">
      <c r="A191" s="4">
        <v>5</v>
      </c>
      <c r="B191" s="816" t="s">
        <v>35</v>
      </c>
      <c r="C191" s="6" t="s">
        <v>49</v>
      </c>
      <c r="D191" s="11" t="s">
        <v>51</v>
      </c>
      <c r="E191" s="11">
        <v>1</v>
      </c>
      <c r="F191" s="9">
        <v>3817766.5890727374</v>
      </c>
      <c r="G191" s="9">
        <f t="shared" si="8"/>
        <v>3817766.5890727374</v>
      </c>
      <c r="J191" s="2"/>
    </row>
    <row r="192" spans="1:11" ht="31.5" customHeight="1" x14ac:dyDescent="0.25">
      <c r="A192" s="4">
        <v>1</v>
      </c>
      <c r="B192" s="841" t="s">
        <v>35</v>
      </c>
      <c r="C192" s="842" t="s">
        <v>50</v>
      </c>
      <c r="D192" s="11" t="s">
        <v>51</v>
      </c>
      <c r="E192" s="843">
        <v>1</v>
      </c>
      <c r="F192" s="844">
        <f>3184838.63678603</f>
        <v>3184838.6367860301</v>
      </c>
      <c r="G192" s="9">
        <f t="shared" si="8"/>
        <v>3184838.6367860301</v>
      </c>
      <c r="J192" s="2"/>
    </row>
    <row r="193" spans="1:12" ht="42.75" customHeight="1" x14ac:dyDescent="0.25">
      <c r="A193" s="4">
        <v>5</v>
      </c>
      <c r="B193" s="816" t="s">
        <v>35</v>
      </c>
      <c r="C193" s="6" t="s">
        <v>52</v>
      </c>
      <c r="D193" s="11" t="s">
        <v>51</v>
      </c>
      <c r="E193" s="11">
        <v>1</v>
      </c>
      <c r="F193" s="10">
        <v>3312236.7889062678</v>
      </c>
      <c r="G193" s="9">
        <f t="shared" si="8"/>
        <v>3312236.7889062678</v>
      </c>
    </row>
    <row r="194" spans="1:12" ht="14.25" customHeight="1" x14ac:dyDescent="0.25">
      <c r="A194" s="4">
        <v>5</v>
      </c>
      <c r="B194" s="816" t="s">
        <v>35</v>
      </c>
      <c r="C194" s="6" t="s">
        <v>53</v>
      </c>
      <c r="D194" s="11" t="s">
        <v>51</v>
      </c>
      <c r="E194" s="11">
        <v>1</v>
      </c>
      <c r="F194" s="10">
        <v>1620000</v>
      </c>
      <c r="G194" s="9">
        <f t="shared" si="8"/>
        <v>1620000</v>
      </c>
      <c r="K194" s="2"/>
    </row>
    <row r="195" spans="1:12" ht="28.5" customHeight="1" x14ac:dyDescent="0.25">
      <c r="A195" s="4">
        <v>5</v>
      </c>
      <c r="B195" s="816" t="s">
        <v>35</v>
      </c>
      <c r="C195" s="13" t="s">
        <v>54</v>
      </c>
      <c r="D195" s="11" t="s">
        <v>51</v>
      </c>
      <c r="E195" s="11">
        <v>1</v>
      </c>
      <c r="F195" s="10">
        <v>3817766.9999999986</v>
      </c>
      <c r="G195" s="9">
        <f t="shared" si="8"/>
        <v>3817766.9999999986</v>
      </c>
      <c r="K195" s="3"/>
    </row>
    <row r="196" spans="1:12" ht="28.5" customHeight="1" thickBot="1" x14ac:dyDescent="0.3">
      <c r="A196" s="4">
        <v>5</v>
      </c>
      <c r="B196" s="820" t="s">
        <v>35</v>
      </c>
      <c r="C196" s="12" t="s">
        <v>55</v>
      </c>
      <c r="D196" s="11" t="s">
        <v>51</v>
      </c>
      <c r="E196" s="11">
        <v>1</v>
      </c>
      <c r="F196" s="10">
        <v>2031088.0899497306</v>
      </c>
      <c r="G196" s="9">
        <f t="shared" si="8"/>
        <v>2031088.0899497306</v>
      </c>
    </row>
    <row r="197" spans="1:12" ht="15" customHeight="1" thickBot="1" x14ac:dyDescent="0.3">
      <c r="A197" s="825"/>
      <c r="B197" s="826"/>
      <c r="C197" s="827" t="s">
        <v>20</v>
      </c>
      <c r="D197" s="828"/>
      <c r="E197" s="828"/>
      <c r="F197" s="829"/>
      <c r="G197" s="830">
        <f>SUM(G160:G196)</f>
        <v>28905754.75707851</v>
      </c>
      <c r="H197" s="845" t="e">
        <f>+#REF!</f>
        <v>#REF!</v>
      </c>
      <c r="I197" s="871"/>
      <c r="J197" s="8" t="e">
        <f>+G197-H197</f>
        <v>#REF!</v>
      </c>
    </row>
    <row r="198" spans="1:12" ht="14.25" customHeight="1" x14ac:dyDescent="0.25">
      <c r="A198" s="822"/>
      <c r="B198" s="822"/>
      <c r="C198" s="822" t="s">
        <v>844</v>
      </c>
      <c r="D198" s="822"/>
      <c r="E198" s="822"/>
      <c r="F198" s="823"/>
      <c r="G198" s="824"/>
    </row>
    <row r="199" spans="1:12" ht="14.25" customHeight="1" x14ac:dyDescent="0.25">
      <c r="A199" s="4">
        <v>6</v>
      </c>
      <c r="B199" s="816">
        <v>730</v>
      </c>
      <c r="C199" s="5" t="s">
        <v>26</v>
      </c>
      <c r="D199" s="11" t="s">
        <v>51</v>
      </c>
      <c r="E199" s="11">
        <v>1</v>
      </c>
      <c r="F199" s="9">
        <v>874341.94177037419</v>
      </c>
      <c r="G199" s="9">
        <f t="shared" ref="G199:G235" si="9">+F199*E199</f>
        <v>874341.94177037419</v>
      </c>
      <c r="K199" s="8"/>
      <c r="L199" s="3"/>
    </row>
    <row r="200" spans="1:12" ht="14.25" customHeight="1" x14ac:dyDescent="0.25">
      <c r="A200" s="4">
        <v>6</v>
      </c>
      <c r="B200" s="816">
        <v>708</v>
      </c>
      <c r="C200" s="5" t="s">
        <v>27</v>
      </c>
      <c r="D200" s="11" t="s">
        <v>51</v>
      </c>
      <c r="E200" s="11">
        <v>1</v>
      </c>
      <c r="F200" s="9">
        <v>615578.80106536078</v>
      </c>
      <c r="G200" s="9">
        <f t="shared" si="9"/>
        <v>615578.80106536078</v>
      </c>
      <c r="K200" s="8"/>
      <c r="L200" s="3"/>
    </row>
    <row r="201" spans="1:12" ht="14.25" customHeight="1" x14ac:dyDescent="0.25">
      <c r="A201" s="4">
        <v>6</v>
      </c>
      <c r="B201" s="816">
        <v>752</v>
      </c>
      <c r="C201" s="6" t="s">
        <v>28</v>
      </c>
      <c r="D201" s="11" t="s">
        <v>51</v>
      </c>
      <c r="E201" s="11">
        <v>1</v>
      </c>
      <c r="F201" s="9">
        <v>672692.28878201754</v>
      </c>
      <c r="G201" s="9">
        <f t="shared" si="9"/>
        <v>672692.28878201754</v>
      </c>
      <c r="K201" s="8"/>
      <c r="L201" s="3"/>
    </row>
    <row r="202" spans="1:12" ht="14.25" customHeight="1" x14ac:dyDescent="0.25">
      <c r="A202" s="4">
        <v>6</v>
      </c>
      <c r="B202" s="816" t="s">
        <v>29</v>
      </c>
      <c r="C202" s="7" t="s">
        <v>30</v>
      </c>
      <c r="D202" s="11" t="s">
        <v>51</v>
      </c>
      <c r="E202" s="11">
        <v>2</v>
      </c>
      <c r="F202" s="9">
        <v>184841.78300071796</v>
      </c>
      <c r="G202" s="9">
        <f t="shared" si="9"/>
        <v>369683.56600143592</v>
      </c>
      <c r="K202" s="8"/>
      <c r="L202" s="3"/>
    </row>
    <row r="203" spans="1:12" ht="14.25" customHeight="1" x14ac:dyDescent="0.25">
      <c r="A203" s="4">
        <v>6</v>
      </c>
      <c r="B203" s="816">
        <v>527</v>
      </c>
      <c r="C203" s="7" t="s">
        <v>31</v>
      </c>
      <c r="D203" s="11" t="s">
        <v>51</v>
      </c>
      <c r="E203" s="11"/>
      <c r="F203" s="9">
        <v>106249.79526559786</v>
      </c>
      <c r="G203" s="9">
        <f t="shared" si="9"/>
        <v>0</v>
      </c>
      <c r="K203" s="8"/>
      <c r="L203" s="3"/>
    </row>
    <row r="204" spans="1:12" ht="25.5" customHeight="1" x14ac:dyDescent="0.25">
      <c r="A204" s="4">
        <v>6</v>
      </c>
      <c r="B204" s="816">
        <v>522</v>
      </c>
      <c r="C204" s="11" t="s">
        <v>32</v>
      </c>
      <c r="D204" s="11" t="s">
        <v>51</v>
      </c>
      <c r="E204" s="11">
        <v>1</v>
      </c>
      <c r="F204" s="9">
        <v>197789.02537109706</v>
      </c>
      <c r="G204" s="9">
        <f t="shared" si="9"/>
        <v>197789.02537109706</v>
      </c>
      <c r="K204" s="8"/>
      <c r="L204" s="3"/>
    </row>
    <row r="205" spans="1:12" ht="14.25" customHeight="1" x14ac:dyDescent="0.25">
      <c r="A205" s="4">
        <v>6</v>
      </c>
      <c r="B205" s="816">
        <v>510</v>
      </c>
      <c r="C205" s="7" t="s">
        <v>33</v>
      </c>
      <c r="D205" s="11" t="s">
        <v>51</v>
      </c>
      <c r="E205" s="11">
        <v>1</v>
      </c>
      <c r="F205" s="9">
        <v>427594.25988499756</v>
      </c>
      <c r="G205" s="9">
        <f t="shared" si="9"/>
        <v>427594.25988499756</v>
      </c>
    </row>
    <row r="206" spans="1:12" ht="14.25" customHeight="1" x14ac:dyDescent="0.25">
      <c r="A206" s="4">
        <v>6</v>
      </c>
      <c r="B206" s="816">
        <v>28</v>
      </c>
      <c r="C206" s="7" t="s">
        <v>34</v>
      </c>
      <c r="D206" s="11" t="s">
        <v>51</v>
      </c>
      <c r="E206" s="11">
        <v>1</v>
      </c>
      <c r="F206" s="9">
        <v>307100.9624623835</v>
      </c>
      <c r="G206" s="9">
        <f t="shared" si="9"/>
        <v>307100.9624623835</v>
      </c>
      <c r="K206" s="8"/>
      <c r="L206" s="8"/>
    </row>
    <row r="207" spans="1:12" ht="14.25" customHeight="1" x14ac:dyDescent="0.25">
      <c r="A207" s="4">
        <v>6</v>
      </c>
      <c r="B207" s="816" t="s">
        <v>35</v>
      </c>
      <c r="C207" s="7" t="s">
        <v>36</v>
      </c>
      <c r="D207" s="11" t="s">
        <v>51</v>
      </c>
      <c r="E207" s="11">
        <v>1</v>
      </c>
      <c r="F207" s="9">
        <v>300958.7640656826</v>
      </c>
      <c r="G207" s="9">
        <f t="shared" si="9"/>
        <v>300958.7640656826</v>
      </c>
      <c r="L207" s="8"/>
    </row>
    <row r="208" spans="1:12" ht="14.25" customHeight="1" x14ac:dyDescent="0.25">
      <c r="A208" s="4">
        <v>6</v>
      </c>
      <c r="B208" s="820">
        <v>243.5</v>
      </c>
      <c r="C208" s="7" t="s">
        <v>37</v>
      </c>
      <c r="D208" s="11" t="s">
        <v>51</v>
      </c>
      <c r="E208" s="11">
        <v>1</v>
      </c>
      <c r="F208" s="9">
        <v>256983.18279463612</v>
      </c>
      <c r="G208" s="9">
        <f t="shared" si="9"/>
        <v>256983.18279463612</v>
      </c>
    </row>
    <row r="209" spans="1:11" ht="14.25" customHeight="1" x14ac:dyDescent="0.25">
      <c r="A209" s="4">
        <v>6</v>
      </c>
      <c r="B209" s="816" t="s">
        <v>64</v>
      </c>
      <c r="C209" s="817" t="s">
        <v>63</v>
      </c>
      <c r="D209" s="11" t="s">
        <v>51</v>
      </c>
      <c r="E209" s="11">
        <v>1</v>
      </c>
      <c r="F209" s="9">
        <v>278002.00000000006</v>
      </c>
      <c r="G209" s="9">
        <f t="shared" si="9"/>
        <v>278002.00000000006</v>
      </c>
    </row>
    <row r="210" spans="1:11" x14ac:dyDescent="0.25">
      <c r="A210" s="4">
        <v>6</v>
      </c>
      <c r="B210" s="816" t="s">
        <v>35</v>
      </c>
      <c r="C210" s="817" t="s">
        <v>832</v>
      </c>
      <c r="D210" s="11" t="s">
        <v>51</v>
      </c>
      <c r="E210" s="11">
        <v>1</v>
      </c>
      <c r="F210" s="9">
        <v>82819.867631515852</v>
      </c>
      <c r="G210" s="9">
        <f t="shared" si="9"/>
        <v>82819.867631515852</v>
      </c>
    </row>
    <row r="211" spans="1:11" ht="14.25" customHeight="1" x14ac:dyDescent="0.25">
      <c r="A211" s="4">
        <v>6</v>
      </c>
      <c r="B211" s="816">
        <v>690</v>
      </c>
      <c r="C211" s="817" t="s">
        <v>833</v>
      </c>
      <c r="D211" s="11" t="s">
        <v>51</v>
      </c>
      <c r="E211" s="11">
        <v>1</v>
      </c>
      <c r="F211" s="9">
        <v>494940.90605549113</v>
      </c>
      <c r="G211" s="9">
        <f t="shared" si="9"/>
        <v>494940.90605549113</v>
      </c>
    </row>
    <row r="212" spans="1:11" ht="14.25" customHeight="1" x14ac:dyDescent="0.25">
      <c r="A212" s="4">
        <v>6</v>
      </c>
      <c r="B212" s="816">
        <v>268</v>
      </c>
      <c r="C212" s="817" t="s">
        <v>834</v>
      </c>
      <c r="D212" s="11" t="s">
        <v>51</v>
      </c>
      <c r="E212" s="11"/>
      <c r="F212" s="9">
        <v>639730.4370110553</v>
      </c>
      <c r="G212" s="9">
        <f t="shared" si="9"/>
        <v>0</v>
      </c>
    </row>
    <row r="213" spans="1:11" ht="14.25" customHeight="1" x14ac:dyDescent="0.25">
      <c r="A213" s="4">
        <v>6</v>
      </c>
      <c r="B213" s="816">
        <v>719</v>
      </c>
      <c r="C213" s="817" t="s">
        <v>835</v>
      </c>
      <c r="D213" s="11" t="s">
        <v>51</v>
      </c>
      <c r="E213" s="11">
        <v>1</v>
      </c>
      <c r="F213" s="9">
        <v>2847932.6566036539</v>
      </c>
      <c r="G213" s="9">
        <f t="shared" si="9"/>
        <v>2847932.6566036539</v>
      </c>
    </row>
    <row r="214" spans="1:11" ht="14.25" customHeight="1" x14ac:dyDescent="0.25">
      <c r="A214" s="4">
        <v>6</v>
      </c>
      <c r="B214" s="816" t="s">
        <v>836</v>
      </c>
      <c r="C214" s="817" t="s">
        <v>837</v>
      </c>
      <c r="D214" s="11" t="s">
        <v>51</v>
      </c>
      <c r="E214" s="11"/>
      <c r="F214" s="9">
        <v>2385143.5999055603</v>
      </c>
      <c r="G214" s="9">
        <f t="shared" si="9"/>
        <v>0</v>
      </c>
    </row>
    <row r="215" spans="1:11" ht="14.25" customHeight="1" x14ac:dyDescent="0.25">
      <c r="A215" s="4">
        <v>6</v>
      </c>
      <c r="B215" s="816" t="s">
        <v>35</v>
      </c>
      <c r="C215" s="6" t="s">
        <v>39</v>
      </c>
      <c r="D215" s="11" t="s">
        <v>51</v>
      </c>
      <c r="E215" s="11">
        <v>6.5</v>
      </c>
      <c r="F215" s="9">
        <v>307102.24208704947</v>
      </c>
      <c r="G215" s="9">
        <f t="shared" si="9"/>
        <v>1996164.5735658216</v>
      </c>
    </row>
    <row r="216" spans="1:11" ht="14.25" customHeight="1" x14ac:dyDescent="0.25">
      <c r="A216" s="4">
        <v>6</v>
      </c>
      <c r="B216" s="820">
        <v>528.5</v>
      </c>
      <c r="C216" s="818" t="s">
        <v>40</v>
      </c>
      <c r="D216" s="819" t="s">
        <v>51</v>
      </c>
      <c r="E216" s="819"/>
      <c r="F216" s="9">
        <v>292746.13295942714</v>
      </c>
      <c r="G216" s="9">
        <f t="shared" si="9"/>
        <v>0</v>
      </c>
    </row>
    <row r="217" spans="1:11" ht="14.25" customHeight="1" x14ac:dyDescent="0.25">
      <c r="A217" s="4">
        <v>6</v>
      </c>
      <c r="B217" s="816" t="s">
        <v>35</v>
      </c>
      <c r="C217" s="6" t="s">
        <v>41</v>
      </c>
      <c r="D217" s="11" t="s">
        <v>51</v>
      </c>
      <c r="E217" s="11">
        <v>6</v>
      </c>
      <c r="F217" s="9">
        <v>71289.169766375897</v>
      </c>
      <c r="G217" s="9">
        <f t="shared" si="9"/>
        <v>427735.01859825535</v>
      </c>
    </row>
    <row r="218" spans="1:11" ht="14.25" customHeight="1" x14ac:dyDescent="0.25">
      <c r="A218" s="4">
        <v>6</v>
      </c>
      <c r="B218" s="816" t="s">
        <v>35</v>
      </c>
      <c r="C218" s="7" t="s">
        <v>42</v>
      </c>
      <c r="D218" s="11" t="s">
        <v>51</v>
      </c>
      <c r="E218" s="11">
        <v>1</v>
      </c>
      <c r="F218" s="9">
        <v>142183.03788093745</v>
      </c>
      <c r="G218" s="9">
        <f t="shared" si="9"/>
        <v>142183.03788093745</v>
      </c>
    </row>
    <row r="219" spans="1:11" ht="14.25" customHeight="1" x14ac:dyDescent="0.25">
      <c r="A219" s="4">
        <v>6</v>
      </c>
      <c r="B219" s="816" t="s">
        <v>35</v>
      </c>
      <c r="C219" s="7" t="s">
        <v>43</v>
      </c>
      <c r="D219" s="11" t="s">
        <v>51</v>
      </c>
      <c r="E219" s="11">
        <v>8</v>
      </c>
      <c r="F219" s="9">
        <v>29369.945333558175</v>
      </c>
      <c r="G219" s="9">
        <f t="shared" si="9"/>
        <v>234959.5626684654</v>
      </c>
    </row>
    <row r="220" spans="1:11" ht="14.25" customHeight="1" x14ac:dyDescent="0.25">
      <c r="A220" s="4">
        <v>6</v>
      </c>
      <c r="B220" s="816" t="s">
        <v>35</v>
      </c>
      <c r="C220" s="6" t="s">
        <v>44</v>
      </c>
      <c r="D220" s="11" t="s">
        <v>51</v>
      </c>
      <c r="E220" s="11">
        <v>1</v>
      </c>
      <c r="F220" s="9">
        <v>1801648.8280902999</v>
      </c>
      <c r="G220" s="9">
        <f t="shared" si="9"/>
        <v>1801648.8280902999</v>
      </c>
    </row>
    <row r="221" spans="1:11" ht="14.25" customHeight="1" x14ac:dyDescent="0.25">
      <c r="A221" s="4">
        <v>6</v>
      </c>
      <c r="B221" s="816" t="s">
        <v>35</v>
      </c>
      <c r="C221" s="6" t="s">
        <v>45</v>
      </c>
      <c r="D221" s="11" t="s">
        <v>51</v>
      </c>
      <c r="E221" s="11">
        <v>1</v>
      </c>
      <c r="F221" s="9">
        <v>163108.63767372453</v>
      </c>
      <c r="G221" s="9">
        <f t="shared" si="9"/>
        <v>163108.63767372453</v>
      </c>
    </row>
    <row r="222" spans="1:11" ht="14.25" customHeight="1" x14ac:dyDescent="0.25">
      <c r="A222" s="4">
        <v>6</v>
      </c>
      <c r="B222" s="816" t="s">
        <v>35</v>
      </c>
      <c r="C222" s="6" t="s">
        <v>46</v>
      </c>
      <c r="D222" s="11" t="s">
        <v>51</v>
      </c>
      <c r="E222" s="11">
        <v>1</v>
      </c>
      <c r="F222" s="9">
        <v>122331.47825529339</v>
      </c>
      <c r="G222" s="9">
        <f t="shared" si="9"/>
        <v>122331.47825529339</v>
      </c>
      <c r="H222" s="2"/>
      <c r="I222" s="2"/>
      <c r="J222" s="8"/>
    </row>
    <row r="223" spans="1:11" ht="14.25" customHeight="1" x14ac:dyDescent="0.25">
      <c r="A223" s="4">
        <v>6</v>
      </c>
      <c r="B223" s="816" t="s">
        <v>35</v>
      </c>
      <c r="C223" s="6" t="s">
        <v>47</v>
      </c>
      <c r="D223" s="11" t="s">
        <v>48</v>
      </c>
      <c r="E223" s="11">
        <v>5</v>
      </c>
      <c r="F223" s="9">
        <v>193974</v>
      </c>
      <c r="G223" s="9">
        <f t="shared" si="9"/>
        <v>969870</v>
      </c>
      <c r="H223" s="8"/>
      <c r="I223" s="8"/>
      <c r="J223" s="8"/>
      <c r="K223" s="8"/>
    </row>
    <row r="224" spans="1:11" ht="14.25" customHeight="1" x14ac:dyDescent="0.25">
      <c r="A224" s="4">
        <v>6</v>
      </c>
      <c r="B224" s="816">
        <v>100</v>
      </c>
      <c r="C224" s="6" t="s">
        <v>497</v>
      </c>
      <c r="D224" s="11" t="s">
        <v>51</v>
      </c>
      <c r="E224" s="11">
        <v>6</v>
      </c>
      <c r="F224" s="9">
        <v>118572.58079897906</v>
      </c>
      <c r="G224" s="9">
        <f t="shared" si="9"/>
        <v>711435.48479387444</v>
      </c>
      <c r="H224" s="8"/>
      <c r="I224" s="8"/>
      <c r="J224" s="8"/>
      <c r="K224" s="8"/>
    </row>
    <row r="225" spans="1:12" ht="14.25" customHeight="1" x14ac:dyDescent="0.25">
      <c r="A225" s="4">
        <v>6</v>
      </c>
      <c r="B225" s="816">
        <v>736</v>
      </c>
      <c r="C225" s="6" t="s">
        <v>838</v>
      </c>
      <c r="D225" s="11" t="s">
        <v>51</v>
      </c>
      <c r="E225" s="11"/>
      <c r="F225" s="9">
        <v>165180.35000794518</v>
      </c>
      <c r="G225" s="9">
        <f t="shared" si="9"/>
        <v>0</v>
      </c>
      <c r="H225" s="8"/>
      <c r="I225" s="8"/>
      <c r="J225" s="8"/>
      <c r="K225" s="8"/>
    </row>
    <row r="226" spans="1:12" ht="14.25" customHeight="1" x14ac:dyDescent="0.25">
      <c r="A226" s="4">
        <v>1</v>
      </c>
      <c r="B226" s="816" t="s">
        <v>35</v>
      </c>
      <c r="C226" s="6" t="s">
        <v>525</v>
      </c>
      <c r="D226" s="11" t="s">
        <v>524</v>
      </c>
      <c r="E226" s="11">
        <v>1</v>
      </c>
      <c r="F226" s="9">
        <v>133080.96526185301</v>
      </c>
      <c r="G226" s="9">
        <f t="shared" si="9"/>
        <v>133080.96526185301</v>
      </c>
      <c r="H226" s="8"/>
      <c r="I226" s="8"/>
      <c r="J226" s="8"/>
      <c r="K226" s="8"/>
    </row>
    <row r="227" spans="1:12" ht="14.25" customHeight="1" x14ac:dyDescent="0.25">
      <c r="A227" s="4">
        <v>1</v>
      </c>
      <c r="B227" s="816" t="s">
        <v>35</v>
      </c>
      <c r="C227" s="6" t="s">
        <v>889</v>
      </c>
      <c r="D227" s="11" t="s">
        <v>521</v>
      </c>
      <c r="E227" s="11">
        <v>1</v>
      </c>
      <c r="F227" s="9">
        <v>66540.482630926504</v>
      </c>
      <c r="G227" s="9">
        <f t="shared" si="9"/>
        <v>66540.482630926504</v>
      </c>
      <c r="H227" s="8"/>
      <c r="I227" s="8"/>
      <c r="J227" s="8"/>
      <c r="K227" s="8"/>
    </row>
    <row r="228" spans="1:12" customFormat="1" ht="15" customHeight="1" x14ac:dyDescent="0.3">
      <c r="A228" s="4">
        <v>1</v>
      </c>
      <c r="B228" s="869">
        <v>576</v>
      </c>
      <c r="C228" s="868" t="s">
        <v>1056</v>
      </c>
      <c r="D228" s="866" t="s">
        <v>790</v>
      </c>
      <c r="E228" s="11">
        <v>3</v>
      </c>
      <c r="F228" s="867">
        <v>59806</v>
      </c>
      <c r="G228" s="867">
        <f t="shared" si="9"/>
        <v>179418</v>
      </c>
    </row>
    <row r="229" spans="1:12" customFormat="1" ht="15" customHeight="1" x14ac:dyDescent="0.3">
      <c r="A229" s="4">
        <v>1</v>
      </c>
      <c r="B229" s="869">
        <v>101</v>
      </c>
      <c r="C229" s="868" t="s">
        <v>1057</v>
      </c>
      <c r="D229" s="866" t="s">
        <v>790</v>
      </c>
      <c r="E229" s="874">
        <f>+E224</f>
        <v>6</v>
      </c>
      <c r="F229" s="867">
        <v>78318</v>
      </c>
      <c r="G229" s="867">
        <f t="shared" si="9"/>
        <v>469908</v>
      </c>
    </row>
    <row r="230" spans="1:12" ht="28.5" customHeight="1" x14ac:dyDescent="0.25">
      <c r="A230" s="4">
        <v>6</v>
      </c>
      <c r="B230" s="816" t="s">
        <v>35</v>
      </c>
      <c r="C230" s="6" t="s">
        <v>49</v>
      </c>
      <c r="D230" s="11" t="s">
        <v>51</v>
      </c>
      <c r="E230" s="11">
        <v>1</v>
      </c>
      <c r="F230" s="9">
        <v>3817766.5890727374</v>
      </c>
      <c r="G230" s="9">
        <f t="shared" si="9"/>
        <v>3817766.5890727374</v>
      </c>
      <c r="J230" s="2"/>
    </row>
    <row r="231" spans="1:12" ht="31.5" customHeight="1" x14ac:dyDescent="0.25">
      <c r="A231" s="4">
        <v>1</v>
      </c>
      <c r="B231" s="841" t="s">
        <v>35</v>
      </c>
      <c r="C231" s="842" t="s">
        <v>50</v>
      </c>
      <c r="D231" s="11" t="s">
        <v>51</v>
      </c>
      <c r="E231" s="843">
        <v>1</v>
      </c>
      <c r="F231" s="844">
        <f>3184838.63678603</f>
        <v>3184838.6367860301</v>
      </c>
      <c r="G231" s="9">
        <f t="shared" si="9"/>
        <v>3184838.6367860301</v>
      </c>
      <c r="J231" s="2"/>
    </row>
    <row r="232" spans="1:12" ht="42.75" customHeight="1" x14ac:dyDescent="0.25">
      <c r="A232" s="4">
        <v>6</v>
      </c>
      <c r="B232" s="816" t="s">
        <v>35</v>
      </c>
      <c r="C232" s="6" t="s">
        <v>52</v>
      </c>
      <c r="D232" s="11" t="s">
        <v>51</v>
      </c>
      <c r="E232" s="11">
        <v>1</v>
      </c>
      <c r="F232" s="10">
        <v>3312236.7889062678</v>
      </c>
      <c r="G232" s="9">
        <f t="shared" si="9"/>
        <v>3312236.7889062678</v>
      </c>
    </row>
    <row r="233" spans="1:12" ht="14.25" customHeight="1" x14ac:dyDescent="0.25">
      <c r="A233" s="4">
        <v>6</v>
      </c>
      <c r="B233" s="816" t="s">
        <v>35</v>
      </c>
      <c r="C233" s="6" t="s">
        <v>53</v>
      </c>
      <c r="D233" s="11" t="s">
        <v>51</v>
      </c>
      <c r="E233" s="11">
        <v>1</v>
      </c>
      <c r="F233" s="10">
        <v>1620000</v>
      </c>
      <c r="G233" s="9">
        <f t="shared" si="9"/>
        <v>1620000</v>
      </c>
      <c r="K233" s="2"/>
    </row>
    <row r="234" spans="1:12" ht="28.5" customHeight="1" x14ac:dyDescent="0.25">
      <c r="A234" s="4">
        <v>6</v>
      </c>
      <c r="B234" s="816" t="s">
        <v>35</v>
      </c>
      <c r="C234" s="13" t="s">
        <v>54</v>
      </c>
      <c r="D234" s="11" t="s">
        <v>51</v>
      </c>
      <c r="E234" s="11">
        <v>1</v>
      </c>
      <c r="F234" s="10">
        <v>3817766.9999999986</v>
      </c>
      <c r="G234" s="9">
        <f t="shared" si="9"/>
        <v>3817766.9999999986</v>
      </c>
      <c r="K234" s="3"/>
    </row>
    <row r="235" spans="1:12" ht="28.5" customHeight="1" x14ac:dyDescent="0.25">
      <c r="A235" s="4">
        <v>6</v>
      </c>
      <c r="B235" s="820" t="s">
        <v>35</v>
      </c>
      <c r="C235" s="12" t="s">
        <v>55</v>
      </c>
      <c r="D235" s="11" t="s">
        <v>51</v>
      </c>
      <c r="E235" s="11">
        <v>1</v>
      </c>
      <c r="F235" s="10">
        <v>2031088.0899497306</v>
      </c>
      <c r="G235" s="9">
        <f t="shared" si="9"/>
        <v>2031088.0899497306</v>
      </c>
    </row>
    <row r="236" spans="1:12" ht="14.25" customHeight="1" x14ac:dyDescent="0.25">
      <c r="A236" s="825"/>
      <c r="B236" s="826"/>
      <c r="C236" s="827" t="s">
        <v>20</v>
      </c>
      <c r="D236" s="828"/>
      <c r="E236" s="828"/>
      <c r="F236" s="829"/>
      <c r="G236" s="830">
        <f>SUM(G199:G235)</f>
        <v>32928499.396622863</v>
      </c>
      <c r="H236" s="8" t="e">
        <f>+#REF!</f>
        <v>#REF!</v>
      </c>
      <c r="J236" s="8" t="e">
        <f>+G236-H236</f>
        <v>#REF!</v>
      </c>
    </row>
    <row r="237" spans="1:12" ht="14.25" customHeight="1" x14ac:dyDescent="0.25">
      <c r="A237" s="822"/>
      <c r="B237" s="822"/>
      <c r="C237" s="822" t="s">
        <v>845</v>
      </c>
      <c r="D237" s="822"/>
      <c r="E237" s="822"/>
      <c r="F237" s="823"/>
      <c r="G237" s="824"/>
    </row>
    <row r="238" spans="1:12" ht="14.25" customHeight="1" x14ac:dyDescent="0.25">
      <c r="A238" s="4">
        <v>7</v>
      </c>
      <c r="B238" s="816">
        <v>730</v>
      </c>
      <c r="C238" s="5" t="s">
        <v>26</v>
      </c>
      <c r="D238" s="11" t="s">
        <v>51</v>
      </c>
      <c r="E238" s="11">
        <v>1</v>
      </c>
      <c r="F238" s="9">
        <v>874341.94177037419</v>
      </c>
      <c r="G238" s="9">
        <f t="shared" ref="G238:G274" si="10">+F238*E238</f>
        <v>874341.94177037419</v>
      </c>
      <c r="K238" s="8"/>
      <c r="L238" s="3"/>
    </row>
    <row r="239" spans="1:12" ht="14.25" customHeight="1" x14ac:dyDescent="0.25">
      <c r="A239" s="4">
        <v>7</v>
      </c>
      <c r="B239" s="816">
        <v>708</v>
      </c>
      <c r="C239" s="5" t="s">
        <v>27</v>
      </c>
      <c r="D239" s="11" t="s">
        <v>51</v>
      </c>
      <c r="E239" s="11">
        <v>1</v>
      </c>
      <c r="F239" s="9">
        <v>615578.80106536078</v>
      </c>
      <c r="G239" s="9">
        <f t="shared" si="10"/>
        <v>615578.80106536078</v>
      </c>
      <c r="K239" s="8"/>
      <c r="L239" s="3"/>
    </row>
    <row r="240" spans="1:12" ht="14.25" customHeight="1" x14ac:dyDescent="0.25">
      <c r="A240" s="4">
        <v>7</v>
      </c>
      <c r="B240" s="816">
        <v>752</v>
      </c>
      <c r="C240" s="6" t="s">
        <v>28</v>
      </c>
      <c r="D240" s="11" t="s">
        <v>51</v>
      </c>
      <c r="E240" s="11">
        <v>1</v>
      </c>
      <c r="F240" s="9">
        <v>672692.28878201754</v>
      </c>
      <c r="G240" s="9">
        <f t="shared" si="10"/>
        <v>672692.28878201754</v>
      </c>
      <c r="K240" s="8"/>
      <c r="L240" s="3"/>
    </row>
    <row r="241" spans="1:12" ht="14.25" customHeight="1" x14ac:dyDescent="0.25">
      <c r="A241" s="4">
        <v>7</v>
      </c>
      <c r="B241" s="816" t="s">
        <v>29</v>
      </c>
      <c r="C241" s="7" t="s">
        <v>30</v>
      </c>
      <c r="D241" s="11" t="s">
        <v>51</v>
      </c>
      <c r="E241" s="11">
        <v>2</v>
      </c>
      <c r="F241" s="9">
        <v>184841.78300071796</v>
      </c>
      <c r="G241" s="9">
        <f t="shared" si="10"/>
        <v>369683.56600143592</v>
      </c>
      <c r="K241" s="8"/>
      <c r="L241" s="3"/>
    </row>
    <row r="242" spans="1:12" ht="14.25" customHeight="1" x14ac:dyDescent="0.25">
      <c r="A242" s="4">
        <v>7</v>
      </c>
      <c r="B242" s="816">
        <v>527</v>
      </c>
      <c r="C242" s="7" t="s">
        <v>31</v>
      </c>
      <c r="D242" s="11" t="s">
        <v>51</v>
      </c>
      <c r="E242" s="11"/>
      <c r="F242" s="9">
        <v>106249.79526559786</v>
      </c>
      <c r="G242" s="9">
        <f t="shared" si="10"/>
        <v>0</v>
      </c>
      <c r="K242" s="8"/>
      <c r="L242" s="3"/>
    </row>
    <row r="243" spans="1:12" ht="25.5" customHeight="1" x14ac:dyDescent="0.25">
      <c r="A243" s="4">
        <v>7</v>
      </c>
      <c r="B243" s="816">
        <v>522</v>
      </c>
      <c r="C243" s="11" t="s">
        <v>32</v>
      </c>
      <c r="D243" s="11" t="s">
        <v>51</v>
      </c>
      <c r="E243" s="11">
        <v>1</v>
      </c>
      <c r="F243" s="9">
        <v>197789.02537109706</v>
      </c>
      <c r="G243" s="9">
        <f t="shared" si="10"/>
        <v>197789.02537109706</v>
      </c>
      <c r="K243" s="8"/>
      <c r="L243" s="3"/>
    </row>
    <row r="244" spans="1:12" ht="14.25" customHeight="1" x14ac:dyDescent="0.25">
      <c r="A244" s="4">
        <v>7</v>
      </c>
      <c r="B244" s="816">
        <v>510</v>
      </c>
      <c r="C244" s="7" t="s">
        <v>33</v>
      </c>
      <c r="D244" s="11" t="s">
        <v>51</v>
      </c>
      <c r="E244" s="11">
        <v>1</v>
      </c>
      <c r="F244" s="9">
        <v>427594.25988499756</v>
      </c>
      <c r="G244" s="9">
        <f t="shared" si="10"/>
        <v>427594.25988499756</v>
      </c>
    </row>
    <row r="245" spans="1:12" ht="14.25" customHeight="1" x14ac:dyDescent="0.25">
      <c r="A245" s="4">
        <v>7</v>
      </c>
      <c r="B245" s="816">
        <v>28</v>
      </c>
      <c r="C245" s="7" t="s">
        <v>34</v>
      </c>
      <c r="D245" s="11" t="s">
        <v>51</v>
      </c>
      <c r="E245" s="11">
        <v>1</v>
      </c>
      <c r="F245" s="9">
        <v>307100.9624623835</v>
      </c>
      <c r="G245" s="9">
        <f t="shared" si="10"/>
        <v>307100.9624623835</v>
      </c>
      <c r="K245" s="8"/>
      <c r="L245" s="8"/>
    </row>
    <row r="246" spans="1:12" ht="14.25" customHeight="1" x14ac:dyDescent="0.25">
      <c r="A246" s="4">
        <v>7</v>
      </c>
      <c r="B246" s="816" t="s">
        <v>35</v>
      </c>
      <c r="C246" s="7" t="s">
        <v>36</v>
      </c>
      <c r="D246" s="11" t="s">
        <v>51</v>
      </c>
      <c r="E246" s="11">
        <v>1</v>
      </c>
      <c r="F246" s="9">
        <v>300958.7640656826</v>
      </c>
      <c r="G246" s="9">
        <f t="shared" si="10"/>
        <v>300958.7640656826</v>
      </c>
      <c r="L246" s="8"/>
    </row>
    <row r="247" spans="1:12" ht="14.25" customHeight="1" x14ac:dyDescent="0.25">
      <c r="A247" s="4">
        <v>7</v>
      </c>
      <c r="B247" s="820">
        <v>243.5</v>
      </c>
      <c r="C247" s="7" t="s">
        <v>37</v>
      </c>
      <c r="D247" s="11" t="s">
        <v>51</v>
      </c>
      <c r="E247" s="11">
        <v>1</v>
      </c>
      <c r="F247" s="9">
        <v>256983.18279463612</v>
      </c>
      <c r="G247" s="9">
        <f t="shared" si="10"/>
        <v>256983.18279463612</v>
      </c>
    </row>
    <row r="248" spans="1:12" ht="14.25" customHeight="1" x14ac:dyDescent="0.25">
      <c r="A248" s="4">
        <v>7</v>
      </c>
      <c r="B248" s="816" t="s">
        <v>64</v>
      </c>
      <c r="C248" s="817" t="s">
        <v>63</v>
      </c>
      <c r="D248" s="11" t="s">
        <v>51</v>
      </c>
      <c r="E248" s="11"/>
      <c r="F248" s="9">
        <v>278002.00000000006</v>
      </c>
      <c r="G248" s="9">
        <f t="shared" si="10"/>
        <v>0</v>
      </c>
    </row>
    <row r="249" spans="1:12" x14ac:dyDescent="0.25">
      <c r="A249" s="4">
        <v>7</v>
      </c>
      <c r="B249" s="816" t="s">
        <v>35</v>
      </c>
      <c r="C249" s="817" t="s">
        <v>832</v>
      </c>
      <c r="D249" s="11" t="s">
        <v>51</v>
      </c>
      <c r="E249" s="11">
        <v>1</v>
      </c>
      <c r="F249" s="9">
        <v>82819.867631515852</v>
      </c>
      <c r="G249" s="9">
        <f t="shared" si="10"/>
        <v>82819.867631515852</v>
      </c>
    </row>
    <row r="250" spans="1:12" ht="14.25" customHeight="1" x14ac:dyDescent="0.25">
      <c r="A250" s="4">
        <v>7</v>
      </c>
      <c r="B250" s="816">
        <v>690</v>
      </c>
      <c r="C250" s="817" t="s">
        <v>833</v>
      </c>
      <c r="D250" s="11" t="s">
        <v>51</v>
      </c>
      <c r="E250" s="11">
        <v>1</v>
      </c>
      <c r="F250" s="9">
        <v>494940.90605549113</v>
      </c>
      <c r="G250" s="9">
        <f t="shared" si="10"/>
        <v>494940.90605549113</v>
      </c>
    </row>
    <row r="251" spans="1:12" ht="14.25" customHeight="1" x14ac:dyDescent="0.25">
      <c r="A251" s="4">
        <v>7</v>
      </c>
      <c r="B251" s="816">
        <v>268</v>
      </c>
      <c r="C251" s="817" t="s">
        <v>834</v>
      </c>
      <c r="D251" s="11" t="s">
        <v>51</v>
      </c>
      <c r="E251" s="11"/>
      <c r="F251" s="9">
        <v>639730.4370110553</v>
      </c>
      <c r="G251" s="9">
        <f t="shared" si="10"/>
        <v>0</v>
      </c>
    </row>
    <row r="252" spans="1:12" ht="14.25" customHeight="1" x14ac:dyDescent="0.25">
      <c r="A252" s="4">
        <v>7</v>
      </c>
      <c r="B252" s="816">
        <v>719</v>
      </c>
      <c r="C252" s="817" t="s">
        <v>835</v>
      </c>
      <c r="D252" s="11" t="s">
        <v>51</v>
      </c>
      <c r="E252" s="11"/>
      <c r="F252" s="9">
        <v>2847932.6566036539</v>
      </c>
      <c r="G252" s="9">
        <f t="shared" si="10"/>
        <v>0</v>
      </c>
    </row>
    <row r="253" spans="1:12" ht="14.25" customHeight="1" x14ac:dyDescent="0.25">
      <c r="A253" s="4">
        <v>7</v>
      </c>
      <c r="B253" s="816" t="s">
        <v>836</v>
      </c>
      <c r="C253" s="817" t="s">
        <v>837</v>
      </c>
      <c r="D253" s="11" t="s">
        <v>51</v>
      </c>
      <c r="E253" s="11"/>
      <c r="F253" s="9">
        <v>2385143.5999055603</v>
      </c>
      <c r="G253" s="9">
        <f t="shared" si="10"/>
        <v>0</v>
      </c>
    </row>
    <row r="254" spans="1:12" ht="14.25" customHeight="1" x14ac:dyDescent="0.25">
      <c r="A254" s="4">
        <v>7</v>
      </c>
      <c r="B254" s="816" t="s">
        <v>35</v>
      </c>
      <c r="C254" s="6" t="s">
        <v>39</v>
      </c>
      <c r="D254" s="11" t="s">
        <v>51</v>
      </c>
      <c r="E254" s="11">
        <v>6.5</v>
      </c>
      <c r="F254" s="9">
        <v>307102.24208704947</v>
      </c>
      <c r="G254" s="9">
        <f t="shared" si="10"/>
        <v>1996164.5735658216</v>
      </c>
    </row>
    <row r="255" spans="1:12" ht="14.25" customHeight="1" x14ac:dyDescent="0.25">
      <c r="A255" s="4">
        <v>7</v>
      </c>
      <c r="B255" s="820">
        <v>528.5</v>
      </c>
      <c r="C255" s="818" t="s">
        <v>40</v>
      </c>
      <c r="D255" s="819" t="s">
        <v>51</v>
      </c>
      <c r="E255" s="819"/>
      <c r="F255" s="9">
        <v>292746.13295942714</v>
      </c>
      <c r="G255" s="9">
        <f t="shared" si="10"/>
        <v>0</v>
      </c>
    </row>
    <row r="256" spans="1:12" ht="14.25" customHeight="1" x14ac:dyDescent="0.25">
      <c r="A256" s="4">
        <v>7</v>
      </c>
      <c r="B256" s="816" t="s">
        <v>35</v>
      </c>
      <c r="C256" s="6" t="s">
        <v>41</v>
      </c>
      <c r="D256" s="11" t="s">
        <v>51</v>
      </c>
      <c r="E256" s="11">
        <v>6</v>
      </c>
      <c r="F256" s="9">
        <v>71289.169766375897</v>
      </c>
      <c r="G256" s="9">
        <f t="shared" si="10"/>
        <v>427735.01859825535</v>
      </c>
    </row>
    <row r="257" spans="1:11" ht="14.25" customHeight="1" x14ac:dyDescent="0.25">
      <c r="A257" s="4">
        <v>7</v>
      </c>
      <c r="B257" s="816" t="s">
        <v>35</v>
      </c>
      <c r="C257" s="7" t="s">
        <v>42</v>
      </c>
      <c r="D257" s="11" t="s">
        <v>51</v>
      </c>
      <c r="E257" s="11">
        <v>1</v>
      </c>
      <c r="F257" s="9">
        <v>142183.03788093745</v>
      </c>
      <c r="G257" s="9">
        <f t="shared" si="10"/>
        <v>142183.03788093745</v>
      </c>
    </row>
    <row r="258" spans="1:11" ht="14.25" customHeight="1" x14ac:dyDescent="0.25">
      <c r="A258" s="4">
        <v>7</v>
      </c>
      <c r="B258" s="816" t="s">
        <v>35</v>
      </c>
      <c r="C258" s="7" t="s">
        <v>43</v>
      </c>
      <c r="D258" s="11" t="s">
        <v>51</v>
      </c>
      <c r="E258" s="11">
        <v>8</v>
      </c>
      <c r="F258" s="9">
        <v>29369.945333558175</v>
      </c>
      <c r="G258" s="9">
        <f t="shared" si="10"/>
        <v>234959.5626684654</v>
      </c>
    </row>
    <row r="259" spans="1:11" ht="14.25" customHeight="1" x14ac:dyDescent="0.25">
      <c r="A259" s="4">
        <v>7</v>
      </c>
      <c r="B259" s="816" t="s">
        <v>35</v>
      </c>
      <c r="C259" s="6" t="s">
        <v>44</v>
      </c>
      <c r="D259" s="11" t="s">
        <v>51</v>
      </c>
      <c r="E259" s="11">
        <v>1</v>
      </c>
      <c r="F259" s="9">
        <v>1801648.8280902999</v>
      </c>
      <c r="G259" s="9">
        <f t="shared" si="10"/>
        <v>1801648.8280902999</v>
      </c>
    </row>
    <row r="260" spans="1:11" ht="14.25" customHeight="1" x14ac:dyDescent="0.25">
      <c r="A260" s="4">
        <v>7</v>
      </c>
      <c r="B260" s="816" t="s">
        <v>35</v>
      </c>
      <c r="C260" s="6" t="s">
        <v>45</v>
      </c>
      <c r="D260" s="11" t="s">
        <v>51</v>
      </c>
      <c r="E260" s="11">
        <v>1</v>
      </c>
      <c r="F260" s="9">
        <v>163108.63767372453</v>
      </c>
      <c r="G260" s="9">
        <f t="shared" si="10"/>
        <v>163108.63767372453</v>
      </c>
    </row>
    <row r="261" spans="1:11" ht="14.25" customHeight="1" x14ac:dyDescent="0.25">
      <c r="A261" s="4">
        <v>7</v>
      </c>
      <c r="B261" s="816" t="s">
        <v>35</v>
      </c>
      <c r="C261" s="6" t="s">
        <v>46</v>
      </c>
      <c r="D261" s="11" t="s">
        <v>51</v>
      </c>
      <c r="E261" s="11">
        <v>1</v>
      </c>
      <c r="F261" s="9">
        <v>122331.47825529339</v>
      </c>
      <c r="G261" s="9">
        <f t="shared" si="10"/>
        <v>122331.47825529339</v>
      </c>
      <c r="H261" s="2"/>
      <c r="I261" s="2"/>
      <c r="J261" s="8"/>
    </row>
    <row r="262" spans="1:11" ht="14.25" customHeight="1" x14ac:dyDescent="0.25">
      <c r="A262" s="4">
        <v>7</v>
      </c>
      <c r="B262" s="816" t="s">
        <v>35</v>
      </c>
      <c r="C262" s="6" t="s">
        <v>47</v>
      </c>
      <c r="D262" s="11" t="s">
        <v>48</v>
      </c>
      <c r="E262" s="11">
        <v>5</v>
      </c>
      <c r="F262" s="9">
        <v>193974</v>
      </c>
      <c r="G262" s="9">
        <f t="shared" si="10"/>
        <v>969870</v>
      </c>
      <c r="H262" s="8"/>
      <c r="I262" s="8"/>
      <c r="J262" s="8"/>
      <c r="K262" s="8"/>
    </row>
    <row r="263" spans="1:11" ht="14.25" customHeight="1" x14ac:dyDescent="0.25">
      <c r="A263" s="4">
        <v>7</v>
      </c>
      <c r="B263" s="816">
        <v>100</v>
      </c>
      <c r="C263" s="6" t="s">
        <v>497</v>
      </c>
      <c r="D263" s="11" t="s">
        <v>51</v>
      </c>
      <c r="E263" s="11"/>
      <c r="F263" s="9">
        <v>118572.58079897906</v>
      </c>
      <c r="G263" s="9">
        <f t="shared" si="10"/>
        <v>0</v>
      </c>
      <c r="H263" s="8"/>
      <c r="I263" s="8"/>
      <c r="J263" s="8"/>
      <c r="K263" s="8"/>
    </row>
    <row r="264" spans="1:11" ht="14.25" customHeight="1" x14ac:dyDescent="0.25">
      <c r="A264" s="4">
        <v>7</v>
      </c>
      <c r="B264" s="816">
        <v>736</v>
      </c>
      <c r="C264" s="6" t="s">
        <v>838</v>
      </c>
      <c r="D264" s="11" t="s">
        <v>51</v>
      </c>
      <c r="E264" s="11"/>
      <c r="F264" s="9">
        <v>165180.35000794518</v>
      </c>
      <c r="G264" s="9">
        <f t="shared" si="10"/>
        <v>0</v>
      </c>
      <c r="H264" s="8"/>
      <c r="I264" s="8"/>
      <c r="J264" s="8"/>
      <c r="K264" s="8"/>
    </row>
    <row r="265" spans="1:11" ht="14.25" customHeight="1" x14ac:dyDescent="0.25">
      <c r="A265" s="4">
        <v>1</v>
      </c>
      <c r="B265" s="816" t="s">
        <v>35</v>
      </c>
      <c r="C265" s="6" t="s">
        <v>525</v>
      </c>
      <c r="D265" s="11" t="s">
        <v>524</v>
      </c>
      <c r="E265" s="11">
        <v>1</v>
      </c>
      <c r="F265" s="9">
        <v>133080.96526185301</v>
      </c>
      <c r="G265" s="9">
        <f t="shared" si="10"/>
        <v>133080.96526185301</v>
      </c>
      <c r="H265" s="8"/>
      <c r="I265" s="8"/>
      <c r="J265" s="8"/>
      <c r="K265" s="8"/>
    </row>
    <row r="266" spans="1:11" ht="14.25" customHeight="1" x14ac:dyDescent="0.25">
      <c r="A266" s="4">
        <v>1</v>
      </c>
      <c r="B266" s="816" t="s">
        <v>35</v>
      </c>
      <c r="C266" s="6" t="s">
        <v>889</v>
      </c>
      <c r="D266" s="11" t="s">
        <v>521</v>
      </c>
      <c r="E266" s="11">
        <v>1</v>
      </c>
      <c r="F266" s="9">
        <v>66540.482630926504</v>
      </c>
      <c r="G266" s="9">
        <f t="shared" si="10"/>
        <v>66540.482630926504</v>
      </c>
      <c r="H266" s="8"/>
      <c r="I266" s="8"/>
      <c r="J266" s="8"/>
      <c r="K266" s="8"/>
    </row>
    <row r="267" spans="1:11" customFormat="1" ht="15" customHeight="1" x14ac:dyDescent="0.3">
      <c r="A267" s="4">
        <v>1</v>
      </c>
      <c r="B267" s="869">
        <v>576</v>
      </c>
      <c r="C267" s="868" t="s">
        <v>1056</v>
      </c>
      <c r="D267" s="866" t="s">
        <v>790</v>
      </c>
      <c r="E267" s="11">
        <v>3</v>
      </c>
      <c r="F267" s="867">
        <v>59806</v>
      </c>
      <c r="G267" s="867">
        <f t="shared" si="10"/>
        <v>179418</v>
      </c>
    </row>
    <row r="268" spans="1:11" customFormat="1" ht="15" customHeight="1" x14ac:dyDescent="0.3">
      <c r="A268" s="4">
        <v>1</v>
      </c>
      <c r="B268" s="869">
        <v>101</v>
      </c>
      <c r="C268" s="868" t="s">
        <v>1057</v>
      </c>
      <c r="D268" s="866" t="s">
        <v>790</v>
      </c>
      <c r="E268" s="874">
        <f>+E263</f>
        <v>0</v>
      </c>
      <c r="F268" s="867">
        <v>78318</v>
      </c>
      <c r="G268" s="867">
        <f t="shared" si="10"/>
        <v>0</v>
      </c>
    </row>
    <row r="269" spans="1:11" ht="28.5" customHeight="1" x14ac:dyDescent="0.25">
      <c r="A269" s="4">
        <v>7</v>
      </c>
      <c r="B269" s="816" t="s">
        <v>35</v>
      </c>
      <c r="C269" s="6" t="s">
        <v>49</v>
      </c>
      <c r="D269" s="11" t="s">
        <v>51</v>
      </c>
      <c r="E269" s="11">
        <v>1</v>
      </c>
      <c r="F269" s="9">
        <v>3817766.5890727374</v>
      </c>
      <c r="G269" s="9">
        <f t="shared" si="10"/>
        <v>3817766.5890727374</v>
      </c>
      <c r="J269" s="2"/>
    </row>
    <row r="270" spans="1:11" ht="31.5" customHeight="1" x14ac:dyDescent="0.25">
      <c r="A270" s="4">
        <v>1</v>
      </c>
      <c r="B270" s="841" t="s">
        <v>35</v>
      </c>
      <c r="C270" s="842" t="s">
        <v>50</v>
      </c>
      <c r="D270" s="11" t="s">
        <v>51</v>
      </c>
      <c r="E270" s="843">
        <v>1</v>
      </c>
      <c r="F270" s="844">
        <f>3184838.63678603</f>
        <v>3184838.6367860301</v>
      </c>
      <c r="G270" s="9">
        <f t="shared" si="10"/>
        <v>3184838.6367860301</v>
      </c>
      <c r="J270" s="2"/>
    </row>
    <row r="271" spans="1:11" ht="42.75" customHeight="1" x14ac:dyDescent="0.25">
      <c r="A271" s="4">
        <v>7</v>
      </c>
      <c r="B271" s="816" t="s">
        <v>35</v>
      </c>
      <c r="C271" s="6" t="s">
        <v>52</v>
      </c>
      <c r="D271" s="11" t="s">
        <v>51</v>
      </c>
      <c r="E271" s="11">
        <v>1</v>
      </c>
      <c r="F271" s="10">
        <v>3312236.7889062678</v>
      </c>
      <c r="G271" s="9">
        <f t="shared" si="10"/>
        <v>3312236.7889062678</v>
      </c>
    </row>
    <row r="272" spans="1:11" ht="14.25" customHeight="1" x14ac:dyDescent="0.25">
      <c r="A272" s="4">
        <v>7</v>
      </c>
      <c r="B272" s="816" t="s">
        <v>35</v>
      </c>
      <c r="C272" s="6" t="s">
        <v>53</v>
      </c>
      <c r="D272" s="11" t="s">
        <v>51</v>
      </c>
      <c r="E272" s="11">
        <v>1</v>
      </c>
      <c r="F272" s="10">
        <v>1620000</v>
      </c>
      <c r="G272" s="9">
        <f t="shared" si="10"/>
        <v>1620000</v>
      </c>
      <c r="K272" s="2"/>
    </row>
    <row r="273" spans="1:12" ht="28.5" customHeight="1" x14ac:dyDescent="0.25">
      <c r="A273" s="4">
        <v>7</v>
      </c>
      <c r="B273" s="816" t="s">
        <v>35</v>
      </c>
      <c r="C273" s="13" t="s">
        <v>54</v>
      </c>
      <c r="D273" s="11" t="s">
        <v>51</v>
      </c>
      <c r="E273" s="11">
        <v>1</v>
      </c>
      <c r="F273" s="10">
        <v>3817766.9999999986</v>
      </c>
      <c r="G273" s="9">
        <f t="shared" si="10"/>
        <v>3817766.9999999986</v>
      </c>
      <c r="K273" s="3"/>
    </row>
    <row r="274" spans="1:12" ht="28.5" customHeight="1" x14ac:dyDescent="0.25">
      <c r="A274" s="4">
        <v>7</v>
      </c>
      <c r="B274" s="820" t="s">
        <v>35</v>
      </c>
      <c r="C274" s="12" t="s">
        <v>55</v>
      </c>
      <c r="D274" s="11" t="s">
        <v>51</v>
      </c>
      <c r="E274" s="11">
        <v>1</v>
      </c>
      <c r="F274" s="10">
        <v>2031088.0899497306</v>
      </c>
      <c r="G274" s="9">
        <f t="shared" si="10"/>
        <v>2031088.0899497306</v>
      </c>
    </row>
    <row r="275" spans="1:12" ht="14.25" customHeight="1" x14ac:dyDescent="0.25">
      <c r="A275" s="825"/>
      <c r="B275" s="826"/>
      <c r="C275" s="827" t="s">
        <v>20</v>
      </c>
      <c r="D275" s="828"/>
      <c r="E275" s="828"/>
      <c r="F275" s="829"/>
      <c r="G275" s="830">
        <f>SUM(G238:G274)</f>
        <v>28621221.255225338</v>
      </c>
      <c r="H275" s="8" t="e">
        <f>+#REF!</f>
        <v>#REF!</v>
      </c>
      <c r="J275" s="8" t="e">
        <f>+G275-H275</f>
        <v>#REF!</v>
      </c>
    </row>
    <row r="276" spans="1:12" ht="14.25" customHeight="1" x14ac:dyDescent="0.25">
      <c r="A276" s="822"/>
      <c r="B276" s="822"/>
      <c r="C276" s="822" t="s">
        <v>846</v>
      </c>
      <c r="D276" s="822"/>
      <c r="E276" s="822"/>
      <c r="F276" s="823"/>
      <c r="G276" s="824"/>
    </row>
    <row r="277" spans="1:12" ht="14.25" customHeight="1" x14ac:dyDescent="0.25">
      <c r="A277" s="4">
        <v>8</v>
      </c>
      <c r="B277" s="816">
        <v>730</v>
      </c>
      <c r="C277" s="5" t="s">
        <v>26</v>
      </c>
      <c r="D277" s="11" t="s">
        <v>51</v>
      </c>
      <c r="E277" s="11">
        <v>1</v>
      </c>
      <c r="F277" s="9">
        <v>874341.94177037419</v>
      </c>
      <c r="G277" s="9">
        <f t="shared" ref="G277:G313" si="11">+F277*E277</f>
        <v>874341.94177037419</v>
      </c>
      <c r="K277" s="8"/>
      <c r="L277" s="3"/>
    </row>
    <row r="278" spans="1:12" ht="14.25" customHeight="1" x14ac:dyDescent="0.25">
      <c r="A278" s="4">
        <v>8</v>
      </c>
      <c r="B278" s="816">
        <v>708</v>
      </c>
      <c r="C278" s="5" t="s">
        <v>27</v>
      </c>
      <c r="D278" s="11" t="s">
        <v>51</v>
      </c>
      <c r="E278" s="11">
        <v>1</v>
      </c>
      <c r="F278" s="9">
        <v>615578.80106536078</v>
      </c>
      <c r="G278" s="9">
        <f t="shared" si="11"/>
        <v>615578.80106536078</v>
      </c>
      <c r="K278" s="8"/>
      <c r="L278" s="3"/>
    </row>
    <row r="279" spans="1:12" ht="14.25" customHeight="1" x14ac:dyDescent="0.25">
      <c r="A279" s="4">
        <v>8</v>
      </c>
      <c r="B279" s="816">
        <v>752</v>
      </c>
      <c r="C279" s="6" t="s">
        <v>28</v>
      </c>
      <c r="D279" s="11" t="s">
        <v>51</v>
      </c>
      <c r="E279" s="11">
        <v>1</v>
      </c>
      <c r="F279" s="9">
        <v>672692.28878201754</v>
      </c>
      <c r="G279" s="9">
        <f t="shared" si="11"/>
        <v>672692.28878201754</v>
      </c>
      <c r="K279" s="8"/>
      <c r="L279" s="3"/>
    </row>
    <row r="280" spans="1:12" ht="14.25" customHeight="1" x14ac:dyDescent="0.25">
      <c r="A280" s="4">
        <v>8</v>
      </c>
      <c r="B280" s="816" t="s">
        <v>29</v>
      </c>
      <c r="C280" s="7" t="s">
        <v>30</v>
      </c>
      <c r="D280" s="11" t="s">
        <v>51</v>
      </c>
      <c r="E280" s="11">
        <v>2</v>
      </c>
      <c r="F280" s="9">
        <v>184841.78300071796</v>
      </c>
      <c r="G280" s="9">
        <f t="shared" si="11"/>
        <v>369683.56600143592</v>
      </c>
      <c r="K280" s="8"/>
      <c r="L280" s="3"/>
    </row>
    <row r="281" spans="1:12" ht="14.25" customHeight="1" x14ac:dyDescent="0.25">
      <c r="A281" s="4">
        <v>8</v>
      </c>
      <c r="B281" s="816">
        <v>527</v>
      </c>
      <c r="C281" s="7" t="s">
        <v>31</v>
      </c>
      <c r="D281" s="11" t="s">
        <v>51</v>
      </c>
      <c r="E281" s="11"/>
      <c r="F281" s="9">
        <v>106249.79526559786</v>
      </c>
      <c r="G281" s="9">
        <f t="shared" si="11"/>
        <v>0</v>
      </c>
      <c r="K281" s="8"/>
      <c r="L281" s="3"/>
    </row>
    <row r="282" spans="1:12" ht="25.5" customHeight="1" x14ac:dyDescent="0.25">
      <c r="A282" s="4">
        <v>8</v>
      </c>
      <c r="B282" s="816">
        <v>522</v>
      </c>
      <c r="C282" s="11" t="s">
        <v>32</v>
      </c>
      <c r="D282" s="11" t="s">
        <v>51</v>
      </c>
      <c r="E282" s="11">
        <v>1</v>
      </c>
      <c r="F282" s="9">
        <v>197789.02537109706</v>
      </c>
      <c r="G282" s="9">
        <f t="shared" si="11"/>
        <v>197789.02537109706</v>
      </c>
      <c r="K282" s="8"/>
      <c r="L282" s="3"/>
    </row>
    <row r="283" spans="1:12" ht="14.25" customHeight="1" x14ac:dyDescent="0.25">
      <c r="A283" s="4">
        <v>8</v>
      </c>
      <c r="B283" s="816">
        <v>510</v>
      </c>
      <c r="C283" s="7" t="s">
        <v>33</v>
      </c>
      <c r="D283" s="11" t="s">
        <v>51</v>
      </c>
      <c r="E283" s="11">
        <v>1</v>
      </c>
      <c r="F283" s="9">
        <v>427594.25988499756</v>
      </c>
      <c r="G283" s="9">
        <f t="shared" si="11"/>
        <v>427594.25988499756</v>
      </c>
    </row>
    <row r="284" spans="1:12" ht="14.25" customHeight="1" x14ac:dyDescent="0.25">
      <c r="A284" s="4">
        <v>8</v>
      </c>
      <c r="B284" s="816">
        <v>28</v>
      </c>
      <c r="C284" s="7" t="s">
        <v>34</v>
      </c>
      <c r="D284" s="11" t="s">
        <v>51</v>
      </c>
      <c r="E284" s="11">
        <v>1</v>
      </c>
      <c r="F284" s="9">
        <v>307100.9624623835</v>
      </c>
      <c r="G284" s="9">
        <f t="shared" si="11"/>
        <v>307100.9624623835</v>
      </c>
      <c r="K284" s="8"/>
      <c r="L284" s="8"/>
    </row>
    <row r="285" spans="1:12" ht="14.25" customHeight="1" x14ac:dyDescent="0.25">
      <c r="A285" s="4">
        <v>8</v>
      </c>
      <c r="B285" s="816" t="s">
        <v>35</v>
      </c>
      <c r="C285" s="7" t="s">
        <v>36</v>
      </c>
      <c r="D285" s="11" t="s">
        <v>51</v>
      </c>
      <c r="E285" s="11">
        <v>1</v>
      </c>
      <c r="F285" s="9">
        <v>300958.7640656826</v>
      </c>
      <c r="G285" s="9">
        <f t="shared" si="11"/>
        <v>300958.7640656826</v>
      </c>
      <c r="L285" s="8"/>
    </row>
    <row r="286" spans="1:12" ht="14.25" customHeight="1" x14ac:dyDescent="0.25">
      <c r="A286" s="4">
        <v>8</v>
      </c>
      <c r="B286" s="820">
        <v>243.5</v>
      </c>
      <c r="C286" s="7" t="s">
        <v>37</v>
      </c>
      <c r="D286" s="11" t="s">
        <v>51</v>
      </c>
      <c r="E286" s="11">
        <v>1</v>
      </c>
      <c r="F286" s="9">
        <v>256983.18279463612</v>
      </c>
      <c r="G286" s="9">
        <f t="shared" si="11"/>
        <v>256983.18279463612</v>
      </c>
    </row>
    <row r="287" spans="1:12" ht="14.25" customHeight="1" x14ac:dyDescent="0.25">
      <c r="A287" s="4">
        <v>8</v>
      </c>
      <c r="B287" s="816" t="s">
        <v>64</v>
      </c>
      <c r="C287" s="817" t="s">
        <v>63</v>
      </c>
      <c r="D287" s="11" t="s">
        <v>51</v>
      </c>
      <c r="E287" s="11"/>
      <c r="F287" s="9">
        <v>278002.00000000006</v>
      </c>
      <c r="G287" s="9">
        <f t="shared" si="11"/>
        <v>0</v>
      </c>
    </row>
    <row r="288" spans="1:12" x14ac:dyDescent="0.25">
      <c r="A288" s="4">
        <v>8</v>
      </c>
      <c r="B288" s="816" t="s">
        <v>35</v>
      </c>
      <c r="C288" s="817" t="s">
        <v>832</v>
      </c>
      <c r="D288" s="11" t="s">
        <v>51</v>
      </c>
      <c r="E288" s="11">
        <v>1</v>
      </c>
      <c r="F288" s="9">
        <v>82819.867631515852</v>
      </c>
      <c r="G288" s="9">
        <f t="shared" si="11"/>
        <v>82819.867631515852</v>
      </c>
    </row>
    <row r="289" spans="1:11" ht="14.25" customHeight="1" x14ac:dyDescent="0.25">
      <c r="A289" s="4">
        <v>8</v>
      </c>
      <c r="B289" s="816">
        <v>690</v>
      </c>
      <c r="C289" s="817" t="s">
        <v>833</v>
      </c>
      <c r="D289" s="11" t="s">
        <v>51</v>
      </c>
      <c r="E289" s="11">
        <v>1</v>
      </c>
      <c r="F289" s="9">
        <v>494940.90605549113</v>
      </c>
      <c r="G289" s="9">
        <f t="shared" si="11"/>
        <v>494940.90605549113</v>
      </c>
    </row>
    <row r="290" spans="1:11" ht="14.25" customHeight="1" x14ac:dyDescent="0.25">
      <c r="A290" s="4">
        <v>8</v>
      </c>
      <c r="B290" s="816">
        <v>268</v>
      </c>
      <c r="C290" s="817" t="s">
        <v>834</v>
      </c>
      <c r="D290" s="11" t="s">
        <v>51</v>
      </c>
      <c r="E290" s="11">
        <v>1</v>
      </c>
      <c r="F290" s="9">
        <v>639730.4370110553</v>
      </c>
      <c r="G290" s="9">
        <f t="shared" si="11"/>
        <v>639730.4370110553</v>
      </c>
    </row>
    <row r="291" spans="1:11" ht="14.25" customHeight="1" x14ac:dyDescent="0.25">
      <c r="A291" s="4">
        <v>8</v>
      </c>
      <c r="B291" s="816">
        <v>719</v>
      </c>
      <c r="C291" s="817" t="s">
        <v>835</v>
      </c>
      <c r="D291" s="11" t="s">
        <v>51</v>
      </c>
      <c r="E291" s="11"/>
      <c r="F291" s="9">
        <v>2847932.6566036539</v>
      </c>
      <c r="G291" s="9">
        <f t="shared" si="11"/>
        <v>0</v>
      </c>
    </row>
    <row r="292" spans="1:11" ht="14.25" customHeight="1" x14ac:dyDescent="0.25">
      <c r="A292" s="4">
        <v>8</v>
      </c>
      <c r="B292" s="816" t="s">
        <v>836</v>
      </c>
      <c r="C292" s="817" t="s">
        <v>837</v>
      </c>
      <c r="D292" s="11" t="s">
        <v>51</v>
      </c>
      <c r="E292" s="11"/>
      <c r="F292" s="9">
        <v>2385143.5999055603</v>
      </c>
      <c r="G292" s="9">
        <f t="shared" si="11"/>
        <v>0</v>
      </c>
    </row>
    <row r="293" spans="1:11" ht="14.25" customHeight="1" x14ac:dyDescent="0.25">
      <c r="A293" s="4">
        <v>8</v>
      </c>
      <c r="B293" s="816" t="s">
        <v>35</v>
      </c>
      <c r="C293" s="6" t="s">
        <v>39</v>
      </c>
      <c r="D293" s="11" t="s">
        <v>51</v>
      </c>
      <c r="E293" s="11">
        <v>6.5</v>
      </c>
      <c r="F293" s="9">
        <v>307102.24208704947</v>
      </c>
      <c r="G293" s="9">
        <f t="shared" si="11"/>
        <v>1996164.5735658216</v>
      </c>
    </row>
    <row r="294" spans="1:11" ht="14.25" customHeight="1" x14ac:dyDescent="0.25">
      <c r="A294" s="4">
        <v>8</v>
      </c>
      <c r="B294" s="820">
        <v>528.5</v>
      </c>
      <c r="C294" s="818" t="s">
        <v>40</v>
      </c>
      <c r="D294" s="819" t="s">
        <v>51</v>
      </c>
      <c r="E294" s="819"/>
      <c r="F294" s="9">
        <v>292746.13295942714</v>
      </c>
      <c r="G294" s="9">
        <f t="shared" si="11"/>
        <v>0</v>
      </c>
    </row>
    <row r="295" spans="1:11" ht="14.25" customHeight="1" x14ac:dyDescent="0.25">
      <c r="A295" s="4">
        <v>8</v>
      </c>
      <c r="B295" s="816" t="s">
        <v>35</v>
      </c>
      <c r="C295" s="6" t="s">
        <v>41</v>
      </c>
      <c r="D295" s="11" t="s">
        <v>51</v>
      </c>
      <c r="E295" s="11">
        <v>6</v>
      </c>
      <c r="F295" s="9">
        <v>71289.169766375897</v>
      </c>
      <c r="G295" s="9">
        <f t="shared" si="11"/>
        <v>427735.01859825535</v>
      </c>
    </row>
    <row r="296" spans="1:11" ht="14.25" customHeight="1" x14ac:dyDescent="0.25">
      <c r="A296" s="4">
        <v>8</v>
      </c>
      <c r="B296" s="816" t="s">
        <v>35</v>
      </c>
      <c r="C296" s="7" t="s">
        <v>42</v>
      </c>
      <c r="D296" s="11" t="s">
        <v>51</v>
      </c>
      <c r="E296" s="11">
        <v>1</v>
      </c>
      <c r="F296" s="9">
        <v>142183.03788093745</v>
      </c>
      <c r="G296" s="9">
        <f t="shared" si="11"/>
        <v>142183.03788093745</v>
      </c>
    </row>
    <row r="297" spans="1:11" ht="14.25" customHeight="1" x14ac:dyDescent="0.25">
      <c r="A297" s="4">
        <v>8</v>
      </c>
      <c r="B297" s="816" t="s">
        <v>35</v>
      </c>
      <c r="C297" s="7" t="s">
        <v>43</v>
      </c>
      <c r="D297" s="11" t="s">
        <v>51</v>
      </c>
      <c r="E297" s="11">
        <v>8</v>
      </c>
      <c r="F297" s="9">
        <v>29369.945333558175</v>
      </c>
      <c r="G297" s="9">
        <f t="shared" si="11"/>
        <v>234959.5626684654</v>
      </c>
    </row>
    <row r="298" spans="1:11" ht="14.25" customHeight="1" x14ac:dyDescent="0.25">
      <c r="A298" s="4">
        <v>8</v>
      </c>
      <c r="B298" s="816" t="s">
        <v>35</v>
      </c>
      <c r="C298" s="6" t="s">
        <v>44</v>
      </c>
      <c r="D298" s="11" t="s">
        <v>51</v>
      </c>
      <c r="E298" s="11">
        <v>1</v>
      </c>
      <c r="F298" s="9">
        <v>1801648.8280902999</v>
      </c>
      <c r="G298" s="9">
        <f t="shared" si="11"/>
        <v>1801648.8280902999</v>
      </c>
    </row>
    <row r="299" spans="1:11" ht="14.25" customHeight="1" x14ac:dyDescent="0.25">
      <c r="A299" s="4">
        <v>8</v>
      </c>
      <c r="B299" s="816" t="s">
        <v>35</v>
      </c>
      <c r="C299" s="6" t="s">
        <v>45</v>
      </c>
      <c r="D299" s="11" t="s">
        <v>51</v>
      </c>
      <c r="E299" s="11">
        <v>1</v>
      </c>
      <c r="F299" s="9">
        <v>163108.63767372453</v>
      </c>
      <c r="G299" s="9">
        <f t="shared" si="11"/>
        <v>163108.63767372453</v>
      </c>
    </row>
    <row r="300" spans="1:11" ht="14.25" customHeight="1" x14ac:dyDescent="0.25">
      <c r="A300" s="4">
        <v>8</v>
      </c>
      <c r="B300" s="816" t="s">
        <v>35</v>
      </c>
      <c r="C300" s="6" t="s">
        <v>46</v>
      </c>
      <c r="D300" s="11" t="s">
        <v>51</v>
      </c>
      <c r="E300" s="11">
        <v>1</v>
      </c>
      <c r="F300" s="9">
        <v>122331.47825529339</v>
      </c>
      <c r="G300" s="9">
        <f t="shared" si="11"/>
        <v>122331.47825529339</v>
      </c>
      <c r="H300" s="2"/>
      <c r="I300" s="2"/>
      <c r="J300" s="8"/>
    </row>
    <row r="301" spans="1:11" ht="14.25" customHeight="1" x14ac:dyDescent="0.25">
      <c r="A301" s="4">
        <v>8</v>
      </c>
      <c r="B301" s="816" t="s">
        <v>35</v>
      </c>
      <c r="C301" s="6" t="s">
        <v>47</v>
      </c>
      <c r="D301" s="11" t="s">
        <v>48</v>
      </c>
      <c r="E301" s="11">
        <v>5</v>
      </c>
      <c r="F301" s="9">
        <v>193974</v>
      </c>
      <c r="G301" s="9">
        <f t="shared" si="11"/>
        <v>969870</v>
      </c>
      <c r="H301" s="8"/>
      <c r="I301" s="8"/>
      <c r="J301" s="8"/>
      <c r="K301" s="8"/>
    </row>
    <row r="302" spans="1:11" ht="14.25" customHeight="1" x14ac:dyDescent="0.25">
      <c r="A302" s="4">
        <v>8</v>
      </c>
      <c r="B302" s="816">
        <v>100</v>
      </c>
      <c r="C302" s="6" t="s">
        <v>497</v>
      </c>
      <c r="D302" s="11" t="s">
        <v>51</v>
      </c>
      <c r="E302" s="11"/>
      <c r="F302" s="9">
        <v>118572.58079897906</v>
      </c>
      <c r="G302" s="9">
        <f t="shared" si="11"/>
        <v>0</v>
      </c>
      <c r="H302" s="8"/>
      <c r="I302" s="8"/>
      <c r="J302" s="8"/>
      <c r="K302" s="8"/>
    </row>
    <row r="303" spans="1:11" ht="14.25" customHeight="1" x14ac:dyDescent="0.25">
      <c r="A303" s="4">
        <v>8</v>
      </c>
      <c r="B303" s="816">
        <v>736</v>
      </c>
      <c r="C303" s="6" t="s">
        <v>838</v>
      </c>
      <c r="D303" s="11" t="s">
        <v>51</v>
      </c>
      <c r="E303" s="11"/>
      <c r="F303" s="9">
        <v>165180.35000794518</v>
      </c>
      <c r="G303" s="9">
        <f t="shared" si="11"/>
        <v>0</v>
      </c>
      <c r="H303" s="8"/>
      <c r="I303" s="8"/>
      <c r="J303" s="8"/>
      <c r="K303" s="8"/>
    </row>
    <row r="304" spans="1:11" ht="14.25" customHeight="1" x14ac:dyDescent="0.25">
      <c r="A304" s="4">
        <v>1</v>
      </c>
      <c r="B304" s="816" t="s">
        <v>35</v>
      </c>
      <c r="C304" s="6" t="s">
        <v>525</v>
      </c>
      <c r="D304" s="11" t="s">
        <v>524</v>
      </c>
      <c r="E304" s="11">
        <v>1</v>
      </c>
      <c r="F304" s="9">
        <v>133080.96526185301</v>
      </c>
      <c r="G304" s="9">
        <f t="shared" si="11"/>
        <v>133080.96526185301</v>
      </c>
      <c r="H304" s="8"/>
      <c r="I304" s="8"/>
      <c r="J304" s="8"/>
      <c r="K304" s="8"/>
    </row>
    <row r="305" spans="1:12" ht="14.25" customHeight="1" x14ac:dyDescent="0.25">
      <c r="A305" s="4">
        <v>1</v>
      </c>
      <c r="B305" s="816" t="s">
        <v>35</v>
      </c>
      <c r="C305" s="6" t="s">
        <v>889</v>
      </c>
      <c r="D305" s="11" t="s">
        <v>521</v>
      </c>
      <c r="E305" s="11">
        <v>1</v>
      </c>
      <c r="F305" s="9">
        <v>66540.482630926504</v>
      </c>
      <c r="G305" s="9">
        <f t="shared" si="11"/>
        <v>66540.482630926504</v>
      </c>
      <c r="H305" s="8"/>
      <c r="I305" s="8"/>
      <c r="J305" s="8"/>
      <c r="K305" s="8"/>
    </row>
    <row r="306" spans="1:12" customFormat="1" ht="15" customHeight="1" x14ac:dyDescent="0.3">
      <c r="A306" s="4">
        <v>1</v>
      </c>
      <c r="B306" s="869">
        <v>576</v>
      </c>
      <c r="C306" s="868" t="s">
        <v>1056</v>
      </c>
      <c r="D306" s="866" t="s">
        <v>790</v>
      </c>
      <c r="E306" s="11">
        <v>3</v>
      </c>
      <c r="F306" s="867">
        <v>59806</v>
      </c>
      <c r="G306" s="867">
        <f t="shared" si="11"/>
        <v>179418</v>
      </c>
    </row>
    <row r="307" spans="1:12" customFormat="1" ht="15" customHeight="1" x14ac:dyDescent="0.3">
      <c r="A307" s="4">
        <v>1</v>
      </c>
      <c r="B307" s="869">
        <v>101</v>
      </c>
      <c r="C307" s="868" t="s">
        <v>1057</v>
      </c>
      <c r="D307" s="866" t="s">
        <v>790</v>
      </c>
      <c r="E307" s="874">
        <f>+E302</f>
        <v>0</v>
      </c>
      <c r="F307" s="867">
        <v>78318</v>
      </c>
      <c r="G307" s="867">
        <f t="shared" si="11"/>
        <v>0</v>
      </c>
    </row>
    <row r="308" spans="1:12" ht="28.5" customHeight="1" x14ac:dyDescent="0.25">
      <c r="A308" s="4">
        <v>8</v>
      </c>
      <c r="B308" s="816" t="s">
        <v>35</v>
      </c>
      <c r="C308" s="6" t="s">
        <v>49</v>
      </c>
      <c r="D308" s="11" t="s">
        <v>51</v>
      </c>
      <c r="E308" s="11">
        <v>1</v>
      </c>
      <c r="F308" s="9">
        <v>3817766.5890727374</v>
      </c>
      <c r="G308" s="9">
        <f t="shared" si="11"/>
        <v>3817766.5890727374</v>
      </c>
      <c r="J308" s="2"/>
    </row>
    <row r="309" spans="1:12" ht="31.5" customHeight="1" x14ac:dyDescent="0.25">
      <c r="A309" s="4">
        <v>1</v>
      </c>
      <c r="B309" s="841" t="s">
        <v>35</v>
      </c>
      <c r="C309" s="842" t="s">
        <v>50</v>
      </c>
      <c r="D309" s="11" t="s">
        <v>51</v>
      </c>
      <c r="E309" s="843">
        <v>1</v>
      </c>
      <c r="F309" s="844">
        <f>3184838.63678603</f>
        <v>3184838.6367860301</v>
      </c>
      <c r="G309" s="9">
        <f t="shared" si="11"/>
        <v>3184838.6367860301</v>
      </c>
      <c r="J309" s="2"/>
    </row>
    <row r="310" spans="1:12" ht="42.75" customHeight="1" x14ac:dyDescent="0.25">
      <c r="A310" s="4">
        <v>8</v>
      </c>
      <c r="B310" s="816" t="s">
        <v>35</v>
      </c>
      <c r="C310" s="6" t="s">
        <v>52</v>
      </c>
      <c r="D310" s="11" t="s">
        <v>51</v>
      </c>
      <c r="E310" s="11">
        <v>1</v>
      </c>
      <c r="F310" s="10">
        <v>3312236.7889062678</v>
      </c>
      <c r="G310" s="9">
        <f t="shared" si="11"/>
        <v>3312236.7889062678</v>
      </c>
    </row>
    <row r="311" spans="1:12" ht="14.25" customHeight="1" x14ac:dyDescent="0.25">
      <c r="A311" s="4">
        <v>8</v>
      </c>
      <c r="B311" s="816" t="s">
        <v>35</v>
      </c>
      <c r="C311" s="6" t="s">
        <v>53</v>
      </c>
      <c r="D311" s="11" t="s">
        <v>51</v>
      </c>
      <c r="E311" s="11">
        <v>1</v>
      </c>
      <c r="F311" s="10">
        <v>1620000</v>
      </c>
      <c r="G311" s="9">
        <f t="shared" si="11"/>
        <v>1620000</v>
      </c>
      <c r="K311" s="2"/>
    </row>
    <row r="312" spans="1:12" ht="28.5" customHeight="1" x14ac:dyDescent="0.25">
      <c r="A312" s="4">
        <v>8</v>
      </c>
      <c r="B312" s="816" t="s">
        <v>35</v>
      </c>
      <c r="C312" s="13" t="s">
        <v>54</v>
      </c>
      <c r="D312" s="11" t="s">
        <v>51</v>
      </c>
      <c r="E312" s="11">
        <v>1</v>
      </c>
      <c r="F312" s="10">
        <v>3817766.9999999986</v>
      </c>
      <c r="G312" s="9">
        <f t="shared" si="11"/>
        <v>3817766.9999999986</v>
      </c>
      <c r="K312" s="3"/>
    </row>
    <row r="313" spans="1:12" ht="28.5" customHeight="1" x14ac:dyDescent="0.25">
      <c r="A313" s="4">
        <v>8</v>
      </c>
      <c r="B313" s="820" t="s">
        <v>35</v>
      </c>
      <c r="C313" s="12" t="s">
        <v>55</v>
      </c>
      <c r="D313" s="11" t="s">
        <v>51</v>
      </c>
      <c r="E313" s="11">
        <v>1</v>
      </c>
      <c r="F313" s="10">
        <v>2031088.0899497306</v>
      </c>
      <c r="G313" s="9">
        <f t="shared" si="11"/>
        <v>2031088.0899497306</v>
      </c>
    </row>
    <row r="314" spans="1:12" ht="14.25" customHeight="1" x14ac:dyDescent="0.25">
      <c r="A314" s="825"/>
      <c r="B314" s="826"/>
      <c r="C314" s="827" t="s">
        <v>20</v>
      </c>
      <c r="D314" s="828"/>
      <c r="E314" s="828"/>
      <c r="F314" s="829"/>
      <c r="G314" s="830">
        <f>SUM(G277:G313)</f>
        <v>29260951.692236394</v>
      </c>
      <c r="H314" s="8" t="e">
        <f>+#REF!</f>
        <v>#REF!</v>
      </c>
      <c r="J314" s="8" t="e">
        <f>+G314-H314</f>
        <v>#REF!</v>
      </c>
    </row>
    <row r="315" spans="1:12" ht="14.25" customHeight="1" x14ac:dyDescent="0.25">
      <c r="A315" s="822"/>
      <c r="B315" s="822"/>
      <c r="C315" s="822" t="s">
        <v>847</v>
      </c>
      <c r="D315" s="822"/>
      <c r="E315" s="822"/>
      <c r="F315" s="823"/>
      <c r="G315" s="824"/>
    </row>
    <row r="316" spans="1:12" ht="14.25" customHeight="1" x14ac:dyDescent="0.25">
      <c r="A316" s="4">
        <v>9</v>
      </c>
      <c r="B316" s="816">
        <v>730</v>
      </c>
      <c r="C316" s="5" t="s">
        <v>26</v>
      </c>
      <c r="D316" s="11" t="s">
        <v>51</v>
      </c>
      <c r="E316" s="11">
        <v>1</v>
      </c>
      <c r="F316" s="9">
        <v>874341.94177037419</v>
      </c>
      <c r="G316" s="9">
        <f t="shared" ref="G316:G352" si="12">+F316*E316</f>
        <v>874341.94177037419</v>
      </c>
      <c r="K316" s="8"/>
      <c r="L316" s="3"/>
    </row>
    <row r="317" spans="1:12" ht="14.25" customHeight="1" x14ac:dyDescent="0.25">
      <c r="A317" s="4">
        <v>9</v>
      </c>
      <c r="B317" s="816">
        <v>708</v>
      </c>
      <c r="C317" s="5" t="s">
        <v>27</v>
      </c>
      <c r="D317" s="11" t="s">
        <v>51</v>
      </c>
      <c r="E317" s="11">
        <v>1</v>
      </c>
      <c r="F317" s="9">
        <v>615578.80106536078</v>
      </c>
      <c r="G317" s="9">
        <f t="shared" si="12"/>
        <v>615578.80106536078</v>
      </c>
      <c r="K317" s="8"/>
      <c r="L317" s="3"/>
    </row>
    <row r="318" spans="1:12" ht="14.25" customHeight="1" x14ac:dyDescent="0.25">
      <c r="A318" s="4">
        <v>9</v>
      </c>
      <c r="B318" s="816">
        <v>752</v>
      </c>
      <c r="C318" s="6" t="s">
        <v>28</v>
      </c>
      <c r="D318" s="11" t="s">
        <v>51</v>
      </c>
      <c r="E318" s="11">
        <v>1</v>
      </c>
      <c r="F318" s="9">
        <v>672692.28878201754</v>
      </c>
      <c r="G318" s="9">
        <f t="shared" si="12"/>
        <v>672692.28878201754</v>
      </c>
      <c r="K318" s="8"/>
      <c r="L318" s="3"/>
    </row>
    <row r="319" spans="1:12" ht="14.25" customHeight="1" x14ac:dyDescent="0.25">
      <c r="A319" s="4">
        <v>9</v>
      </c>
      <c r="B319" s="816" t="s">
        <v>29</v>
      </c>
      <c r="C319" s="7" t="s">
        <v>30</v>
      </c>
      <c r="D319" s="11" t="s">
        <v>51</v>
      </c>
      <c r="E319" s="11">
        <v>2</v>
      </c>
      <c r="F319" s="9">
        <v>184841.78300071796</v>
      </c>
      <c r="G319" s="9">
        <f t="shared" si="12"/>
        <v>369683.56600143592</v>
      </c>
      <c r="K319" s="8"/>
      <c r="L319" s="3"/>
    </row>
    <row r="320" spans="1:12" ht="14.25" customHeight="1" x14ac:dyDescent="0.25">
      <c r="A320" s="4">
        <v>9</v>
      </c>
      <c r="B320" s="816">
        <v>527</v>
      </c>
      <c r="C320" s="7" t="s">
        <v>31</v>
      </c>
      <c r="D320" s="11" t="s">
        <v>51</v>
      </c>
      <c r="E320" s="11"/>
      <c r="F320" s="9">
        <v>106249.79526559786</v>
      </c>
      <c r="G320" s="9">
        <f t="shared" si="12"/>
        <v>0</v>
      </c>
      <c r="K320" s="8"/>
      <c r="L320" s="3"/>
    </row>
    <row r="321" spans="1:12" ht="25.5" customHeight="1" x14ac:dyDescent="0.25">
      <c r="A321" s="4">
        <v>9</v>
      </c>
      <c r="B321" s="816">
        <v>522</v>
      </c>
      <c r="C321" s="11" t="s">
        <v>32</v>
      </c>
      <c r="D321" s="11" t="s">
        <v>51</v>
      </c>
      <c r="E321" s="11">
        <v>1</v>
      </c>
      <c r="F321" s="9">
        <v>197789.02537109706</v>
      </c>
      <c r="G321" s="9">
        <f t="shared" si="12"/>
        <v>197789.02537109706</v>
      </c>
      <c r="K321" s="8"/>
      <c r="L321" s="3"/>
    </row>
    <row r="322" spans="1:12" ht="14.25" customHeight="1" x14ac:dyDescent="0.25">
      <c r="A322" s="4">
        <v>9</v>
      </c>
      <c r="B322" s="816">
        <v>510</v>
      </c>
      <c r="C322" s="7" t="s">
        <v>33</v>
      </c>
      <c r="D322" s="11" t="s">
        <v>51</v>
      </c>
      <c r="E322" s="11">
        <v>1</v>
      </c>
      <c r="F322" s="9">
        <v>427594.25988499756</v>
      </c>
      <c r="G322" s="9">
        <f t="shared" si="12"/>
        <v>427594.25988499756</v>
      </c>
    </row>
    <row r="323" spans="1:12" ht="14.25" customHeight="1" x14ac:dyDescent="0.25">
      <c r="A323" s="4">
        <v>9</v>
      </c>
      <c r="B323" s="816">
        <v>28</v>
      </c>
      <c r="C323" s="7" t="s">
        <v>34</v>
      </c>
      <c r="D323" s="11" t="s">
        <v>51</v>
      </c>
      <c r="E323" s="11">
        <v>1</v>
      </c>
      <c r="F323" s="9">
        <v>307100.9624623835</v>
      </c>
      <c r="G323" s="9">
        <f t="shared" si="12"/>
        <v>307100.9624623835</v>
      </c>
      <c r="K323" s="8"/>
      <c r="L323" s="8"/>
    </row>
    <row r="324" spans="1:12" ht="14.25" customHeight="1" x14ac:dyDescent="0.25">
      <c r="A324" s="4">
        <v>9</v>
      </c>
      <c r="B324" s="816" t="s">
        <v>35</v>
      </c>
      <c r="C324" s="7" t="s">
        <v>36</v>
      </c>
      <c r="D324" s="11" t="s">
        <v>51</v>
      </c>
      <c r="E324" s="11">
        <v>1</v>
      </c>
      <c r="F324" s="9">
        <v>300958.7640656826</v>
      </c>
      <c r="G324" s="9">
        <f t="shared" si="12"/>
        <v>300958.7640656826</v>
      </c>
      <c r="L324" s="8"/>
    </row>
    <row r="325" spans="1:12" ht="14.25" customHeight="1" x14ac:dyDescent="0.25">
      <c r="A325" s="4">
        <v>9</v>
      </c>
      <c r="B325" s="820">
        <v>243.5</v>
      </c>
      <c r="C325" s="7" t="s">
        <v>37</v>
      </c>
      <c r="D325" s="11" t="s">
        <v>51</v>
      </c>
      <c r="E325" s="11">
        <v>1</v>
      </c>
      <c r="F325" s="9">
        <v>256983.18279463612</v>
      </c>
      <c r="G325" s="9">
        <f t="shared" si="12"/>
        <v>256983.18279463612</v>
      </c>
    </row>
    <row r="326" spans="1:12" ht="14.25" customHeight="1" x14ac:dyDescent="0.25">
      <c r="A326" s="4">
        <v>9</v>
      </c>
      <c r="B326" s="816" t="s">
        <v>64</v>
      </c>
      <c r="C326" s="817" t="s">
        <v>63</v>
      </c>
      <c r="D326" s="11" t="s">
        <v>51</v>
      </c>
      <c r="E326" s="11"/>
      <c r="F326" s="9">
        <v>278002.00000000006</v>
      </c>
      <c r="G326" s="9">
        <f t="shared" si="12"/>
        <v>0</v>
      </c>
    </row>
    <row r="327" spans="1:12" x14ac:dyDescent="0.25">
      <c r="A327" s="4">
        <v>9</v>
      </c>
      <c r="B327" s="816" t="s">
        <v>35</v>
      </c>
      <c r="C327" s="817" t="s">
        <v>832</v>
      </c>
      <c r="D327" s="11" t="s">
        <v>51</v>
      </c>
      <c r="E327" s="11">
        <v>1</v>
      </c>
      <c r="F327" s="9">
        <v>82819.867631515852</v>
      </c>
      <c r="G327" s="9">
        <f t="shared" si="12"/>
        <v>82819.867631515852</v>
      </c>
    </row>
    <row r="328" spans="1:12" ht="14.25" customHeight="1" x14ac:dyDescent="0.25">
      <c r="A328" s="4">
        <v>9</v>
      </c>
      <c r="B328" s="816">
        <v>690</v>
      </c>
      <c r="C328" s="817" t="s">
        <v>833</v>
      </c>
      <c r="D328" s="11" t="s">
        <v>51</v>
      </c>
      <c r="E328" s="11">
        <v>1</v>
      </c>
      <c r="F328" s="9">
        <v>494940.90605549113</v>
      </c>
      <c r="G328" s="9">
        <f t="shared" si="12"/>
        <v>494940.90605549113</v>
      </c>
    </row>
    <row r="329" spans="1:12" ht="14.25" customHeight="1" x14ac:dyDescent="0.25">
      <c r="A329" s="4">
        <v>9</v>
      </c>
      <c r="B329" s="816">
        <v>268</v>
      </c>
      <c r="C329" s="817" t="s">
        <v>834</v>
      </c>
      <c r="D329" s="11" t="s">
        <v>51</v>
      </c>
      <c r="E329" s="11"/>
      <c r="F329" s="9">
        <v>639730.4370110553</v>
      </c>
      <c r="G329" s="9">
        <f t="shared" si="12"/>
        <v>0</v>
      </c>
    </row>
    <row r="330" spans="1:12" ht="14.25" customHeight="1" x14ac:dyDescent="0.25">
      <c r="A330" s="4">
        <v>9</v>
      </c>
      <c r="B330" s="816">
        <v>719</v>
      </c>
      <c r="C330" s="817" t="s">
        <v>835</v>
      </c>
      <c r="D330" s="11" t="s">
        <v>51</v>
      </c>
      <c r="E330" s="11"/>
      <c r="F330" s="9">
        <v>2847932.6566036539</v>
      </c>
      <c r="G330" s="9">
        <f t="shared" si="12"/>
        <v>0</v>
      </c>
    </row>
    <row r="331" spans="1:12" ht="14.25" customHeight="1" x14ac:dyDescent="0.25">
      <c r="A331" s="4">
        <v>9</v>
      </c>
      <c r="B331" s="816" t="s">
        <v>836</v>
      </c>
      <c r="C331" s="817" t="s">
        <v>837</v>
      </c>
      <c r="D331" s="11" t="s">
        <v>51</v>
      </c>
      <c r="E331" s="11"/>
      <c r="F331" s="9">
        <v>2385143.5999055603</v>
      </c>
      <c r="G331" s="9">
        <f t="shared" si="12"/>
        <v>0</v>
      </c>
    </row>
    <row r="332" spans="1:12" ht="14.25" customHeight="1" x14ac:dyDescent="0.25">
      <c r="A332" s="4">
        <v>9</v>
      </c>
      <c r="B332" s="816" t="s">
        <v>35</v>
      </c>
      <c r="C332" s="6" t="s">
        <v>39</v>
      </c>
      <c r="D332" s="11" t="s">
        <v>51</v>
      </c>
      <c r="E332" s="11">
        <v>6.5</v>
      </c>
      <c r="F332" s="9">
        <v>307102.24208704947</v>
      </c>
      <c r="G332" s="9">
        <f t="shared" si="12"/>
        <v>1996164.5735658216</v>
      </c>
    </row>
    <row r="333" spans="1:12" ht="14.25" customHeight="1" x14ac:dyDescent="0.25">
      <c r="A333" s="4">
        <v>9</v>
      </c>
      <c r="B333" s="820">
        <v>528.5</v>
      </c>
      <c r="C333" s="818" t="s">
        <v>40</v>
      </c>
      <c r="D333" s="819" t="s">
        <v>51</v>
      </c>
      <c r="E333" s="819">
        <v>2</v>
      </c>
      <c r="F333" s="9">
        <v>292746.13295942714</v>
      </c>
      <c r="G333" s="9">
        <f t="shared" si="12"/>
        <v>585492.26591885427</v>
      </c>
    </row>
    <row r="334" spans="1:12" ht="14.25" customHeight="1" x14ac:dyDescent="0.25">
      <c r="A334" s="4">
        <v>9</v>
      </c>
      <c r="B334" s="816" t="s">
        <v>35</v>
      </c>
      <c r="C334" s="6" t="s">
        <v>41</v>
      </c>
      <c r="D334" s="11" t="s">
        <v>51</v>
      </c>
      <c r="E334" s="11">
        <v>6</v>
      </c>
      <c r="F334" s="9">
        <v>71289.169766375897</v>
      </c>
      <c r="G334" s="9">
        <f t="shared" si="12"/>
        <v>427735.01859825535</v>
      </c>
    </row>
    <row r="335" spans="1:12" ht="14.25" customHeight="1" x14ac:dyDescent="0.25">
      <c r="A335" s="4">
        <v>9</v>
      </c>
      <c r="B335" s="816" t="s">
        <v>35</v>
      </c>
      <c r="C335" s="7" t="s">
        <v>42</v>
      </c>
      <c r="D335" s="11" t="s">
        <v>51</v>
      </c>
      <c r="E335" s="11">
        <v>1</v>
      </c>
      <c r="F335" s="9">
        <v>142183.03788093745</v>
      </c>
      <c r="G335" s="9">
        <f t="shared" si="12"/>
        <v>142183.03788093745</v>
      </c>
    </row>
    <row r="336" spans="1:12" ht="14.25" customHeight="1" x14ac:dyDescent="0.25">
      <c r="A336" s="4">
        <v>9</v>
      </c>
      <c r="B336" s="816" t="s">
        <v>35</v>
      </c>
      <c r="C336" s="7" t="s">
        <v>43</v>
      </c>
      <c r="D336" s="11" t="s">
        <v>51</v>
      </c>
      <c r="E336" s="11">
        <v>8</v>
      </c>
      <c r="F336" s="9">
        <v>29369.945333558175</v>
      </c>
      <c r="G336" s="9">
        <f t="shared" si="12"/>
        <v>234959.5626684654</v>
      </c>
    </row>
    <row r="337" spans="1:11" ht="14.25" customHeight="1" x14ac:dyDescent="0.25">
      <c r="A337" s="4">
        <v>9</v>
      </c>
      <c r="B337" s="816" t="s">
        <v>35</v>
      </c>
      <c r="C337" s="6" t="s">
        <v>44</v>
      </c>
      <c r="D337" s="11" t="s">
        <v>51</v>
      </c>
      <c r="E337" s="11">
        <v>1</v>
      </c>
      <c r="F337" s="9">
        <v>1801648.8280902999</v>
      </c>
      <c r="G337" s="9">
        <f t="shared" si="12"/>
        <v>1801648.8280902999</v>
      </c>
    </row>
    <row r="338" spans="1:11" ht="14.25" customHeight="1" x14ac:dyDescent="0.25">
      <c r="A338" s="4">
        <v>9</v>
      </c>
      <c r="B338" s="816" t="s">
        <v>35</v>
      </c>
      <c r="C338" s="6" t="s">
        <v>45</v>
      </c>
      <c r="D338" s="11" t="s">
        <v>51</v>
      </c>
      <c r="E338" s="11">
        <v>1</v>
      </c>
      <c r="F338" s="9">
        <v>163108.63767372453</v>
      </c>
      <c r="G338" s="9">
        <f t="shared" si="12"/>
        <v>163108.63767372453</v>
      </c>
    </row>
    <row r="339" spans="1:11" ht="14.25" customHeight="1" x14ac:dyDescent="0.25">
      <c r="A339" s="4">
        <v>9</v>
      </c>
      <c r="B339" s="816" t="s">
        <v>35</v>
      </c>
      <c r="C339" s="6" t="s">
        <v>46</v>
      </c>
      <c r="D339" s="11" t="s">
        <v>51</v>
      </c>
      <c r="E339" s="11">
        <v>1</v>
      </c>
      <c r="F339" s="9">
        <v>122331.47825529339</v>
      </c>
      <c r="G339" s="9">
        <f t="shared" si="12"/>
        <v>122331.47825529339</v>
      </c>
      <c r="H339" s="2"/>
      <c r="I339" s="2"/>
      <c r="J339" s="8"/>
    </row>
    <row r="340" spans="1:11" ht="14.25" customHeight="1" x14ac:dyDescent="0.25">
      <c r="A340" s="4">
        <v>9</v>
      </c>
      <c r="B340" s="816" t="s">
        <v>35</v>
      </c>
      <c r="C340" s="6" t="s">
        <v>47</v>
      </c>
      <c r="D340" s="11" t="s">
        <v>48</v>
      </c>
      <c r="E340" s="11">
        <v>5</v>
      </c>
      <c r="F340" s="9">
        <v>193974</v>
      </c>
      <c r="G340" s="9">
        <f t="shared" si="12"/>
        <v>969870</v>
      </c>
      <c r="H340" s="8"/>
      <c r="I340" s="8"/>
      <c r="J340" s="8"/>
      <c r="K340" s="8"/>
    </row>
    <row r="341" spans="1:11" ht="14.25" customHeight="1" x14ac:dyDescent="0.25">
      <c r="A341" s="4">
        <v>9</v>
      </c>
      <c r="B341" s="816">
        <v>100</v>
      </c>
      <c r="C341" s="6" t="s">
        <v>497</v>
      </c>
      <c r="D341" s="11" t="s">
        <v>51</v>
      </c>
      <c r="E341" s="11"/>
      <c r="F341" s="9">
        <v>118572.58079897906</v>
      </c>
      <c r="G341" s="9">
        <f t="shared" si="12"/>
        <v>0</v>
      </c>
      <c r="H341" s="8"/>
      <c r="I341" s="8"/>
      <c r="J341" s="8"/>
      <c r="K341" s="8"/>
    </row>
    <row r="342" spans="1:11" ht="14.25" customHeight="1" x14ac:dyDescent="0.25">
      <c r="A342" s="4">
        <v>9</v>
      </c>
      <c r="B342" s="816">
        <v>736</v>
      </c>
      <c r="C342" s="6" t="s">
        <v>838</v>
      </c>
      <c r="D342" s="11" t="s">
        <v>51</v>
      </c>
      <c r="E342" s="11"/>
      <c r="F342" s="9">
        <v>165180.35000794518</v>
      </c>
      <c r="G342" s="9">
        <f t="shared" si="12"/>
        <v>0</v>
      </c>
      <c r="H342" s="8"/>
      <c r="I342" s="8"/>
      <c r="J342" s="8"/>
      <c r="K342" s="8"/>
    </row>
    <row r="343" spans="1:11" ht="14.25" customHeight="1" x14ac:dyDescent="0.25">
      <c r="A343" s="4">
        <v>1</v>
      </c>
      <c r="B343" s="816" t="s">
        <v>35</v>
      </c>
      <c r="C343" s="6" t="s">
        <v>525</v>
      </c>
      <c r="D343" s="11" t="s">
        <v>524</v>
      </c>
      <c r="E343" s="11">
        <v>1</v>
      </c>
      <c r="F343" s="9">
        <v>133080.96526185301</v>
      </c>
      <c r="G343" s="9">
        <f t="shared" si="12"/>
        <v>133080.96526185301</v>
      </c>
      <c r="H343" s="8"/>
      <c r="I343" s="8"/>
      <c r="J343" s="8"/>
      <c r="K343" s="8"/>
    </row>
    <row r="344" spans="1:11" ht="14.25" customHeight="1" x14ac:dyDescent="0.25">
      <c r="A344" s="4">
        <v>1</v>
      </c>
      <c r="B344" s="816" t="s">
        <v>35</v>
      </c>
      <c r="C344" s="6" t="s">
        <v>889</v>
      </c>
      <c r="D344" s="11" t="s">
        <v>521</v>
      </c>
      <c r="E344" s="11">
        <v>1</v>
      </c>
      <c r="F344" s="9">
        <v>66540.482630926504</v>
      </c>
      <c r="G344" s="9">
        <f t="shared" si="12"/>
        <v>66540.482630926504</v>
      </c>
      <c r="H344" s="8"/>
      <c r="I344" s="8"/>
      <c r="J344" s="8"/>
      <c r="K344" s="8"/>
    </row>
    <row r="345" spans="1:11" customFormat="1" ht="15" customHeight="1" x14ac:dyDescent="0.3">
      <c r="A345" s="4">
        <v>1</v>
      </c>
      <c r="B345" s="869">
        <v>576</v>
      </c>
      <c r="C345" s="868" t="s">
        <v>1056</v>
      </c>
      <c r="D345" s="866" t="s">
        <v>790</v>
      </c>
      <c r="E345" s="11">
        <v>3</v>
      </c>
      <c r="F345" s="867">
        <v>59806</v>
      </c>
      <c r="G345" s="867">
        <f t="shared" si="12"/>
        <v>179418</v>
      </c>
    </row>
    <row r="346" spans="1:11" customFormat="1" ht="15" customHeight="1" x14ac:dyDescent="0.3">
      <c r="A346" s="4">
        <v>1</v>
      </c>
      <c r="B346" s="869">
        <v>101</v>
      </c>
      <c r="C346" s="868" t="s">
        <v>1057</v>
      </c>
      <c r="D346" s="866" t="s">
        <v>790</v>
      </c>
      <c r="E346" s="874">
        <f>+E341</f>
        <v>0</v>
      </c>
      <c r="F346" s="867">
        <v>78318</v>
      </c>
      <c r="G346" s="867">
        <f t="shared" si="12"/>
        <v>0</v>
      </c>
    </row>
    <row r="347" spans="1:11" ht="28.5" customHeight="1" x14ac:dyDescent="0.25">
      <c r="A347" s="4">
        <v>9</v>
      </c>
      <c r="B347" s="816" t="s">
        <v>35</v>
      </c>
      <c r="C347" s="6" t="s">
        <v>49</v>
      </c>
      <c r="D347" s="11" t="s">
        <v>51</v>
      </c>
      <c r="E347" s="11">
        <v>1</v>
      </c>
      <c r="F347" s="9">
        <v>3817766.5890727374</v>
      </c>
      <c r="G347" s="9">
        <f t="shared" si="12"/>
        <v>3817766.5890727374</v>
      </c>
      <c r="J347" s="2"/>
    </row>
    <row r="348" spans="1:11" ht="31.5" customHeight="1" x14ac:dyDescent="0.25">
      <c r="A348" s="4">
        <v>1</v>
      </c>
      <c r="B348" s="841" t="s">
        <v>35</v>
      </c>
      <c r="C348" s="842" t="s">
        <v>50</v>
      </c>
      <c r="D348" s="11" t="s">
        <v>51</v>
      </c>
      <c r="E348" s="843">
        <v>1</v>
      </c>
      <c r="F348" s="844">
        <f>3184838.63678603</f>
        <v>3184838.6367860301</v>
      </c>
      <c r="G348" s="9">
        <f t="shared" si="12"/>
        <v>3184838.6367860301</v>
      </c>
      <c r="J348" s="2"/>
    </row>
    <row r="349" spans="1:11" ht="42.75" customHeight="1" x14ac:dyDescent="0.25">
      <c r="A349" s="4">
        <v>9</v>
      </c>
      <c r="B349" s="816" t="s">
        <v>35</v>
      </c>
      <c r="C349" s="6" t="s">
        <v>52</v>
      </c>
      <c r="D349" s="11" t="s">
        <v>51</v>
      </c>
      <c r="E349" s="11">
        <v>1</v>
      </c>
      <c r="F349" s="10">
        <v>3312236.7889062678</v>
      </c>
      <c r="G349" s="9">
        <f t="shared" si="12"/>
        <v>3312236.7889062678</v>
      </c>
    </row>
    <row r="350" spans="1:11" ht="14.25" customHeight="1" x14ac:dyDescent="0.25">
      <c r="A350" s="4">
        <v>9</v>
      </c>
      <c r="B350" s="816" t="s">
        <v>35</v>
      </c>
      <c r="C350" s="6" t="s">
        <v>53</v>
      </c>
      <c r="D350" s="11" t="s">
        <v>51</v>
      </c>
      <c r="E350" s="11">
        <v>1</v>
      </c>
      <c r="F350" s="10">
        <v>1620000</v>
      </c>
      <c r="G350" s="9">
        <f t="shared" si="12"/>
        <v>1620000</v>
      </c>
      <c r="K350" s="2"/>
    </row>
    <row r="351" spans="1:11" ht="28.5" customHeight="1" x14ac:dyDescent="0.25">
      <c r="A351" s="4">
        <v>9</v>
      </c>
      <c r="B351" s="816" t="s">
        <v>35</v>
      </c>
      <c r="C351" s="13" t="s">
        <v>54</v>
      </c>
      <c r="D351" s="11" t="s">
        <v>51</v>
      </c>
      <c r="E351" s="11">
        <v>1</v>
      </c>
      <c r="F351" s="10">
        <v>3817766.9999999986</v>
      </c>
      <c r="G351" s="9">
        <f t="shared" si="12"/>
        <v>3817766.9999999986</v>
      </c>
      <c r="K351" s="3"/>
    </row>
    <row r="352" spans="1:11" ht="28.5" customHeight="1" thickBot="1" x14ac:dyDescent="0.3">
      <c r="A352" s="4">
        <v>9</v>
      </c>
      <c r="B352" s="820" t="s">
        <v>35</v>
      </c>
      <c r="C352" s="12" t="s">
        <v>55</v>
      </c>
      <c r="D352" s="11" t="s">
        <v>51</v>
      </c>
      <c r="E352" s="11">
        <v>1</v>
      </c>
      <c r="F352" s="10">
        <v>2031088.0899497306</v>
      </c>
      <c r="G352" s="9">
        <f t="shared" si="12"/>
        <v>2031088.0899497306</v>
      </c>
    </row>
    <row r="353" spans="1:12" ht="15" customHeight="1" thickBot="1" x14ac:dyDescent="0.3">
      <c r="A353" s="825"/>
      <c r="B353" s="826"/>
      <c r="C353" s="827" t="s">
        <v>20</v>
      </c>
      <c r="D353" s="828"/>
      <c r="E353" s="828"/>
      <c r="F353" s="829"/>
      <c r="G353" s="830">
        <f>SUM(G316:G352)</f>
        <v>29206713.521144193</v>
      </c>
      <c r="H353" s="845" t="e">
        <f>+#REF!</f>
        <v>#REF!</v>
      </c>
      <c r="I353" s="871"/>
      <c r="J353" s="8" t="e">
        <f>+G353-H353</f>
        <v>#REF!</v>
      </c>
    </row>
    <row r="354" spans="1:12" ht="14.25" customHeight="1" x14ac:dyDescent="0.25">
      <c r="A354" s="822"/>
      <c r="B354" s="822"/>
      <c r="C354" s="822" t="s">
        <v>848</v>
      </c>
      <c r="D354" s="822"/>
      <c r="E354" s="822"/>
      <c r="F354" s="823"/>
      <c r="G354" s="824"/>
    </row>
    <row r="355" spans="1:12" ht="14.25" customHeight="1" x14ac:dyDescent="0.25">
      <c r="A355" s="4">
        <v>10</v>
      </c>
      <c r="B355" s="816">
        <v>730</v>
      </c>
      <c r="C355" s="5" t="s">
        <v>26</v>
      </c>
      <c r="D355" s="11" t="s">
        <v>51</v>
      </c>
      <c r="E355" s="11">
        <v>1</v>
      </c>
      <c r="F355" s="9">
        <v>874341.94177037419</v>
      </c>
      <c r="G355" s="9">
        <f t="shared" ref="G355:G391" si="13">+F355*E355</f>
        <v>874341.94177037419</v>
      </c>
      <c r="K355" s="8"/>
      <c r="L355" s="3"/>
    </row>
    <row r="356" spans="1:12" ht="14.25" customHeight="1" x14ac:dyDescent="0.25">
      <c r="A356" s="4">
        <v>10</v>
      </c>
      <c r="B356" s="816">
        <v>708</v>
      </c>
      <c r="C356" s="5" t="s">
        <v>27</v>
      </c>
      <c r="D356" s="11" t="s">
        <v>51</v>
      </c>
      <c r="E356" s="11">
        <v>1</v>
      </c>
      <c r="F356" s="9">
        <v>615578.80106536078</v>
      </c>
      <c r="G356" s="9">
        <f t="shared" si="13"/>
        <v>615578.80106536078</v>
      </c>
      <c r="K356" s="8"/>
      <c r="L356" s="3"/>
    </row>
    <row r="357" spans="1:12" ht="14.25" customHeight="1" x14ac:dyDescent="0.25">
      <c r="A357" s="4">
        <v>10</v>
      </c>
      <c r="B357" s="816">
        <v>752</v>
      </c>
      <c r="C357" s="6" t="s">
        <v>28</v>
      </c>
      <c r="D357" s="11" t="s">
        <v>51</v>
      </c>
      <c r="E357" s="11">
        <v>1</v>
      </c>
      <c r="F357" s="9">
        <v>672692.28878201754</v>
      </c>
      <c r="G357" s="9">
        <f t="shared" si="13"/>
        <v>672692.28878201754</v>
      </c>
      <c r="K357" s="8"/>
      <c r="L357" s="3"/>
    </row>
    <row r="358" spans="1:12" ht="14.25" customHeight="1" x14ac:dyDescent="0.25">
      <c r="A358" s="4">
        <v>10</v>
      </c>
      <c r="B358" s="816" t="s">
        <v>29</v>
      </c>
      <c r="C358" s="7" t="s">
        <v>30</v>
      </c>
      <c r="D358" s="11" t="s">
        <v>51</v>
      </c>
      <c r="E358" s="11">
        <v>2</v>
      </c>
      <c r="F358" s="9">
        <v>184841.78300071796</v>
      </c>
      <c r="G358" s="9">
        <f t="shared" si="13"/>
        <v>369683.56600143592</v>
      </c>
      <c r="K358" s="8"/>
      <c r="L358" s="3"/>
    </row>
    <row r="359" spans="1:12" ht="14.25" customHeight="1" x14ac:dyDescent="0.25">
      <c r="A359" s="4">
        <v>10</v>
      </c>
      <c r="B359" s="816">
        <v>527</v>
      </c>
      <c r="C359" s="7" t="s">
        <v>31</v>
      </c>
      <c r="D359" s="11" t="s">
        <v>51</v>
      </c>
      <c r="E359" s="11"/>
      <c r="F359" s="9">
        <v>106249.79526559786</v>
      </c>
      <c r="G359" s="9">
        <f t="shared" si="13"/>
        <v>0</v>
      </c>
      <c r="K359" s="8"/>
      <c r="L359" s="3"/>
    </row>
    <row r="360" spans="1:12" ht="25.5" customHeight="1" x14ac:dyDescent="0.25">
      <c r="A360" s="4">
        <v>10</v>
      </c>
      <c r="B360" s="816">
        <v>522</v>
      </c>
      <c r="C360" s="11" t="s">
        <v>32</v>
      </c>
      <c r="D360" s="11" t="s">
        <v>51</v>
      </c>
      <c r="E360" s="11">
        <v>1</v>
      </c>
      <c r="F360" s="9">
        <v>197789.02537109706</v>
      </c>
      <c r="G360" s="9">
        <f t="shared" si="13"/>
        <v>197789.02537109706</v>
      </c>
      <c r="K360" s="8"/>
      <c r="L360" s="3"/>
    </row>
    <row r="361" spans="1:12" ht="14.25" customHeight="1" x14ac:dyDescent="0.25">
      <c r="A361" s="4">
        <v>10</v>
      </c>
      <c r="B361" s="816">
        <v>510</v>
      </c>
      <c r="C361" s="7" t="s">
        <v>33</v>
      </c>
      <c r="D361" s="11" t="s">
        <v>51</v>
      </c>
      <c r="E361" s="11">
        <v>1</v>
      </c>
      <c r="F361" s="9">
        <v>427594.25988499756</v>
      </c>
      <c r="G361" s="9">
        <f t="shared" si="13"/>
        <v>427594.25988499756</v>
      </c>
    </row>
    <row r="362" spans="1:12" ht="14.25" customHeight="1" x14ac:dyDescent="0.25">
      <c r="A362" s="4">
        <v>10</v>
      </c>
      <c r="B362" s="816">
        <v>28</v>
      </c>
      <c r="C362" s="7" t="s">
        <v>34</v>
      </c>
      <c r="D362" s="11" t="s">
        <v>51</v>
      </c>
      <c r="E362" s="11">
        <v>1</v>
      </c>
      <c r="F362" s="9">
        <v>307100.9624623835</v>
      </c>
      <c r="G362" s="9">
        <f t="shared" si="13"/>
        <v>307100.9624623835</v>
      </c>
      <c r="K362" s="8"/>
      <c r="L362" s="8"/>
    </row>
    <row r="363" spans="1:12" ht="14.25" customHeight="1" x14ac:dyDescent="0.25">
      <c r="A363" s="4">
        <v>10</v>
      </c>
      <c r="B363" s="816" t="s">
        <v>35</v>
      </c>
      <c r="C363" s="7" t="s">
        <v>36</v>
      </c>
      <c r="D363" s="11" t="s">
        <v>51</v>
      </c>
      <c r="E363" s="11">
        <v>1</v>
      </c>
      <c r="F363" s="9">
        <v>300958.7640656826</v>
      </c>
      <c r="G363" s="9">
        <f t="shared" si="13"/>
        <v>300958.7640656826</v>
      </c>
      <c r="L363" s="8"/>
    </row>
    <row r="364" spans="1:12" ht="14.25" customHeight="1" x14ac:dyDescent="0.25">
      <c r="A364" s="4">
        <v>10</v>
      </c>
      <c r="B364" s="820">
        <v>243.5</v>
      </c>
      <c r="C364" s="7" t="s">
        <v>37</v>
      </c>
      <c r="D364" s="11" t="s">
        <v>51</v>
      </c>
      <c r="E364" s="11">
        <v>1</v>
      </c>
      <c r="F364" s="9">
        <v>256983.18279463612</v>
      </c>
      <c r="G364" s="9">
        <f t="shared" si="13"/>
        <v>256983.18279463612</v>
      </c>
    </row>
    <row r="365" spans="1:12" ht="14.25" customHeight="1" x14ac:dyDescent="0.25">
      <c r="A365" s="4">
        <v>10</v>
      </c>
      <c r="B365" s="816" t="s">
        <v>64</v>
      </c>
      <c r="C365" s="817" t="s">
        <v>63</v>
      </c>
      <c r="D365" s="11" t="s">
        <v>51</v>
      </c>
      <c r="E365" s="11"/>
      <c r="F365" s="9">
        <v>278002.00000000006</v>
      </c>
      <c r="G365" s="9">
        <f t="shared" si="13"/>
        <v>0</v>
      </c>
    </row>
    <row r="366" spans="1:12" x14ac:dyDescent="0.25">
      <c r="A366" s="4">
        <v>10</v>
      </c>
      <c r="B366" s="816" t="s">
        <v>35</v>
      </c>
      <c r="C366" s="817" t="s">
        <v>832</v>
      </c>
      <c r="D366" s="11" t="s">
        <v>51</v>
      </c>
      <c r="E366" s="11">
        <v>1</v>
      </c>
      <c r="F366" s="9">
        <v>82819.867631515852</v>
      </c>
      <c r="G366" s="9">
        <f t="shared" si="13"/>
        <v>82819.867631515852</v>
      </c>
    </row>
    <row r="367" spans="1:12" ht="14.25" customHeight="1" x14ac:dyDescent="0.25">
      <c r="A367" s="4">
        <v>10</v>
      </c>
      <c r="B367" s="816">
        <v>690</v>
      </c>
      <c r="C367" s="817" t="s">
        <v>833</v>
      </c>
      <c r="D367" s="11" t="s">
        <v>51</v>
      </c>
      <c r="E367" s="11">
        <v>1</v>
      </c>
      <c r="F367" s="9">
        <v>494940.90605549113</v>
      </c>
      <c r="G367" s="9">
        <f t="shared" si="13"/>
        <v>494940.90605549113</v>
      </c>
    </row>
    <row r="368" spans="1:12" ht="14.25" customHeight="1" x14ac:dyDescent="0.25">
      <c r="A368" s="4">
        <v>10</v>
      </c>
      <c r="B368" s="816">
        <v>268</v>
      </c>
      <c r="C368" s="817" t="s">
        <v>834</v>
      </c>
      <c r="D368" s="11" t="s">
        <v>51</v>
      </c>
      <c r="E368" s="11"/>
      <c r="F368" s="9">
        <v>639730.4370110553</v>
      </c>
      <c r="G368" s="9">
        <f t="shared" si="13"/>
        <v>0</v>
      </c>
    </row>
    <row r="369" spans="1:11" ht="14.25" customHeight="1" x14ac:dyDescent="0.25">
      <c r="A369" s="4">
        <v>10</v>
      </c>
      <c r="B369" s="816">
        <v>719</v>
      </c>
      <c r="C369" s="817" t="s">
        <v>835</v>
      </c>
      <c r="D369" s="11" t="s">
        <v>51</v>
      </c>
      <c r="E369" s="11"/>
      <c r="F369" s="9">
        <v>2847932.6566036539</v>
      </c>
      <c r="G369" s="9">
        <f t="shared" si="13"/>
        <v>0</v>
      </c>
    </row>
    <row r="370" spans="1:11" ht="14.25" customHeight="1" x14ac:dyDescent="0.25">
      <c r="A370" s="4">
        <v>10</v>
      </c>
      <c r="B370" s="816" t="s">
        <v>836</v>
      </c>
      <c r="C370" s="817" t="s">
        <v>837</v>
      </c>
      <c r="D370" s="11" t="s">
        <v>51</v>
      </c>
      <c r="E370" s="11">
        <v>1</v>
      </c>
      <c r="F370" s="9">
        <v>2385143.5999055603</v>
      </c>
      <c r="G370" s="9">
        <f t="shared" si="13"/>
        <v>2385143.5999055603</v>
      </c>
    </row>
    <row r="371" spans="1:11" ht="14.25" customHeight="1" x14ac:dyDescent="0.25">
      <c r="A371" s="4">
        <v>10</v>
      </c>
      <c r="B371" s="816" t="s">
        <v>35</v>
      </c>
      <c r="C371" s="6" t="s">
        <v>39</v>
      </c>
      <c r="D371" s="11" t="s">
        <v>51</v>
      </c>
      <c r="E371" s="11">
        <v>6.5</v>
      </c>
      <c r="F371" s="9">
        <v>307102.24208704947</v>
      </c>
      <c r="G371" s="9">
        <f t="shared" si="13"/>
        <v>1996164.5735658216</v>
      </c>
    </row>
    <row r="372" spans="1:11" ht="14.25" customHeight="1" x14ac:dyDescent="0.25">
      <c r="A372" s="4">
        <v>10</v>
      </c>
      <c r="B372" s="820">
        <v>528.5</v>
      </c>
      <c r="C372" s="818" t="s">
        <v>40</v>
      </c>
      <c r="D372" s="819" t="s">
        <v>51</v>
      </c>
      <c r="E372" s="819">
        <v>2</v>
      </c>
      <c r="F372" s="9">
        <v>292746.13295942714</v>
      </c>
      <c r="G372" s="9">
        <f t="shared" si="13"/>
        <v>585492.26591885427</v>
      </c>
    </row>
    <row r="373" spans="1:11" ht="14.25" customHeight="1" x14ac:dyDescent="0.25">
      <c r="A373" s="4">
        <v>10</v>
      </c>
      <c r="B373" s="816" t="s">
        <v>35</v>
      </c>
      <c r="C373" s="6" t="s">
        <v>41</v>
      </c>
      <c r="D373" s="11" t="s">
        <v>51</v>
      </c>
      <c r="E373" s="11">
        <v>6</v>
      </c>
      <c r="F373" s="9">
        <v>71289.169766375897</v>
      </c>
      <c r="G373" s="9">
        <f t="shared" si="13"/>
        <v>427735.01859825535</v>
      </c>
    </row>
    <row r="374" spans="1:11" ht="14.25" customHeight="1" x14ac:dyDescent="0.25">
      <c r="A374" s="4">
        <v>10</v>
      </c>
      <c r="B374" s="816" t="s">
        <v>35</v>
      </c>
      <c r="C374" s="7" t="s">
        <v>42</v>
      </c>
      <c r="D374" s="11" t="s">
        <v>51</v>
      </c>
      <c r="E374" s="11">
        <v>1</v>
      </c>
      <c r="F374" s="9">
        <v>142183.03788093745</v>
      </c>
      <c r="G374" s="9">
        <f t="shared" si="13"/>
        <v>142183.03788093745</v>
      </c>
    </row>
    <row r="375" spans="1:11" ht="14.25" customHeight="1" x14ac:dyDescent="0.25">
      <c r="A375" s="4">
        <v>10</v>
      </c>
      <c r="B375" s="816" t="s">
        <v>35</v>
      </c>
      <c r="C375" s="7" t="s">
        <v>43</v>
      </c>
      <c r="D375" s="11" t="s">
        <v>51</v>
      </c>
      <c r="E375" s="11">
        <v>8</v>
      </c>
      <c r="F375" s="9">
        <v>29369.945333558175</v>
      </c>
      <c r="G375" s="9">
        <f t="shared" si="13"/>
        <v>234959.5626684654</v>
      </c>
    </row>
    <row r="376" spans="1:11" ht="14.25" customHeight="1" x14ac:dyDescent="0.25">
      <c r="A376" s="4">
        <v>10</v>
      </c>
      <c r="B376" s="816" t="s">
        <v>35</v>
      </c>
      <c r="C376" s="6" t="s">
        <v>44</v>
      </c>
      <c r="D376" s="11" t="s">
        <v>51</v>
      </c>
      <c r="E376" s="11">
        <v>1</v>
      </c>
      <c r="F376" s="9">
        <v>1801648.8280902999</v>
      </c>
      <c r="G376" s="9">
        <f t="shared" si="13"/>
        <v>1801648.8280902999</v>
      </c>
    </row>
    <row r="377" spans="1:11" ht="14.25" customHeight="1" x14ac:dyDescent="0.25">
      <c r="A377" s="4">
        <v>10</v>
      </c>
      <c r="B377" s="816" t="s">
        <v>35</v>
      </c>
      <c r="C377" s="6" t="s">
        <v>45</v>
      </c>
      <c r="D377" s="11" t="s">
        <v>51</v>
      </c>
      <c r="E377" s="11">
        <v>1</v>
      </c>
      <c r="F377" s="9">
        <v>163108.63767372453</v>
      </c>
      <c r="G377" s="9">
        <f t="shared" si="13"/>
        <v>163108.63767372453</v>
      </c>
    </row>
    <row r="378" spans="1:11" ht="14.25" customHeight="1" x14ac:dyDescent="0.25">
      <c r="A378" s="4">
        <v>10</v>
      </c>
      <c r="B378" s="816" t="s">
        <v>35</v>
      </c>
      <c r="C378" s="6" t="s">
        <v>46</v>
      </c>
      <c r="D378" s="11" t="s">
        <v>51</v>
      </c>
      <c r="E378" s="11">
        <v>1</v>
      </c>
      <c r="F378" s="9">
        <v>122331.47825529339</v>
      </c>
      <c r="G378" s="9">
        <f t="shared" si="13"/>
        <v>122331.47825529339</v>
      </c>
      <c r="H378" s="2"/>
      <c r="I378" s="2"/>
      <c r="J378" s="8"/>
    </row>
    <row r="379" spans="1:11" ht="14.25" customHeight="1" x14ac:dyDescent="0.25">
      <c r="A379" s="4">
        <v>10</v>
      </c>
      <c r="B379" s="816" t="s">
        <v>35</v>
      </c>
      <c r="C379" s="6" t="s">
        <v>47</v>
      </c>
      <c r="D379" s="11" t="s">
        <v>48</v>
      </c>
      <c r="E379" s="11">
        <v>5</v>
      </c>
      <c r="F379" s="9">
        <v>193974</v>
      </c>
      <c r="G379" s="9">
        <f t="shared" si="13"/>
        <v>969870</v>
      </c>
      <c r="H379" s="8"/>
      <c r="I379" s="8"/>
      <c r="J379" s="8"/>
      <c r="K379" s="8"/>
    </row>
    <row r="380" spans="1:11" ht="14.25" customHeight="1" x14ac:dyDescent="0.25">
      <c r="A380" s="4">
        <v>10</v>
      </c>
      <c r="B380" s="816">
        <v>100</v>
      </c>
      <c r="C380" s="6" t="s">
        <v>497</v>
      </c>
      <c r="D380" s="11" t="s">
        <v>51</v>
      </c>
      <c r="E380" s="11"/>
      <c r="F380" s="9">
        <v>118572.58079897906</v>
      </c>
      <c r="G380" s="9">
        <f t="shared" si="13"/>
        <v>0</v>
      </c>
      <c r="H380" s="8"/>
      <c r="I380" s="8"/>
      <c r="J380" s="8"/>
      <c r="K380" s="8"/>
    </row>
    <row r="381" spans="1:11" ht="14.25" customHeight="1" x14ac:dyDescent="0.25">
      <c r="A381" s="4">
        <v>10</v>
      </c>
      <c r="B381" s="816">
        <v>736</v>
      </c>
      <c r="C381" s="6" t="s">
        <v>838</v>
      </c>
      <c r="D381" s="11" t="s">
        <v>51</v>
      </c>
      <c r="E381" s="11"/>
      <c r="F381" s="9">
        <v>165180.35000794518</v>
      </c>
      <c r="G381" s="9">
        <f t="shared" si="13"/>
        <v>0</v>
      </c>
      <c r="H381" s="8"/>
      <c r="I381" s="8"/>
      <c r="J381" s="8"/>
      <c r="K381" s="8"/>
    </row>
    <row r="382" spans="1:11" ht="14.25" customHeight="1" x14ac:dyDescent="0.25">
      <c r="A382" s="4">
        <v>1</v>
      </c>
      <c r="B382" s="816" t="s">
        <v>35</v>
      </c>
      <c r="C382" s="6" t="s">
        <v>525</v>
      </c>
      <c r="D382" s="11" t="s">
        <v>524</v>
      </c>
      <c r="E382" s="11">
        <v>1</v>
      </c>
      <c r="F382" s="9">
        <v>133080.96526185301</v>
      </c>
      <c r="G382" s="9">
        <f t="shared" si="13"/>
        <v>133080.96526185301</v>
      </c>
      <c r="H382" s="8"/>
      <c r="I382" s="8"/>
      <c r="J382" s="8"/>
      <c r="K382" s="8"/>
    </row>
    <row r="383" spans="1:11" ht="14.25" customHeight="1" x14ac:dyDescent="0.25">
      <c r="A383" s="4">
        <v>1</v>
      </c>
      <c r="B383" s="816" t="s">
        <v>35</v>
      </c>
      <c r="C383" s="6" t="s">
        <v>889</v>
      </c>
      <c r="D383" s="11" t="s">
        <v>521</v>
      </c>
      <c r="E383" s="11">
        <v>1</v>
      </c>
      <c r="F383" s="9">
        <v>66540.482630926504</v>
      </c>
      <c r="G383" s="9">
        <f t="shared" si="13"/>
        <v>66540.482630926504</v>
      </c>
      <c r="H383" s="8"/>
      <c r="I383" s="8"/>
      <c r="J383" s="8"/>
      <c r="K383" s="8"/>
    </row>
    <row r="384" spans="1:11" customFormat="1" ht="15" customHeight="1" x14ac:dyDescent="0.3">
      <c r="A384" s="4">
        <v>1</v>
      </c>
      <c r="B384" s="869">
        <v>576</v>
      </c>
      <c r="C384" s="868" t="s">
        <v>1056</v>
      </c>
      <c r="D384" s="866" t="s">
        <v>790</v>
      </c>
      <c r="E384" s="11">
        <v>3</v>
      </c>
      <c r="F384" s="867">
        <v>59806</v>
      </c>
      <c r="G384" s="867">
        <f t="shared" si="13"/>
        <v>179418</v>
      </c>
    </row>
    <row r="385" spans="1:12" customFormat="1" ht="15" customHeight="1" x14ac:dyDescent="0.3">
      <c r="A385" s="4">
        <v>1</v>
      </c>
      <c r="B385" s="869">
        <v>101</v>
      </c>
      <c r="C385" s="868" t="s">
        <v>1057</v>
      </c>
      <c r="D385" s="866" t="s">
        <v>790</v>
      </c>
      <c r="E385" s="874">
        <f>+E380</f>
        <v>0</v>
      </c>
      <c r="F385" s="867">
        <v>78318</v>
      </c>
      <c r="G385" s="867">
        <f t="shared" si="13"/>
        <v>0</v>
      </c>
    </row>
    <row r="386" spans="1:12" ht="28.5" customHeight="1" x14ac:dyDescent="0.25">
      <c r="A386" s="4">
        <v>10</v>
      </c>
      <c r="B386" s="816" t="s">
        <v>35</v>
      </c>
      <c r="C386" s="6" t="s">
        <v>49</v>
      </c>
      <c r="D386" s="11" t="s">
        <v>51</v>
      </c>
      <c r="E386" s="11">
        <v>1</v>
      </c>
      <c r="F386" s="9">
        <v>3817766.5890727374</v>
      </c>
      <c r="G386" s="9">
        <f t="shared" si="13"/>
        <v>3817766.5890727374</v>
      </c>
      <c r="J386" s="2"/>
    </row>
    <row r="387" spans="1:12" ht="31.5" customHeight="1" x14ac:dyDescent="0.25">
      <c r="A387" s="4">
        <v>1</v>
      </c>
      <c r="B387" s="841" t="s">
        <v>35</v>
      </c>
      <c r="C387" s="842" t="s">
        <v>50</v>
      </c>
      <c r="D387" s="11" t="s">
        <v>51</v>
      </c>
      <c r="E387" s="843">
        <v>1</v>
      </c>
      <c r="F387" s="844">
        <f>3184838.63678603</f>
        <v>3184838.6367860301</v>
      </c>
      <c r="G387" s="9">
        <f t="shared" si="13"/>
        <v>3184838.6367860301</v>
      </c>
      <c r="J387" s="2"/>
    </row>
    <row r="388" spans="1:12" ht="42.75" customHeight="1" x14ac:dyDescent="0.25">
      <c r="A388" s="4">
        <v>10</v>
      </c>
      <c r="B388" s="816" t="s">
        <v>35</v>
      </c>
      <c r="C388" s="6" t="s">
        <v>52</v>
      </c>
      <c r="D388" s="11" t="s">
        <v>51</v>
      </c>
      <c r="E388" s="11">
        <v>1</v>
      </c>
      <c r="F388" s="10">
        <v>3312236.7889062678</v>
      </c>
      <c r="G388" s="9">
        <f t="shared" si="13"/>
        <v>3312236.7889062678</v>
      </c>
    </row>
    <row r="389" spans="1:12" ht="14.25" customHeight="1" x14ac:dyDescent="0.25">
      <c r="A389" s="4">
        <v>10</v>
      </c>
      <c r="B389" s="816" t="s">
        <v>35</v>
      </c>
      <c r="C389" s="6" t="s">
        <v>53</v>
      </c>
      <c r="D389" s="11" t="s">
        <v>51</v>
      </c>
      <c r="E389" s="11">
        <v>1</v>
      </c>
      <c r="F389" s="10">
        <v>1620000</v>
      </c>
      <c r="G389" s="9">
        <f t="shared" si="13"/>
        <v>1620000</v>
      </c>
      <c r="K389" s="2"/>
    </row>
    <row r="390" spans="1:12" ht="28.5" customHeight="1" x14ac:dyDescent="0.25">
      <c r="A390" s="4">
        <v>10</v>
      </c>
      <c r="B390" s="816" t="s">
        <v>35</v>
      </c>
      <c r="C390" s="13" t="s">
        <v>54</v>
      </c>
      <c r="D390" s="11" t="s">
        <v>51</v>
      </c>
      <c r="E390" s="11">
        <v>1</v>
      </c>
      <c r="F390" s="10">
        <v>3817766.9999999986</v>
      </c>
      <c r="G390" s="9">
        <f t="shared" si="13"/>
        <v>3817766.9999999986</v>
      </c>
      <c r="K390" s="3"/>
    </row>
    <row r="391" spans="1:12" ht="28.5" customHeight="1" x14ac:dyDescent="0.25">
      <c r="A391" s="4">
        <v>10</v>
      </c>
      <c r="B391" s="820" t="s">
        <v>35</v>
      </c>
      <c r="C391" s="12" t="s">
        <v>55</v>
      </c>
      <c r="D391" s="11" t="s">
        <v>51</v>
      </c>
      <c r="E391" s="11">
        <v>1</v>
      </c>
      <c r="F391" s="10">
        <v>2031088.0899497306</v>
      </c>
      <c r="G391" s="9">
        <f t="shared" si="13"/>
        <v>2031088.0899497306</v>
      </c>
    </row>
    <row r="392" spans="1:12" ht="14.25" customHeight="1" x14ac:dyDescent="0.25">
      <c r="A392" s="825"/>
      <c r="B392" s="826"/>
      <c r="C392" s="827" t="s">
        <v>20</v>
      </c>
      <c r="D392" s="828"/>
      <c r="E392" s="828"/>
      <c r="F392" s="829"/>
      <c r="G392" s="830">
        <f>SUM(G355:G391)</f>
        <v>31591857.121049747</v>
      </c>
      <c r="H392" s="8" t="e">
        <f>+#REF!</f>
        <v>#REF!</v>
      </c>
      <c r="J392" s="8" t="e">
        <f>+G392-H392</f>
        <v>#REF!</v>
      </c>
    </row>
    <row r="393" spans="1:12" ht="14.25" customHeight="1" x14ac:dyDescent="0.25">
      <c r="A393" s="822"/>
      <c r="B393" s="822"/>
      <c r="C393" s="822" t="s">
        <v>849</v>
      </c>
      <c r="D393" s="822"/>
      <c r="E393" s="822"/>
      <c r="F393" s="823"/>
      <c r="G393" s="824"/>
    </row>
    <row r="394" spans="1:12" ht="14.25" customHeight="1" x14ac:dyDescent="0.25">
      <c r="A394" s="4">
        <v>11</v>
      </c>
      <c r="B394" s="816">
        <v>730</v>
      </c>
      <c r="C394" s="5" t="s">
        <v>26</v>
      </c>
      <c r="D394" s="11" t="s">
        <v>51</v>
      </c>
      <c r="E394" s="11">
        <v>1</v>
      </c>
      <c r="F394" s="9">
        <v>874341.94177037419</v>
      </c>
      <c r="G394" s="9">
        <f t="shared" ref="G394:G430" si="14">+F394*E394</f>
        <v>874341.94177037419</v>
      </c>
      <c r="K394" s="8"/>
      <c r="L394" s="3"/>
    </row>
    <row r="395" spans="1:12" ht="14.25" customHeight="1" x14ac:dyDescent="0.25">
      <c r="A395" s="4">
        <v>11</v>
      </c>
      <c r="B395" s="816">
        <v>708</v>
      </c>
      <c r="C395" s="5" t="s">
        <v>27</v>
      </c>
      <c r="D395" s="11" t="s">
        <v>51</v>
      </c>
      <c r="E395" s="11">
        <v>1</v>
      </c>
      <c r="F395" s="9">
        <v>615578.80106536078</v>
      </c>
      <c r="G395" s="9">
        <f t="shared" si="14"/>
        <v>615578.80106536078</v>
      </c>
      <c r="K395" s="8"/>
      <c r="L395" s="3"/>
    </row>
    <row r="396" spans="1:12" ht="14.25" customHeight="1" x14ac:dyDescent="0.25">
      <c r="A396" s="4">
        <v>11</v>
      </c>
      <c r="B396" s="816">
        <v>752</v>
      </c>
      <c r="C396" s="6" t="s">
        <v>28</v>
      </c>
      <c r="D396" s="11" t="s">
        <v>51</v>
      </c>
      <c r="E396" s="11">
        <v>1</v>
      </c>
      <c r="F396" s="9">
        <v>672692.28878201754</v>
      </c>
      <c r="G396" s="9">
        <f t="shared" si="14"/>
        <v>672692.28878201754</v>
      </c>
      <c r="K396" s="8"/>
      <c r="L396" s="3"/>
    </row>
    <row r="397" spans="1:12" ht="14.25" customHeight="1" x14ac:dyDescent="0.25">
      <c r="A397" s="4">
        <v>11</v>
      </c>
      <c r="B397" s="816" t="s">
        <v>29</v>
      </c>
      <c r="C397" s="7" t="s">
        <v>30</v>
      </c>
      <c r="D397" s="11" t="s">
        <v>51</v>
      </c>
      <c r="E397" s="11">
        <v>2</v>
      </c>
      <c r="F397" s="9">
        <v>184841.78300071796</v>
      </c>
      <c r="G397" s="9">
        <f t="shared" si="14"/>
        <v>369683.56600143592</v>
      </c>
      <c r="K397" s="8"/>
      <c r="L397" s="3"/>
    </row>
    <row r="398" spans="1:12" ht="14.25" customHeight="1" x14ac:dyDescent="0.25">
      <c r="A398" s="4">
        <v>11</v>
      </c>
      <c r="B398" s="816">
        <v>527</v>
      </c>
      <c r="C398" s="7" t="s">
        <v>31</v>
      </c>
      <c r="D398" s="11" t="s">
        <v>51</v>
      </c>
      <c r="E398" s="11"/>
      <c r="F398" s="9">
        <v>106249.79526559786</v>
      </c>
      <c r="G398" s="9">
        <f t="shared" si="14"/>
        <v>0</v>
      </c>
      <c r="K398" s="8"/>
      <c r="L398" s="3"/>
    </row>
    <row r="399" spans="1:12" ht="25.5" customHeight="1" x14ac:dyDescent="0.25">
      <c r="A399" s="4">
        <v>11</v>
      </c>
      <c r="B399" s="816">
        <v>522</v>
      </c>
      <c r="C399" s="11" t="s">
        <v>32</v>
      </c>
      <c r="D399" s="11" t="s">
        <v>51</v>
      </c>
      <c r="E399" s="11">
        <v>1</v>
      </c>
      <c r="F399" s="9">
        <v>197789.02537109706</v>
      </c>
      <c r="G399" s="9">
        <f t="shared" si="14"/>
        <v>197789.02537109706</v>
      </c>
      <c r="K399" s="8"/>
      <c r="L399" s="3"/>
    </row>
    <row r="400" spans="1:12" ht="14.25" customHeight="1" x14ac:dyDescent="0.25">
      <c r="A400" s="4">
        <v>11</v>
      </c>
      <c r="B400" s="816">
        <v>510</v>
      </c>
      <c r="C400" s="7" t="s">
        <v>33</v>
      </c>
      <c r="D400" s="11" t="s">
        <v>51</v>
      </c>
      <c r="E400" s="11">
        <v>1</v>
      </c>
      <c r="F400" s="9">
        <v>427594.25988499756</v>
      </c>
      <c r="G400" s="9">
        <f t="shared" si="14"/>
        <v>427594.25988499756</v>
      </c>
    </row>
    <row r="401" spans="1:12" ht="14.25" customHeight="1" x14ac:dyDescent="0.25">
      <c r="A401" s="4">
        <v>11</v>
      </c>
      <c r="B401" s="816">
        <v>28</v>
      </c>
      <c r="C401" s="7" t="s">
        <v>34</v>
      </c>
      <c r="D401" s="11" t="s">
        <v>51</v>
      </c>
      <c r="E401" s="11">
        <v>1</v>
      </c>
      <c r="F401" s="9">
        <v>307100.9624623835</v>
      </c>
      <c r="G401" s="9">
        <f t="shared" si="14"/>
        <v>307100.9624623835</v>
      </c>
      <c r="K401" s="8"/>
      <c r="L401" s="8"/>
    </row>
    <row r="402" spans="1:12" ht="14.25" customHeight="1" x14ac:dyDescent="0.25">
      <c r="A402" s="4">
        <v>11</v>
      </c>
      <c r="B402" s="816" t="s">
        <v>35</v>
      </c>
      <c r="C402" s="7" t="s">
        <v>36</v>
      </c>
      <c r="D402" s="11" t="s">
        <v>51</v>
      </c>
      <c r="E402" s="11"/>
      <c r="F402" s="9">
        <v>300958.7640656826</v>
      </c>
      <c r="G402" s="9">
        <f t="shared" si="14"/>
        <v>0</v>
      </c>
      <c r="L402" s="8"/>
    </row>
    <row r="403" spans="1:12" ht="14.25" customHeight="1" x14ac:dyDescent="0.25">
      <c r="A403" s="4">
        <v>11</v>
      </c>
      <c r="B403" s="820">
        <v>243.5</v>
      </c>
      <c r="C403" s="7" t="s">
        <v>37</v>
      </c>
      <c r="D403" s="11" t="s">
        <v>51</v>
      </c>
      <c r="E403" s="11">
        <v>1</v>
      </c>
      <c r="F403" s="9">
        <v>256983.18279463612</v>
      </c>
      <c r="G403" s="9">
        <f t="shared" si="14"/>
        <v>256983.18279463612</v>
      </c>
    </row>
    <row r="404" spans="1:12" ht="14.25" customHeight="1" x14ac:dyDescent="0.25">
      <c r="A404" s="4">
        <v>11</v>
      </c>
      <c r="B404" s="816" t="s">
        <v>64</v>
      </c>
      <c r="C404" s="817" t="s">
        <v>63</v>
      </c>
      <c r="D404" s="11" t="s">
        <v>51</v>
      </c>
      <c r="E404" s="11"/>
      <c r="F404" s="9">
        <v>278002.00000000006</v>
      </c>
      <c r="G404" s="9">
        <f t="shared" si="14"/>
        <v>0</v>
      </c>
    </row>
    <row r="405" spans="1:12" x14ac:dyDescent="0.25">
      <c r="A405" s="4">
        <v>11</v>
      </c>
      <c r="B405" s="816" t="s">
        <v>35</v>
      </c>
      <c r="C405" s="817" t="s">
        <v>832</v>
      </c>
      <c r="D405" s="11" t="s">
        <v>51</v>
      </c>
      <c r="E405" s="11">
        <v>1</v>
      </c>
      <c r="F405" s="9">
        <v>82819.867631515852</v>
      </c>
      <c r="G405" s="9">
        <f t="shared" si="14"/>
        <v>82819.867631515852</v>
      </c>
    </row>
    <row r="406" spans="1:12" ht="14.25" customHeight="1" x14ac:dyDescent="0.25">
      <c r="A406" s="4">
        <v>11</v>
      </c>
      <c r="B406" s="816">
        <v>690</v>
      </c>
      <c r="C406" s="817" t="s">
        <v>833</v>
      </c>
      <c r="D406" s="11" t="s">
        <v>51</v>
      </c>
      <c r="E406" s="11">
        <v>1</v>
      </c>
      <c r="F406" s="9">
        <v>494940.90605549113</v>
      </c>
      <c r="G406" s="9">
        <f t="shared" si="14"/>
        <v>494940.90605549113</v>
      </c>
    </row>
    <row r="407" spans="1:12" ht="14.25" customHeight="1" x14ac:dyDescent="0.25">
      <c r="A407" s="4">
        <v>11</v>
      </c>
      <c r="B407" s="816">
        <v>268</v>
      </c>
      <c r="C407" s="817" t="s">
        <v>834</v>
      </c>
      <c r="D407" s="11" t="s">
        <v>51</v>
      </c>
      <c r="E407" s="11"/>
      <c r="F407" s="9">
        <v>639730.4370110553</v>
      </c>
      <c r="G407" s="9">
        <f t="shared" si="14"/>
        <v>0</v>
      </c>
    </row>
    <row r="408" spans="1:12" ht="14.25" customHeight="1" x14ac:dyDescent="0.25">
      <c r="A408" s="4">
        <v>11</v>
      </c>
      <c r="B408" s="816">
        <v>719</v>
      </c>
      <c r="C408" s="817" t="s">
        <v>835</v>
      </c>
      <c r="D408" s="11" t="s">
        <v>51</v>
      </c>
      <c r="E408" s="11"/>
      <c r="F408" s="9">
        <v>2847932.6566036539</v>
      </c>
      <c r="G408" s="9">
        <f t="shared" si="14"/>
        <v>0</v>
      </c>
    </row>
    <row r="409" spans="1:12" ht="14.25" customHeight="1" x14ac:dyDescent="0.25">
      <c r="A409" s="4">
        <v>11</v>
      </c>
      <c r="B409" s="816" t="s">
        <v>836</v>
      </c>
      <c r="C409" s="817" t="s">
        <v>837</v>
      </c>
      <c r="D409" s="11" t="s">
        <v>51</v>
      </c>
      <c r="E409" s="11"/>
      <c r="F409" s="9">
        <v>2385143.5999055603</v>
      </c>
      <c r="G409" s="9">
        <f t="shared" si="14"/>
        <v>0</v>
      </c>
    </row>
    <row r="410" spans="1:12" ht="14.25" customHeight="1" x14ac:dyDescent="0.25">
      <c r="A410" s="4">
        <v>11</v>
      </c>
      <c r="B410" s="816" t="s">
        <v>35</v>
      </c>
      <c r="C410" s="6" t="s">
        <v>39</v>
      </c>
      <c r="D410" s="11" t="s">
        <v>51</v>
      </c>
      <c r="E410" s="11">
        <v>6.5</v>
      </c>
      <c r="F410" s="9">
        <v>307102.24208704947</v>
      </c>
      <c r="G410" s="9">
        <f t="shared" si="14"/>
        <v>1996164.5735658216</v>
      </c>
    </row>
    <row r="411" spans="1:12" ht="14.25" customHeight="1" x14ac:dyDescent="0.25">
      <c r="A411" s="4">
        <v>11</v>
      </c>
      <c r="B411" s="820">
        <v>528.5</v>
      </c>
      <c r="C411" s="818" t="s">
        <v>40</v>
      </c>
      <c r="D411" s="819" t="s">
        <v>51</v>
      </c>
      <c r="E411" s="819">
        <v>2</v>
      </c>
      <c r="F411" s="9">
        <v>292746.13295942714</v>
      </c>
      <c r="G411" s="9">
        <f t="shared" si="14"/>
        <v>585492.26591885427</v>
      </c>
    </row>
    <row r="412" spans="1:12" ht="14.25" customHeight="1" x14ac:dyDescent="0.25">
      <c r="A412" s="4">
        <v>11</v>
      </c>
      <c r="B412" s="816" t="s">
        <v>35</v>
      </c>
      <c r="C412" s="6" t="s">
        <v>41</v>
      </c>
      <c r="D412" s="11" t="s">
        <v>51</v>
      </c>
      <c r="E412" s="11">
        <v>6</v>
      </c>
      <c r="F412" s="9">
        <v>71289.169766375897</v>
      </c>
      <c r="G412" s="9">
        <f t="shared" si="14"/>
        <v>427735.01859825535</v>
      </c>
    </row>
    <row r="413" spans="1:12" ht="14.25" customHeight="1" x14ac:dyDescent="0.25">
      <c r="A413" s="4">
        <v>11</v>
      </c>
      <c r="B413" s="816" t="s">
        <v>35</v>
      </c>
      <c r="C413" s="7" t="s">
        <v>42</v>
      </c>
      <c r="D413" s="11" t="s">
        <v>51</v>
      </c>
      <c r="E413" s="11">
        <v>1</v>
      </c>
      <c r="F413" s="9">
        <v>142183.03788093745</v>
      </c>
      <c r="G413" s="9">
        <f t="shared" si="14"/>
        <v>142183.03788093745</v>
      </c>
    </row>
    <row r="414" spans="1:12" ht="14.25" customHeight="1" x14ac:dyDescent="0.25">
      <c r="A414" s="4">
        <v>11</v>
      </c>
      <c r="B414" s="816" t="s">
        <v>35</v>
      </c>
      <c r="C414" s="7" t="s">
        <v>43</v>
      </c>
      <c r="D414" s="11" t="s">
        <v>51</v>
      </c>
      <c r="E414" s="11">
        <v>8</v>
      </c>
      <c r="F414" s="9">
        <v>29369.945333558175</v>
      </c>
      <c r="G414" s="9">
        <f t="shared" si="14"/>
        <v>234959.5626684654</v>
      </c>
    </row>
    <row r="415" spans="1:12" ht="14.25" customHeight="1" x14ac:dyDescent="0.25">
      <c r="A415" s="4">
        <v>11</v>
      </c>
      <c r="B415" s="816" t="s">
        <v>35</v>
      </c>
      <c r="C415" s="6" t="s">
        <v>44</v>
      </c>
      <c r="D415" s="11" t="s">
        <v>51</v>
      </c>
      <c r="E415" s="11">
        <v>1</v>
      </c>
      <c r="F415" s="9">
        <v>1801648.8280902999</v>
      </c>
      <c r="G415" s="9">
        <f t="shared" si="14"/>
        <v>1801648.8280902999</v>
      </c>
    </row>
    <row r="416" spans="1:12" ht="14.25" customHeight="1" x14ac:dyDescent="0.25">
      <c r="A416" s="4">
        <v>11</v>
      </c>
      <c r="B416" s="816" t="s">
        <v>35</v>
      </c>
      <c r="C416" s="6" t="s">
        <v>45</v>
      </c>
      <c r="D416" s="11" t="s">
        <v>51</v>
      </c>
      <c r="E416" s="11">
        <v>1</v>
      </c>
      <c r="F416" s="9">
        <v>163108.63767372453</v>
      </c>
      <c r="G416" s="9">
        <f t="shared" si="14"/>
        <v>163108.63767372453</v>
      </c>
    </row>
    <row r="417" spans="1:11" ht="14.25" customHeight="1" x14ac:dyDescent="0.25">
      <c r="A417" s="4">
        <v>11</v>
      </c>
      <c r="B417" s="816" t="s">
        <v>35</v>
      </c>
      <c r="C417" s="6" t="s">
        <v>46</v>
      </c>
      <c r="D417" s="11" t="s">
        <v>51</v>
      </c>
      <c r="E417" s="11">
        <v>1</v>
      </c>
      <c r="F417" s="9">
        <v>122331.47825529339</v>
      </c>
      <c r="G417" s="9">
        <f t="shared" si="14"/>
        <v>122331.47825529339</v>
      </c>
      <c r="H417" s="2"/>
      <c r="I417" s="2"/>
      <c r="J417" s="8"/>
    </row>
    <row r="418" spans="1:11" ht="14.25" customHeight="1" x14ac:dyDescent="0.25">
      <c r="A418" s="4">
        <v>11</v>
      </c>
      <c r="B418" s="816" t="s">
        <v>35</v>
      </c>
      <c r="C418" s="6" t="s">
        <v>47</v>
      </c>
      <c r="D418" s="11" t="s">
        <v>48</v>
      </c>
      <c r="E418" s="11">
        <v>5</v>
      </c>
      <c r="F418" s="9">
        <v>193974</v>
      </c>
      <c r="G418" s="9">
        <f t="shared" si="14"/>
        <v>969870</v>
      </c>
      <c r="H418" s="8"/>
      <c r="I418" s="8"/>
      <c r="J418" s="8"/>
      <c r="K418" s="8"/>
    </row>
    <row r="419" spans="1:11" ht="14.25" customHeight="1" x14ac:dyDescent="0.25">
      <c r="A419" s="4">
        <v>11</v>
      </c>
      <c r="B419" s="816">
        <v>100</v>
      </c>
      <c r="C419" s="6" t="s">
        <v>497</v>
      </c>
      <c r="D419" s="11" t="s">
        <v>51</v>
      </c>
      <c r="E419" s="11"/>
      <c r="F419" s="9">
        <v>118572.58079897906</v>
      </c>
      <c r="G419" s="9">
        <f t="shared" si="14"/>
        <v>0</v>
      </c>
      <c r="H419" s="8"/>
      <c r="I419" s="8"/>
      <c r="J419" s="8"/>
      <c r="K419" s="8"/>
    </row>
    <row r="420" spans="1:11" ht="14.25" customHeight="1" x14ac:dyDescent="0.25">
      <c r="A420" s="4">
        <v>11</v>
      </c>
      <c r="B420" s="816">
        <v>736</v>
      </c>
      <c r="C420" s="6" t="s">
        <v>838</v>
      </c>
      <c r="D420" s="11" t="s">
        <v>51</v>
      </c>
      <c r="E420" s="11"/>
      <c r="F420" s="9">
        <v>165180.35000794518</v>
      </c>
      <c r="G420" s="9">
        <f t="shared" si="14"/>
        <v>0</v>
      </c>
      <c r="H420" s="8"/>
      <c r="I420" s="8"/>
      <c r="J420" s="8"/>
      <c r="K420" s="8"/>
    </row>
    <row r="421" spans="1:11" ht="14.25" customHeight="1" x14ac:dyDescent="0.25">
      <c r="A421" s="4">
        <v>1</v>
      </c>
      <c r="B421" s="816" t="s">
        <v>35</v>
      </c>
      <c r="C421" s="6" t="s">
        <v>525</v>
      </c>
      <c r="D421" s="11" t="s">
        <v>524</v>
      </c>
      <c r="E421" s="11">
        <v>1</v>
      </c>
      <c r="F421" s="9">
        <v>133080.96526185301</v>
      </c>
      <c r="G421" s="9">
        <f t="shared" si="14"/>
        <v>133080.96526185301</v>
      </c>
      <c r="H421" s="8"/>
      <c r="I421" s="8"/>
      <c r="J421" s="8"/>
      <c r="K421" s="8"/>
    </row>
    <row r="422" spans="1:11" ht="14.25" customHeight="1" x14ac:dyDescent="0.25">
      <c r="A422" s="4">
        <v>1</v>
      </c>
      <c r="B422" s="816" t="s">
        <v>35</v>
      </c>
      <c r="C422" s="6" t="s">
        <v>889</v>
      </c>
      <c r="D422" s="11" t="s">
        <v>521</v>
      </c>
      <c r="E422" s="11">
        <v>1</v>
      </c>
      <c r="F422" s="9">
        <v>66540.482630926504</v>
      </c>
      <c r="G422" s="9">
        <f t="shared" si="14"/>
        <v>66540.482630926504</v>
      </c>
      <c r="H422" s="8"/>
      <c r="I422" s="8"/>
      <c r="J422" s="8"/>
      <c r="K422" s="8"/>
    </row>
    <row r="423" spans="1:11" customFormat="1" ht="15" customHeight="1" x14ac:dyDescent="0.3">
      <c r="A423" s="4">
        <v>1</v>
      </c>
      <c r="B423" s="869">
        <v>576</v>
      </c>
      <c r="C423" s="868" t="s">
        <v>1056</v>
      </c>
      <c r="D423" s="866" t="s">
        <v>790</v>
      </c>
      <c r="E423" s="11">
        <v>3</v>
      </c>
      <c r="F423" s="867">
        <v>59806</v>
      </c>
      <c r="G423" s="867">
        <f t="shared" si="14"/>
        <v>179418</v>
      </c>
    </row>
    <row r="424" spans="1:11" customFormat="1" ht="15" customHeight="1" x14ac:dyDescent="0.3">
      <c r="A424" s="4">
        <v>1</v>
      </c>
      <c r="B424" s="869">
        <v>101</v>
      </c>
      <c r="C424" s="868" t="s">
        <v>1057</v>
      </c>
      <c r="D424" s="866" t="s">
        <v>790</v>
      </c>
      <c r="E424" s="874">
        <f>+E419</f>
        <v>0</v>
      </c>
      <c r="F424" s="867">
        <v>78318</v>
      </c>
      <c r="G424" s="867">
        <f t="shared" si="14"/>
        <v>0</v>
      </c>
    </row>
    <row r="425" spans="1:11" ht="28.5" customHeight="1" x14ac:dyDescent="0.25">
      <c r="A425" s="4">
        <v>11</v>
      </c>
      <c r="B425" s="816" t="s">
        <v>35</v>
      </c>
      <c r="C425" s="6" t="s">
        <v>49</v>
      </c>
      <c r="D425" s="11" t="s">
        <v>51</v>
      </c>
      <c r="E425" s="11">
        <v>1</v>
      </c>
      <c r="F425" s="9">
        <v>3817766.5890727374</v>
      </c>
      <c r="G425" s="9">
        <f t="shared" si="14"/>
        <v>3817766.5890727374</v>
      </c>
      <c r="J425" s="2"/>
    </row>
    <row r="426" spans="1:11" ht="31.5" customHeight="1" x14ac:dyDescent="0.25">
      <c r="A426" s="4">
        <v>1</v>
      </c>
      <c r="B426" s="841" t="s">
        <v>35</v>
      </c>
      <c r="C426" s="842" t="s">
        <v>50</v>
      </c>
      <c r="D426" s="11" t="s">
        <v>51</v>
      </c>
      <c r="E426" s="843">
        <v>1</v>
      </c>
      <c r="F426" s="844">
        <f>3184838.63678603</f>
        <v>3184838.6367860301</v>
      </c>
      <c r="G426" s="9">
        <f t="shared" si="14"/>
        <v>3184838.6367860301</v>
      </c>
      <c r="J426" s="2"/>
    </row>
    <row r="427" spans="1:11" ht="42.75" customHeight="1" x14ac:dyDescent="0.25">
      <c r="A427" s="4">
        <v>11</v>
      </c>
      <c r="B427" s="816" t="s">
        <v>35</v>
      </c>
      <c r="C427" s="6" t="s">
        <v>52</v>
      </c>
      <c r="D427" s="11" t="s">
        <v>51</v>
      </c>
      <c r="E427" s="11">
        <v>1</v>
      </c>
      <c r="F427" s="10">
        <v>3312236.7889062678</v>
      </c>
      <c r="G427" s="9">
        <f t="shared" si="14"/>
        <v>3312236.7889062678</v>
      </c>
    </row>
    <row r="428" spans="1:11" ht="14.25" customHeight="1" x14ac:dyDescent="0.25">
      <c r="A428" s="4">
        <v>11</v>
      </c>
      <c r="B428" s="816" t="s">
        <v>35</v>
      </c>
      <c r="C428" s="6" t="s">
        <v>53</v>
      </c>
      <c r="D428" s="11" t="s">
        <v>51</v>
      </c>
      <c r="E428" s="11">
        <v>1</v>
      </c>
      <c r="F428" s="10">
        <v>1620000</v>
      </c>
      <c r="G428" s="9">
        <f t="shared" si="14"/>
        <v>1620000</v>
      </c>
      <c r="K428" s="2"/>
    </row>
    <row r="429" spans="1:11" ht="28.5" customHeight="1" x14ac:dyDescent="0.25">
      <c r="A429" s="4">
        <v>11</v>
      </c>
      <c r="B429" s="816" t="s">
        <v>35</v>
      </c>
      <c r="C429" s="13" t="s">
        <v>54</v>
      </c>
      <c r="D429" s="11" t="s">
        <v>51</v>
      </c>
      <c r="E429" s="11">
        <v>1</v>
      </c>
      <c r="F429" s="10">
        <v>3817766.9999999986</v>
      </c>
      <c r="G429" s="9">
        <f t="shared" si="14"/>
        <v>3817766.9999999986</v>
      </c>
      <c r="K429" s="3"/>
    </row>
    <row r="430" spans="1:11" ht="28.5" customHeight="1" x14ac:dyDescent="0.25">
      <c r="A430" s="4">
        <v>11</v>
      </c>
      <c r="B430" s="820" t="s">
        <v>35</v>
      </c>
      <c r="C430" s="12" t="s">
        <v>55</v>
      </c>
      <c r="D430" s="11" t="s">
        <v>51</v>
      </c>
      <c r="E430" s="11">
        <v>1</v>
      </c>
      <c r="F430" s="10">
        <v>2031088.0899497306</v>
      </c>
      <c r="G430" s="9">
        <f t="shared" si="14"/>
        <v>2031088.0899497306</v>
      </c>
    </row>
    <row r="431" spans="1:11" ht="14.25" customHeight="1" x14ac:dyDescent="0.25">
      <c r="A431" s="825"/>
      <c r="B431" s="826"/>
      <c r="C431" s="827" t="s">
        <v>20</v>
      </c>
      <c r="D431" s="828"/>
      <c r="E431" s="828"/>
      <c r="F431" s="829"/>
      <c r="G431" s="830">
        <f>SUM(G394:G430)</f>
        <v>28905754.75707851</v>
      </c>
      <c r="H431" s="8" t="e">
        <f>+#REF!</f>
        <v>#REF!</v>
      </c>
      <c r="J431" s="8" t="e">
        <f>+G431-H431</f>
        <v>#REF!</v>
      </c>
    </row>
    <row r="432" spans="1:11" ht="14.25" customHeight="1" x14ac:dyDescent="0.25">
      <c r="A432" s="822"/>
      <c r="B432" s="822"/>
      <c r="C432" s="822" t="s">
        <v>850</v>
      </c>
      <c r="D432" s="822"/>
      <c r="E432" s="822"/>
      <c r="F432" s="823"/>
      <c r="G432" s="824"/>
    </row>
    <row r="433" spans="1:12" ht="14.25" customHeight="1" x14ac:dyDescent="0.25">
      <c r="A433" s="4">
        <v>12</v>
      </c>
      <c r="B433" s="816">
        <v>730</v>
      </c>
      <c r="C433" s="5" t="s">
        <v>26</v>
      </c>
      <c r="D433" s="11" t="s">
        <v>51</v>
      </c>
      <c r="E433" s="11">
        <v>1</v>
      </c>
      <c r="F433" s="9">
        <v>874341.94177037419</v>
      </c>
      <c r="G433" s="9">
        <f t="shared" ref="G433:G469" si="15">+F433*E433</f>
        <v>874341.94177037419</v>
      </c>
      <c r="K433" s="8"/>
      <c r="L433" s="3"/>
    </row>
    <row r="434" spans="1:12" ht="14.25" customHeight="1" x14ac:dyDescent="0.25">
      <c r="A434" s="4">
        <v>12</v>
      </c>
      <c r="B434" s="816">
        <v>708</v>
      </c>
      <c r="C434" s="5" t="s">
        <v>27</v>
      </c>
      <c r="D434" s="11" t="s">
        <v>51</v>
      </c>
      <c r="E434" s="11">
        <v>1</v>
      </c>
      <c r="F434" s="9">
        <v>615578.80106536078</v>
      </c>
      <c r="G434" s="9">
        <f t="shared" si="15"/>
        <v>615578.80106536078</v>
      </c>
      <c r="K434" s="8"/>
      <c r="L434" s="3"/>
    </row>
    <row r="435" spans="1:12" ht="14.25" customHeight="1" x14ac:dyDescent="0.25">
      <c r="A435" s="4">
        <v>12</v>
      </c>
      <c r="B435" s="816">
        <v>752</v>
      </c>
      <c r="C435" s="6" t="s">
        <v>28</v>
      </c>
      <c r="D435" s="11" t="s">
        <v>51</v>
      </c>
      <c r="E435" s="11">
        <v>1</v>
      </c>
      <c r="F435" s="9">
        <v>672692.28878201754</v>
      </c>
      <c r="G435" s="9">
        <f t="shared" si="15"/>
        <v>672692.28878201754</v>
      </c>
      <c r="K435" s="8"/>
      <c r="L435" s="3"/>
    </row>
    <row r="436" spans="1:12" ht="14.25" customHeight="1" x14ac:dyDescent="0.25">
      <c r="A436" s="4">
        <v>12</v>
      </c>
      <c r="B436" s="816" t="s">
        <v>29</v>
      </c>
      <c r="C436" s="7" t="s">
        <v>30</v>
      </c>
      <c r="D436" s="11" t="s">
        <v>51</v>
      </c>
      <c r="E436" s="11">
        <v>2</v>
      </c>
      <c r="F436" s="9">
        <v>184841.78300071796</v>
      </c>
      <c r="G436" s="9">
        <f t="shared" si="15"/>
        <v>369683.56600143592</v>
      </c>
      <c r="K436" s="8"/>
      <c r="L436" s="3"/>
    </row>
    <row r="437" spans="1:12" ht="14.25" customHeight="1" x14ac:dyDescent="0.25">
      <c r="A437" s="4">
        <v>12</v>
      </c>
      <c r="B437" s="816">
        <v>527</v>
      </c>
      <c r="C437" s="7" t="s">
        <v>31</v>
      </c>
      <c r="D437" s="11" t="s">
        <v>51</v>
      </c>
      <c r="E437" s="11"/>
      <c r="F437" s="9">
        <v>106249.79526559786</v>
      </c>
      <c r="G437" s="9">
        <f t="shared" si="15"/>
        <v>0</v>
      </c>
      <c r="K437" s="8"/>
      <c r="L437" s="3"/>
    </row>
    <row r="438" spans="1:12" ht="25.5" customHeight="1" x14ac:dyDescent="0.25">
      <c r="A438" s="4">
        <v>12</v>
      </c>
      <c r="B438" s="816">
        <v>522</v>
      </c>
      <c r="C438" s="11" t="s">
        <v>32</v>
      </c>
      <c r="D438" s="11" t="s">
        <v>51</v>
      </c>
      <c r="E438" s="11">
        <v>1</v>
      </c>
      <c r="F438" s="9">
        <v>197789.02537109706</v>
      </c>
      <c r="G438" s="9">
        <f t="shared" si="15"/>
        <v>197789.02537109706</v>
      </c>
      <c r="K438" s="8"/>
      <c r="L438" s="3"/>
    </row>
    <row r="439" spans="1:12" ht="14.25" customHeight="1" x14ac:dyDescent="0.25">
      <c r="A439" s="4">
        <v>12</v>
      </c>
      <c r="B439" s="816">
        <v>510</v>
      </c>
      <c r="C439" s="7" t="s">
        <v>33</v>
      </c>
      <c r="D439" s="11" t="s">
        <v>51</v>
      </c>
      <c r="E439" s="11">
        <v>1</v>
      </c>
      <c r="F439" s="9">
        <v>427594.25988499756</v>
      </c>
      <c r="G439" s="9">
        <f t="shared" si="15"/>
        <v>427594.25988499756</v>
      </c>
    </row>
    <row r="440" spans="1:12" ht="14.25" customHeight="1" x14ac:dyDescent="0.25">
      <c r="A440" s="4">
        <v>12</v>
      </c>
      <c r="B440" s="816">
        <v>28</v>
      </c>
      <c r="C440" s="7" t="s">
        <v>34</v>
      </c>
      <c r="D440" s="11" t="s">
        <v>51</v>
      </c>
      <c r="E440" s="11">
        <v>1</v>
      </c>
      <c r="F440" s="9">
        <v>307100.9624623835</v>
      </c>
      <c r="G440" s="9">
        <f t="shared" si="15"/>
        <v>307100.9624623835</v>
      </c>
      <c r="K440" s="8"/>
      <c r="L440" s="8"/>
    </row>
    <row r="441" spans="1:12" ht="14.25" customHeight="1" x14ac:dyDescent="0.25">
      <c r="A441" s="4">
        <v>12</v>
      </c>
      <c r="B441" s="816" t="s">
        <v>35</v>
      </c>
      <c r="C441" s="7" t="s">
        <v>36</v>
      </c>
      <c r="D441" s="11" t="s">
        <v>51</v>
      </c>
      <c r="E441" s="11"/>
      <c r="F441" s="9">
        <v>300958.7640656826</v>
      </c>
      <c r="G441" s="9">
        <f t="shared" si="15"/>
        <v>0</v>
      </c>
      <c r="L441" s="8"/>
    </row>
    <row r="442" spans="1:12" ht="14.25" customHeight="1" x14ac:dyDescent="0.25">
      <c r="A442" s="4">
        <v>12</v>
      </c>
      <c r="B442" s="820">
        <v>243.5</v>
      </c>
      <c r="C442" s="7" t="s">
        <v>37</v>
      </c>
      <c r="D442" s="11" t="s">
        <v>51</v>
      </c>
      <c r="E442" s="11">
        <v>1</v>
      </c>
      <c r="F442" s="9">
        <v>256983.18279463612</v>
      </c>
      <c r="G442" s="9">
        <f t="shared" si="15"/>
        <v>256983.18279463612</v>
      </c>
    </row>
    <row r="443" spans="1:12" ht="14.25" customHeight="1" x14ac:dyDescent="0.25">
      <c r="A443" s="4">
        <v>12</v>
      </c>
      <c r="B443" s="816" t="s">
        <v>64</v>
      </c>
      <c r="C443" s="817" t="s">
        <v>63</v>
      </c>
      <c r="D443" s="11" t="s">
        <v>51</v>
      </c>
      <c r="E443" s="11"/>
      <c r="F443" s="9">
        <v>278002.00000000006</v>
      </c>
      <c r="G443" s="9">
        <f t="shared" si="15"/>
        <v>0</v>
      </c>
    </row>
    <row r="444" spans="1:12" x14ac:dyDescent="0.25">
      <c r="A444" s="4">
        <v>12</v>
      </c>
      <c r="B444" s="816" t="s">
        <v>35</v>
      </c>
      <c r="C444" s="817" t="s">
        <v>832</v>
      </c>
      <c r="D444" s="11" t="s">
        <v>51</v>
      </c>
      <c r="E444" s="11">
        <v>1</v>
      </c>
      <c r="F444" s="9">
        <v>82819.867631515852</v>
      </c>
      <c r="G444" s="9">
        <f t="shared" si="15"/>
        <v>82819.867631515852</v>
      </c>
    </row>
    <row r="445" spans="1:12" ht="14.25" customHeight="1" x14ac:dyDescent="0.25">
      <c r="A445" s="4">
        <v>12</v>
      </c>
      <c r="B445" s="816">
        <v>690</v>
      </c>
      <c r="C445" s="817" t="s">
        <v>833</v>
      </c>
      <c r="D445" s="11" t="s">
        <v>51</v>
      </c>
      <c r="E445" s="11">
        <v>1</v>
      </c>
      <c r="F445" s="9">
        <v>494940.90605549113</v>
      </c>
      <c r="G445" s="9">
        <f t="shared" si="15"/>
        <v>494940.90605549113</v>
      </c>
    </row>
    <row r="446" spans="1:12" ht="14.25" customHeight="1" x14ac:dyDescent="0.25">
      <c r="A446" s="4">
        <v>12</v>
      </c>
      <c r="B446" s="816">
        <v>268</v>
      </c>
      <c r="C446" s="817" t="s">
        <v>834</v>
      </c>
      <c r="D446" s="11" t="s">
        <v>51</v>
      </c>
      <c r="E446" s="11">
        <v>1</v>
      </c>
      <c r="F446" s="9">
        <v>639730.4370110553</v>
      </c>
      <c r="G446" s="9">
        <f t="shared" si="15"/>
        <v>639730.4370110553</v>
      </c>
    </row>
    <row r="447" spans="1:12" ht="14.25" customHeight="1" x14ac:dyDescent="0.25">
      <c r="A447" s="4">
        <v>12</v>
      </c>
      <c r="B447" s="816">
        <v>719</v>
      </c>
      <c r="C447" s="817" t="s">
        <v>835</v>
      </c>
      <c r="D447" s="11" t="s">
        <v>51</v>
      </c>
      <c r="E447" s="11"/>
      <c r="F447" s="9">
        <v>2847932.6566036539</v>
      </c>
      <c r="G447" s="9">
        <f t="shared" si="15"/>
        <v>0</v>
      </c>
    </row>
    <row r="448" spans="1:12" ht="14.25" customHeight="1" x14ac:dyDescent="0.25">
      <c r="A448" s="4">
        <v>12</v>
      </c>
      <c r="B448" s="816" t="s">
        <v>836</v>
      </c>
      <c r="C448" s="817" t="s">
        <v>837</v>
      </c>
      <c r="D448" s="11" t="s">
        <v>51</v>
      </c>
      <c r="E448" s="11"/>
      <c r="F448" s="9">
        <v>2385143.5999055603</v>
      </c>
      <c r="G448" s="9">
        <f t="shared" si="15"/>
        <v>0</v>
      </c>
    </row>
    <row r="449" spans="1:11" ht="14.25" customHeight="1" x14ac:dyDescent="0.25">
      <c r="A449" s="4">
        <v>12</v>
      </c>
      <c r="B449" s="816" t="s">
        <v>35</v>
      </c>
      <c r="C449" s="6" t="s">
        <v>39</v>
      </c>
      <c r="D449" s="11" t="s">
        <v>51</v>
      </c>
      <c r="E449" s="11">
        <v>6.5</v>
      </c>
      <c r="F449" s="9">
        <v>307102.24208704947</v>
      </c>
      <c r="G449" s="9">
        <f t="shared" si="15"/>
        <v>1996164.5735658216</v>
      </c>
    </row>
    <row r="450" spans="1:11" ht="14.25" customHeight="1" x14ac:dyDescent="0.25">
      <c r="A450" s="4">
        <v>12</v>
      </c>
      <c r="B450" s="820">
        <v>528.5</v>
      </c>
      <c r="C450" s="818" t="s">
        <v>40</v>
      </c>
      <c r="D450" s="819" t="s">
        <v>51</v>
      </c>
      <c r="E450" s="819"/>
      <c r="F450" s="9">
        <v>292746.13295942714</v>
      </c>
      <c r="G450" s="9">
        <f t="shared" si="15"/>
        <v>0</v>
      </c>
    </row>
    <row r="451" spans="1:11" ht="14.25" customHeight="1" x14ac:dyDescent="0.25">
      <c r="A451" s="4">
        <v>12</v>
      </c>
      <c r="B451" s="816" t="s">
        <v>35</v>
      </c>
      <c r="C451" s="6" t="s">
        <v>41</v>
      </c>
      <c r="D451" s="11" t="s">
        <v>51</v>
      </c>
      <c r="E451" s="11">
        <v>6</v>
      </c>
      <c r="F451" s="9">
        <v>71289.169766375897</v>
      </c>
      <c r="G451" s="9">
        <f t="shared" si="15"/>
        <v>427735.01859825535</v>
      </c>
    </row>
    <row r="452" spans="1:11" ht="14.25" customHeight="1" x14ac:dyDescent="0.25">
      <c r="A452" s="4">
        <v>12</v>
      </c>
      <c r="B452" s="816" t="s">
        <v>35</v>
      </c>
      <c r="C452" s="7" t="s">
        <v>42</v>
      </c>
      <c r="D452" s="11" t="s">
        <v>51</v>
      </c>
      <c r="E452" s="11">
        <v>1</v>
      </c>
      <c r="F452" s="9">
        <v>142183.03788093745</v>
      </c>
      <c r="G452" s="9">
        <f t="shared" si="15"/>
        <v>142183.03788093745</v>
      </c>
    </row>
    <row r="453" spans="1:11" ht="14.25" customHeight="1" x14ac:dyDescent="0.25">
      <c r="A453" s="4">
        <v>12</v>
      </c>
      <c r="B453" s="816" t="s">
        <v>35</v>
      </c>
      <c r="C453" s="7" t="s">
        <v>43</v>
      </c>
      <c r="D453" s="11" t="s">
        <v>51</v>
      </c>
      <c r="E453" s="11">
        <v>8</v>
      </c>
      <c r="F453" s="9">
        <v>29369.945333558175</v>
      </c>
      <c r="G453" s="9">
        <f t="shared" si="15"/>
        <v>234959.5626684654</v>
      </c>
    </row>
    <row r="454" spans="1:11" ht="14.25" customHeight="1" x14ac:dyDescent="0.25">
      <c r="A454" s="4">
        <v>12</v>
      </c>
      <c r="B454" s="816" t="s">
        <v>35</v>
      </c>
      <c r="C454" s="6" t="s">
        <v>44</v>
      </c>
      <c r="D454" s="11" t="s">
        <v>51</v>
      </c>
      <c r="E454" s="11">
        <v>1</v>
      </c>
      <c r="F454" s="9">
        <v>1801648.8280902999</v>
      </c>
      <c r="G454" s="9">
        <f t="shared" si="15"/>
        <v>1801648.8280902999</v>
      </c>
    </row>
    <row r="455" spans="1:11" ht="14.25" customHeight="1" x14ac:dyDescent="0.25">
      <c r="A455" s="4">
        <v>12</v>
      </c>
      <c r="B455" s="816" t="s">
        <v>35</v>
      </c>
      <c r="C455" s="6" t="s">
        <v>45</v>
      </c>
      <c r="D455" s="11" t="s">
        <v>51</v>
      </c>
      <c r="E455" s="11">
        <v>1</v>
      </c>
      <c r="F455" s="9">
        <v>163108.63767372453</v>
      </c>
      <c r="G455" s="9">
        <f t="shared" si="15"/>
        <v>163108.63767372453</v>
      </c>
    </row>
    <row r="456" spans="1:11" ht="14.25" customHeight="1" x14ac:dyDescent="0.25">
      <c r="A456" s="4">
        <v>12</v>
      </c>
      <c r="B456" s="816" t="s">
        <v>35</v>
      </c>
      <c r="C456" s="6" t="s">
        <v>46</v>
      </c>
      <c r="D456" s="11" t="s">
        <v>51</v>
      </c>
      <c r="E456" s="11">
        <v>1</v>
      </c>
      <c r="F456" s="9">
        <v>122331.47825529339</v>
      </c>
      <c r="G456" s="9">
        <f t="shared" si="15"/>
        <v>122331.47825529339</v>
      </c>
      <c r="H456" s="2"/>
      <c r="I456" s="2"/>
      <c r="J456" s="8"/>
    </row>
    <row r="457" spans="1:11" ht="14.25" customHeight="1" x14ac:dyDescent="0.25">
      <c r="A457" s="4">
        <v>12</v>
      </c>
      <c r="B457" s="816" t="s">
        <v>35</v>
      </c>
      <c r="C457" s="6" t="s">
        <v>47</v>
      </c>
      <c r="D457" s="11" t="s">
        <v>48</v>
      </c>
      <c r="E457" s="11">
        <v>5</v>
      </c>
      <c r="F457" s="9">
        <v>193974</v>
      </c>
      <c r="G457" s="9">
        <f t="shared" si="15"/>
        <v>969870</v>
      </c>
      <c r="H457" s="8"/>
      <c r="I457" s="8"/>
      <c r="J457" s="8"/>
      <c r="K457" s="8"/>
    </row>
    <row r="458" spans="1:11" ht="14.25" customHeight="1" x14ac:dyDescent="0.25">
      <c r="A458" s="4">
        <v>12</v>
      </c>
      <c r="B458" s="816">
        <v>100</v>
      </c>
      <c r="C458" s="6" t="s">
        <v>497</v>
      </c>
      <c r="D458" s="11" t="s">
        <v>51</v>
      </c>
      <c r="E458" s="11"/>
      <c r="F458" s="9">
        <v>118572.58079897906</v>
      </c>
      <c r="G458" s="9">
        <f t="shared" si="15"/>
        <v>0</v>
      </c>
      <c r="H458" s="8"/>
      <c r="I458" s="8"/>
      <c r="J458" s="8"/>
      <c r="K458" s="8"/>
    </row>
    <row r="459" spans="1:11" ht="14.25" customHeight="1" x14ac:dyDescent="0.25">
      <c r="A459" s="4">
        <v>12</v>
      </c>
      <c r="B459" s="816">
        <v>736</v>
      </c>
      <c r="C459" s="6" t="s">
        <v>838</v>
      </c>
      <c r="D459" s="11" t="s">
        <v>51</v>
      </c>
      <c r="E459" s="11"/>
      <c r="F459" s="9">
        <v>165180.35000794518</v>
      </c>
      <c r="G459" s="9">
        <f t="shared" si="15"/>
        <v>0</v>
      </c>
      <c r="H459" s="8"/>
      <c r="I459" s="8"/>
      <c r="J459" s="8"/>
      <c r="K459" s="8"/>
    </row>
    <row r="460" spans="1:11" ht="14.25" customHeight="1" x14ac:dyDescent="0.25">
      <c r="A460" s="4">
        <v>1</v>
      </c>
      <c r="B460" s="816" t="s">
        <v>35</v>
      </c>
      <c r="C460" s="6" t="s">
        <v>525</v>
      </c>
      <c r="D460" s="11" t="s">
        <v>524</v>
      </c>
      <c r="E460" s="11">
        <v>1</v>
      </c>
      <c r="F460" s="9">
        <v>133080.96526185301</v>
      </c>
      <c r="G460" s="9">
        <f t="shared" si="15"/>
        <v>133080.96526185301</v>
      </c>
      <c r="H460" s="8"/>
      <c r="I460" s="8"/>
      <c r="J460" s="8"/>
      <c r="K460" s="8"/>
    </row>
    <row r="461" spans="1:11" ht="14.25" customHeight="1" x14ac:dyDescent="0.25">
      <c r="A461" s="4">
        <v>1</v>
      </c>
      <c r="B461" s="816" t="s">
        <v>35</v>
      </c>
      <c r="C461" s="6" t="s">
        <v>889</v>
      </c>
      <c r="D461" s="11" t="s">
        <v>521</v>
      </c>
      <c r="E461" s="11">
        <v>1</v>
      </c>
      <c r="F461" s="9">
        <v>66540.482630926504</v>
      </c>
      <c r="G461" s="9">
        <f t="shared" si="15"/>
        <v>66540.482630926504</v>
      </c>
      <c r="H461" s="8"/>
      <c r="I461" s="8"/>
      <c r="J461" s="8"/>
      <c r="K461" s="8"/>
    </row>
    <row r="462" spans="1:11" customFormat="1" ht="15" customHeight="1" x14ac:dyDescent="0.3">
      <c r="A462" s="4">
        <v>1</v>
      </c>
      <c r="B462" s="869">
        <v>576</v>
      </c>
      <c r="C462" s="868" t="s">
        <v>1056</v>
      </c>
      <c r="D462" s="866" t="s">
        <v>790</v>
      </c>
      <c r="E462" s="11">
        <v>3</v>
      </c>
      <c r="F462" s="867">
        <v>59806</v>
      </c>
      <c r="G462" s="867">
        <f t="shared" si="15"/>
        <v>179418</v>
      </c>
    </row>
    <row r="463" spans="1:11" customFormat="1" ht="15" customHeight="1" x14ac:dyDescent="0.3">
      <c r="A463" s="4">
        <v>1</v>
      </c>
      <c r="B463" s="869">
        <v>101</v>
      </c>
      <c r="C463" s="868" t="s">
        <v>1057</v>
      </c>
      <c r="D463" s="866" t="s">
        <v>790</v>
      </c>
      <c r="E463" s="874">
        <f>+E458</f>
        <v>0</v>
      </c>
      <c r="F463" s="867">
        <v>78318</v>
      </c>
      <c r="G463" s="867">
        <f t="shared" si="15"/>
        <v>0</v>
      </c>
    </row>
    <row r="464" spans="1:11" ht="28.5" customHeight="1" x14ac:dyDescent="0.25">
      <c r="A464" s="4">
        <v>12</v>
      </c>
      <c r="B464" s="816" t="s">
        <v>35</v>
      </c>
      <c r="C464" s="6" t="s">
        <v>49</v>
      </c>
      <c r="D464" s="11" t="s">
        <v>51</v>
      </c>
      <c r="E464" s="11">
        <v>1</v>
      </c>
      <c r="F464" s="9">
        <v>3817766.5890727374</v>
      </c>
      <c r="G464" s="9">
        <f t="shared" si="15"/>
        <v>3817766.5890727374</v>
      </c>
      <c r="J464" s="2"/>
    </row>
    <row r="465" spans="1:12" ht="31.5" customHeight="1" x14ac:dyDescent="0.25">
      <c r="A465" s="4">
        <v>1</v>
      </c>
      <c r="B465" s="841" t="s">
        <v>35</v>
      </c>
      <c r="C465" s="842" t="s">
        <v>50</v>
      </c>
      <c r="D465" s="11" t="s">
        <v>51</v>
      </c>
      <c r="E465" s="843">
        <v>1</v>
      </c>
      <c r="F465" s="844">
        <f>3184838.63678603</f>
        <v>3184838.6367860301</v>
      </c>
      <c r="G465" s="9">
        <f t="shared" si="15"/>
        <v>3184838.6367860301</v>
      </c>
      <c r="J465" s="2"/>
    </row>
    <row r="466" spans="1:12" ht="42.75" customHeight="1" x14ac:dyDescent="0.25">
      <c r="A466" s="4">
        <v>12</v>
      </c>
      <c r="B466" s="816" t="s">
        <v>35</v>
      </c>
      <c r="C466" s="6" t="s">
        <v>52</v>
      </c>
      <c r="D466" s="11" t="s">
        <v>51</v>
      </c>
      <c r="E466" s="11">
        <v>1</v>
      </c>
      <c r="F466" s="10">
        <v>3312236.7889062678</v>
      </c>
      <c r="G466" s="9">
        <f t="shared" si="15"/>
        <v>3312236.7889062678</v>
      </c>
    </row>
    <row r="467" spans="1:12" ht="14.25" customHeight="1" x14ac:dyDescent="0.25">
      <c r="A467" s="4">
        <v>12</v>
      </c>
      <c r="B467" s="816" t="s">
        <v>35</v>
      </c>
      <c r="C467" s="6" t="s">
        <v>53</v>
      </c>
      <c r="D467" s="11" t="s">
        <v>51</v>
      </c>
      <c r="E467" s="11">
        <v>1</v>
      </c>
      <c r="F467" s="10">
        <v>1620000</v>
      </c>
      <c r="G467" s="9">
        <f t="shared" si="15"/>
        <v>1620000</v>
      </c>
      <c r="K467" s="2"/>
    </row>
    <row r="468" spans="1:12" ht="28.5" customHeight="1" x14ac:dyDescent="0.25">
      <c r="A468" s="4">
        <v>12</v>
      </c>
      <c r="B468" s="816" t="s">
        <v>35</v>
      </c>
      <c r="C468" s="13" t="s">
        <v>54</v>
      </c>
      <c r="D468" s="11" t="s">
        <v>51</v>
      </c>
      <c r="E468" s="11">
        <v>1</v>
      </c>
      <c r="F468" s="10">
        <v>3817766.9999999986</v>
      </c>
      <c r="G468" s="9">
        <f t="shared" si="15"/>
        <v>3817766.9999999986</v>
      </c>
      <c r="K468" s="3"/>
    </row>
    <row r="469" spans="1:12" ht="28.5" customHeight="1" x14ac:dyDescent="0.25">
      <c r="A469" s="4">
        <v>12</v>
      </c>
      <c r="B469" s="820" t="s">
        <v>35</v>
      </c>
      <c r="C469" s="12" t="s">
        <v>55</v>
      </c>
      <c r="D469" s="11" t="s">
        <v>51</v>
      </c>
      <c r="E469" s="11">
        <v>1</v>
      </c>
      <c r="F469" s="10">
        <v>2031088.0899497306</v>
      </c>
      <c r="G469" s="9">
        <f t="shared" si="15"/>
        <v>2031088.0899497306</v>
      </c>
    </row>
    <row r="470" spans="1:12" ht="14.25" customHeight="1" x14ac:dyDescent="0.25">
      <c r="A470" s="825"/>
      <c r="B470" s="826"/>
      <c r="C470" s="827" t="s">
        <v>20</v>
      </c>
      <c r="D470" s="828"/>
      <c r="E470" s="828"/>
      <c r="F470" s="829"/>
      <c r="G470" s="830">
        <f>SUM(G433:G469)</f>
        <v>28959992.928170711</v>
      </c>
      <c r="H470" s="8" t="e">
        <f>+#REF!</f>
        <v>#REF!</v>
      </c>
      <c r="J470" s="8" t="e">
        <f>+G470-H470</f>
        <v>#REF!</v>
      </c>
    </row>
    <row r="471" spans="1:12" ht="14.25" customHeight="1" x14ac:dyDescent="0.25">
      <c r="A471" s="822"/>
      <c r="B471" s="822"/>
      <c r="C471" s="822" t="s">
        <v>851</v>
      </c>
      <c r="D471" s="822"/>
      <c r="E471" s="822"/>
      <c r="F471" s="823"/>
      <c r="G471" s="824"/>
    </row>
    <row r="472" spans="1:12" ht="14.25" customHeight="1" x14ac:dyDescent="0.25">
      <c r="A472" s="4">
        <v>13</v>
      </c>
      <c r="B472" s="816">
        <v>730</v>
      </c>
      <c r="C472" s="5" t="s">
        <v>26</v>
      </c>
      <c r="D472" s="11" t="s">
        <v>51</v>
      </c>
      <c r="E472" s="11">
        <v>1</v>
      </c>
      <c r="F472" s="9">
        <v>874341.94177037419</v>
      </c>
      <c r="G472" s="9">
        <f t="shared" ref="G472:G508" si="16">+F472*E472</f>
        <v>874341.94177037419</v>
      </c>
      <c r="K472" s="8"/>
      <c r="L472" s="3"/>
    </row>
    <row r="473" spans="1:12" ht="14.25" customHeight="1" x14ac:dyDescent="0.25">
      <c r="A473" s="4">
        <v>13</v>
      </c>
      <c r="B473" s="816">
        <v>708</v>
      </c>
      <c r="C473" s="5" t="s">
        <v>27</v>
      </c>
      <c r="D473" s="11" t="s">
        <v>51</v>
      </c>
      <c r="E473" s="11">
        <v>1</v>
      </c>
      <c r="F473" s="9">
        <v>615578.80106536078</v>
      </c>
      <c r="G473" s="9">
        <f t="shared" si="16"/>
        <v>615578.80106536078</v>
      </c>
      <c r="K473" s="8"/>
      <c r="L473" s="3"/>
    </row>
    <row r="474" spans="1:12" ht="14.25" customHeight="1" x14ac:dyDescent="0.25">
      <c r="A474" s="4">
        <v>13</v>
      </c>
      <c r="B474" s="816">
        <v>752</v>
      </c>
      <c r="C474" s="6" t="s">
        <v>28</v>
      </c>
      <c r="D474" s="11" t="s">
        <v>51</v>
      </c>
      <c r="E474" s="11">
        <v>1</v>
      </c>
      <c r="F474" s="9">
        <v>672692.28878201754</v>
      </c>
      <c r="G474" s="9">
        <f t="shared" si="16"/>
        <v>672692.28878201754</v>
      </c>
      <c r="K474" s="8"/>
      <c r="L474" s="3"/>
    </row>
    <row r="475" spans="1:12" ht="14.25" customHeight="1" x14ac:dyDescent="0.25">
      <c r="A475" s="4">
        <v>13</v>
      </c>
      <c r="B475" s="816" t="s">
        <v>29</v>
      </c>
      <c r="C475" s="7" t="s">
        <v>30</v>
      </c>
      <c r="D475" s="11" t="s">
        <v>51</v>
      </c>
      <c r="E475" s="11">
        <v>2</v>
      </c>
      <c r="F475" s="9">
        <v>184841.78300071796</v>
      </c>
      <c r="G475" s="9">
        <f t="shared" si="16"/>
        <v>369683.56600143592</v>
      </c>
      <c r="K475" s="8"/>
      <c r="L475" s="3"/>
    </row>
    <row r="476" spans="1:12" ht="14.25" customHeight="1" x14ac:dyDescent="0.25">
      <c r="A476" s="4">
        <v>13</v>
      </c>
      <c r="B476" s="816">
        <v>527</v>
      </c>
      <c r="C476" s="7" t="s">
        <v>31</v>
      </c>
      <c r="D476" s="11" t="s">
        <v>51</v>
      </c>
      <c r="E476" s="11"/>
      <c r="F476" s="9">
        <v>106249.79526559786</v>
      </c>
      <c r="G476" s="9">
        <f t="shared" si="16"/>
        <v>0</v>
      </c>
      <c r="K476" s="8"/>
      <c r="L476" s="3"/>
    </row>
    <row r="477" spans="1:12" ht="25.5" customHeight="1" x14ac:dyDescent="0.25">
      <c r="A477" s="4">
        <v>13</v>
      </c>
      <c r="B477" s="816">
        <v>522</v>
      </c>
      <c r="C477" s="11" t="s">
        <v>32</v>
      </c>
      <c r="D477" s="11" t="s">
        <v>51</v>
      </c>
      <c r="E477" s="11">
        <v>1</v>
      </c>
      <c r="F477" s="9">
        <v>197789.02537109706</v>
      </c>
      <c r="G477" s="9">
        <f t="shared" si="16"/>
        <v>197789.02537109706</v>
      </c>
      <c r="K477" s="8"/>
      <c r="L477" s="3"/>
    </row>
    <row r="478" spans="1:12" ht="14.25" customHeight="1" x14ac:dyDescent="0.25">
      <c r="A478" s="4">
        <v>13</v>
      </c>
      <c r="B478" s="816">
        <v>510</v>
      </c>
      <c r="C478" s="7" t="s">
        <v>33</v>
      </c>
      <c r="D478" s="11" t="s">
        <v>51</v>
      </c>
      <c r="E478" s="11">
        <v>1</v>
      </c>
      <c r="F478" s="9">
        <v>427594.25988499756</v>
      </c>
      <c r="G478" s="9">
        <f t="shared" si="16"/>
        <v>427594.25988499756</v>
      </c>
    </row>
    <row r="479" spans="1:12" ht="14.25" customHeight="1" x14ac:dyDescent="0.25">
      <c r="A479" s="4">
        <v>13</v>
      </c>
      <c r="B479" s="816">
        <v>28</v>
      </c>
      <c r="C479" s="7" t="s">
        <v>34</v>
      </c>
      <c r="D479" s="11" t="s">
        <v>51</v>
      </c>
      <c r="E479" s="11">
        <v>1</v>
      </c>
      <c r="F479" s="9">
        <v>307100.9624623835</v>
      </c>
      <c r="G479" s="9">
        <f t="shared" si="16"/>
        <v>307100.9624623835</v>
      </c>
      <c r="K479" s="8"/>
      <c r="L479" s="8"/>
    </row>
    <row r="480" spans="1:12" ht="14.25" customHeight="1" x14ac:dyDescent="0.25">
      <c r="A480" s="4">
        <v>13</v>
      </c>
      <c r="B480" s="816" t="s">
        <v>35</v>
      </c>
      <c r="C480" s="7" t="s">
        <v>36</v>
      </c>
      <c r="D480" s="11" t="s">
        <v>51</v>
      </c>
      <c r="E480" s="11"/>
      <c r="F480" s="9">
        <v>300958.7640656826</v>
      </c>
      <c r="G480" s="9">
        <f t="shared" si="16"/>
        <v>0</v>
      </c>
      <c r="L480" s="8"/>
    </row>
    <row r="481" spans="1:11" ht="14.25" customHeight="1" x14ac:dyDescent="0.25">
      <c r="A481" s="4">
        <v>13</v>
      </c>
      <c r="B481" s="820">
        <v>243.5</v>
      </c>
      <c r="C481" s="7" t="s">
        <v>37</v>
      </c>
      <c r="D481" s="11" t="s">
        <v>51</v>
      </c>
      <c r="E481" s="11">
        <v>1</v>
      </c>
      <c r="F481" s="9">
        <v>256983.18279463612</v>
      </c>
      <c r="G481" s="9">
        <f t="shared" si="16"/>
        <v>256983.18279463612</v>
      </c>
    </row>
    <row r="482" spans="1:11" ht="14.25" customHeight="1" x14ac:dyDescent="0.25">
      <c r="A482" s="4">
        <v>13</v>
      </c>
      <c r="B482" s="816" t="s">
        <v>64</v>
      </c>
      <c r="C482" s="817" t="s">
        <v>63</v>
      </c>
      <c r="D482" s="11" t="s">
        <v>51</v>
      </c>
      <c r="E482" s="11"/>
      <c r="F482" s="9">
        <v>278002.00000000006</v>
      </c>
      <c r="G482" s="9">
        <f t="shared" si="16"/>
        <v>0</v>
      </c>
    </row>
    <row r="483" spans="1:11" x14ac:dyDescent="0.25">
      <c r="A483" s="4">
        <v>13</v>
      </c>
      <c r="B483" s="816" t="s">
        <v>35</v>
      </c>
      <c r="C483" s="817" t="s">
        <v>832</v>
      </c>
      <c r="D483" s="11" t="s">
        <v>51</v>
      </c>
      <c r="E483" s="11">
        <v>1</v>
      </c>
      <c r="F483" s="9">
        <v>82819.867631515852</v>
      </c>
      <c r="G483" s="9">
        <f t="shared" si="16"/>
        <v>82819.867631515852</v>
      </c>
    </row>
    <row r="484" spans="1:11" ht="14.25" customHeight="1" x14ac:dyDescent="0.25">
      <c r="A484" s="4">
        <v>13</v>
      </c>
      <c r="B484" s="816">
        <v>690</v>
      </c>
      <c r="C484" s="817" t="s">
        <v>833</v>
      </c>
      <c r="D484" s="11" t="s">
        <v>51</v>
      </c>
      <c r="E484" s="11">
        <v>1</v>
      </c>
      <c r="F484" s="9">
        <v>494940.90605549113</v>
      </c>
      <c r="G484" s="9">
        <f t="shared" si="16"/>
        <v>494940.90605549113</v>
      </c>
    </row>
    <row r="485" spans="1:11" ht="14.25" customHeight="1" x14ac:dyDescent="0.25">
      <c r="A485" s="4">
        <v>13</v>
      </c>
      <c r="B485" s="816">
        <v>268</v>
      </c>
      <c r="C485" s="817" t="s">
        <v>834</v>
      </c>
      <c r="D485" s="11" t="s">
        <v>51</v>
      </c>
      <c r="E485" s="11"/>
      <c r="F485" s="9">
        <v>639730.4370110553</v>
      </c>
      <c r="G485" s="9">
        <f t="shared" si="16"/>
        <v>0</v>
      </c>
    </row>
    <row r="486" spans="1:11" ht="14.25" customHeight="1" x14ac:dyDescent="0.25">
      <c r="A486" s="4">
        <v>13</v>
      </c>
      <c r="B486" s="816">
        <v>719</v>
      </c>
      <c r="C486" s="817" t="s">
        <v>835</v>
      </c>
      <c r="D486" s="11" t="s">
        <v>51</v>
      </c>
      <c r="E486" s="11"/>
      <c r="F486" s="9">
        <v>2847932.6566036539</v>
      </c>
      <c r="G486" s="9">
        <f t="shared" si="16"/>
        <v>0</v>
      </c>
    </row>
    <row r="487" spans="1:11" ht="14.25" customHeight="1" x14ac:dyDescent="0.25">
      <c r="A487" s="4">
        <v>13</v>
      </c>
      <c r="B487" s="816" t="s">
        <v>836</v>
      </c>
      <c r="C487" s="817" t="s">
        <v>837</v>
      </c>
      <c r="D487" s="11" t="s">
        <v>51</v>
      </c>
      <c r="E487" s="11"/>
      <c r="F487" s="9">
        <v>2385143.5999055603</v>
      </c>
      <c r="G487" s="9">
        <f t="shared" si="16"/>
        <v>0</v>
      </c>
    </row>
    <row r="488" spans="1:11" ht="14.25" customHeight="1" x14ac:dyDescent="0.25">
      <c r="A488" s="4">
        <v>13</v>
      </c>
      <c r="B488" s="816" t="s">
        <v>35</v>
      </c>
      <c r="C488" s="6" t="s">
        <v>39</v>
      </c>
      <c r="D488" s="11" t="s">
        <v>51</v>
      </c>
      <c r="E488" s="11">
        <v>6.5</v>
      </c>
      <c r="F488" s="9">
        <v>307102.24208704947</v>
      </c>
      <c r="G488" s="9">
        <f t="shared" si="16"/>
        <v>1996164.5735658216</v>
      </c>
    </row>
    <row r="489" spans="1:11" ht="14.25" customHeight="1" x14ac:dyDescent="0.25">
      <c r="A489" s="4">
        <v>13</v>
      </c>
      <c r="B489" s="820">
        <v>528.5</v>
      </c>
      <c r="C489" s="818" t="s">
        <v>40</v>
      </c>
      <c r="D489" s="819" t="s">
        <v>51</v>
      </c>
      <c r="E489" s="819"/>
      <c r="F489" s="9">
        <v>292746.13295942714</v>
      </c>
      <c r="G489" s="9">
        <f t="shared" si="16"/>
        <v>0</v>
      </c>
    </row>
    <row r="490" spans="1:11" ht="14.25" customHeight="1" x14ac:dyDescent="0.25">
      <c r="A490" s="4">
        <v>13</v>
      </c>
      <c r="B490" s="816" t="s">
        <v>35</v>
      </c>
      <c r="C490" s="6" t="s">
        <v>41</v>
      </c>
      <c r="D490" s="11" t="s">
        <v>51</v>
      </c>
      <c r="E490" s="11">
        <v>6</v>
      </c>
      <c r="F490" s="9">
        <v>71289.169766375897</v>
      </c>
      <c r="G490" s="9">
        <f t="shared" si="16"/>
        <v>427735.01859825535</v>
      </c>
    </row>
    <row r="491" spans="1:11" ht="14.25" customHeight="1" x14ac:dyDescent="0.25">
      <c r="A491" s="4">
        <v>13</v>
      </c>
      <c r="B491" s="816" t="s">
        <v>35</v>
      </c>
      <c r="C491" s="7" t="s">
        <v>42</v>
      </c>
      <c r="D491" s="11" t="s">
        <v>51</v>
      </c>
      <c r="E491" s="11">
        <v>1</v>
      </c>
      <c r="F491" s="9">
        <v>142183.03788093745</v>
      </c>
      <c r="G491" s="9">
        <f t="shared" si="16"/>
        <v>142183.03788093745</v>
      </c>
    </row>
    <row r="492" spans="1:11" ht="14.25" customHeight="1" x14ac:dyDescent="0.25">
      <c r="A492" s="4">
        <v>13</v>
      </c>
      <c r="B492" s="816" t="s">
        <v>35</v>
      </c>
      <c r="C492" s="7" t="s">
        <v>43</v>
      </c>
      <c r="D492" s="11" t="s">
        <v>51</v>
      </c>
      <c r="E492" s="11">
        <v>8</v>
      </c>
      <c r="F492" s="9">
        <v>29369.945333558175</v>
      </c>
      <c r="G492" s="9">
        <f t="shared" si="16"/>
        <v>234959.5626684654</v>
      </c>
    </row>
    <row r="493" spans="1:11" ht="14.25" customHeight="1" x14ac:dyDescent="0.25">
      <c r="A493" s="4">
        <v>13</v>
      </c>
      <c r="B493" s="816" t="s">
        <v>35</v>
      </c>
      <c r="C493" s="6" t="s">
        <v>44</v>
      </c>
      <c r="D493" s="11" t="s">
        <v>51</v>
      </c>
      <c r="E493" s="11">
        <v>1</v>
      </c>
      <c r="F493" s="9">
        <v>1801648.8280902999</v>
      </c>
      <c r="G493" s="9">
        <f t="shared" si="16"/>
        <v>1801648.8280902999</v>
      </c>
    </row>
    <row r="494" spans="1:11" ht="14.25" customHeight="1" x14ac:dyDescent="0.25">
      <c r="A494" s="4">
        <v>13</v>
      </c>
      <c r="B494" s="816" t="s">
        <v>35</v>
      </c>
      <c r="C494" s="6" t="s">
        <v>45</v>
      </c>
      <c r="D494" s="11" t="s">
        <v>51</v>
      </c>
      <c r="E494" s="11">
        <v>1</v>
      </c>
      <c r="F494" s="9">
        <v>163108.63767372453</v>
      </c>
      <c r="G494" s="9">
        <f t="shared" si="16"/>
        <v>163108.63767372453</v>
      </c>
    </row>
    <row r="495" spans="1:11" ht="14.25" customHeight="1" x14ac:dyDescent="0.25">
      <c r="A495" s="4">
        <v>13</v>
      </c>
      <c r="B495" s="816" t="s">
        <v>35</v>
      </c>
      <c r="C495" s="6" t="s">
        <v>46</v>
      </c>
      <c r="D495" s="11" t="s">
        <v>51</v>
      </c>
      <c r="E495" s="11">
        <v>1</v>
      </c>
      <c r="F495" s="9">
        <v>122331.47825529339</v>
      </c>
      <c r="G495" s="9">
        <f t="shared" si="16"/>
        <v>122331.47825529339</v>
      </c>
      <c r="H495" s="2"/>
      <c r="I495" s="2"/>
      <c r="J495" s="8"/>
    </row>
    <row r="496" spans="1:11" ht="14.25" customHeight="1" x14ac:dyDescent="0.25">
      <c r="A496" s="4">
        <v>13</v>
      </c>
      <c r="B496" s="816" t="s">
        <v>35</v>
      </c>
      <c r="C496" s="6" t="s">
        <v>47</v>
      </c>
      <c r="D496" s="11" t="s">
        <v>48</v>
      </c>
      <c r="E496" s="11">
        <v>5</v>
      </c>
      <c r="F496" s="9">
        <v>193974</v>
      </c>
      <c r="G496" s="9">
        <f t="shared" si="16"/>
        <v>969870</v>
      </c>
      <c r="H496" s="8"/>
      <c r="I496" s="8"/>
      <c r="J496" s="8"/>
      <c r="K496" s="8"/>
    </row>
    <row r="497" spans="1:12" ht="14.25" customHeight="1" x14ac:dyDescent="0.25">
      <c r="A497" s="4">
        <v>13</v>
      </c>
      <c r="B497" s="816">
        <v>100</v>
      </c>
      <c r="C497" s="6" t="s">
        <v>497</v>
      </c>
      <c r="D497" s="11" t="s">
        <v>51</v>
      </c>
      <c r="E497" s="11"/>
      <c r="F497" s="9">
        <v>118572.58079897906</v>
      </c>
      <c r="G497" s="9">
        <f t="shared" si="16"/>
        <v>0</v>
      </c>
      <c r="H497" s="8"/>
      <c r="I497" s="8"/>
      <c r="J497" s="8"/>
      <c r="K497" s="8"/>
    </row>
    <row r="498" spans="1:12" ht="14.25" customHeight="1" x14ac:dyDescent="0.25">
      <c r="A498" s="4">
        <v>13</v>
      </c>
      <c r="B498" s="816">
        <v>736</v>
      </c>
      <c r="C498" s="6" t="s">
        <v>838</v>
      </c>
      <c r="D498" s="11" t="s">
        <v>51</v>
      </c>
      <c r="E498" s="11"/>
      <c r="F498" s="9">
        <v>165180.35000794518</v>
      </c>
      <c r="G498" s="9">
        <f t="shared" si="16"/>
        <v>0</v>
      </c>
      <c r="H498" s="8"/>
      <c r="I498" s="8"/>
      <c r="J498" s="8"/>
      <c r="K498" s="8"/>
    </row>
    <row r="499" spans="1:12" ht="14.25" customHeight="1" x14ac:dyDescent="0.25">
      <c r="A499" s="4">
        <v>1</v>
      </c>
      <c r="B499" s="816" t="s">
        <v>35</v>
      </c>
      <c r="C499" s="6" t="s">
        <v>525</v>
      </c>
      <c r="D499" s="11" t="s">
        <v>524</v>
      </c>
      <c r="E499" s="11">
        <v>1</v>
      </c>
      <c r="F499" s="9">
        <v>133080.96526185301</v>
      </c>
      <c r="G499" s="9">
        <f t="shared" si="16"/>
        <v>133080.96526185301</v>
      </c>
      <c r="H499" s="8"/>
      <c r="I499" s="8"/>
      <c r="J499" s="8"/>
      <c r="K499" s="8"/>
    </row>
    <row r="500" spans="1:12" ht="14.25" customHeight="1" x14ac:dyDescent="0.25">
      <c r="A500" s="4">
        <v>1</v>
      </c>
      <c r="B500" s="816" t="s">
        <v>35</v>
      </c>
      <c r="C500" s="6" t="s">
        <v>889</v>
      </c>
      <c r="D500" s="11" t="s">
        <v>521</v>
      </c>
      <c r="E500" s="11">
        <v>1</v>
      </c>
      <c r="F500" s="9">
        <v>66540.482630926504</v>
      </c>
      <c r="G500" s="9">
        <f t="shared" si="16"/>
        <v>66540.482630926504</v>
      </c>
      <c r="H500" s="8"/>
      <c r="I500" s="8"/>
      <c r="J500" s="8"/>
      <c r="K500" s="8"/>
    </row>
    <row r="501" spans="1:12" customFormat="1" ht="15" customHeight="1" x14ac:dyDescent="0.3">
      <c r="A501" s="4">
        <v>1</v>
      </c>
      <c r="B501" s="869">
        <v>576</v>
      </c>
      <c r="C501" s="868" t="s">
        <v>1056</v>
      </c>
      <c r="D501" s="866" t="s">
        <v>790</v>
      </c>
      <c r="E501" s="11">
        <v>3</v>
      </c>
      <c r="F501" s="867">
        <v>59806</v>
      </c>
      <c r="G501" s="867">
        <f t="shared" si="16"/>
        <v>179418</v>
      </c>
    </row>
    <row r="502" spans="1:12" customFormat="1" ht="15" customHeight="1" x14ac:dyDescent="0.3">
      <c r="A502" s="4">
        <v>1</v>
      </c>
      <c r="B502" s="869">
        <v>101</v>
      </c>
      <c r="C502" s="868" t="s">
        <v>1057</v>
      </c>
      <c r="D502" s="866" t="s">
        <v>790</v>
      </c>
      <c r="E502" s="874">
        <f>+E497</f>
        <v>0</v>
      </c>
      <c r="F502" s="867">
        <v>78318</v>
      </c>
      <c r="G502" s="867">
        <f t="shared" si="16"/>
        <v>0</v>
      </c>
    </row>
    <row r="503" spans="1:12" ht="28.5" customHeight="1" x14ac:dyDescent="0.25">
      <c r="A503" s="4">
        <v>13</v>
      </c>
      <c r="B503" s="816" t="s">
        <v>35</v>
      </c>
      <c r="C503" s="6" t="s">
        <v>49</v>
      </c>
      <c r="D503" s="11" t="s">
        <v>51</v>
      </c>
      <c r="E503" s="11">
        <v>1</v>
      </c>
      <c r="F503" s="9">
        <v>3817766.5890727374</v>
      </c>
      <c r="G503" s="9">
        <f t="shared" si="16"/>
        <v>3817766.5890727374</v>
      </c>
      <c r="J503" s="2"/>
    </row>
    <row r="504" spans="1:12" ht="31.5" customHeight="1" x14ac:dyDescent="0.25">
      <c r="A504" s="4">
        <v>1</v>
      </c>
      <c r="B504" s="841" t="s">
        <v>35</v>
      </c>
      <c r="C504" s="842" t="s">
        <v>50</v>
      </c>
      <c r="D504" s="11" t="s">
        <v>51</v>
      </c>
      <c r="E504" s="843">
        <v>1</v>
      </c>
      <c r="F504" s="844">
        <f>3184838.63678603</f>
        <v>3184838.6367860301</v>
      </c>
      <c r="G504" s="9">
        <f t="shared" si="16"/>
        <v>3184838.6367860301</v>
      </c>
      <c r="J504" s="2"/>
    </row>
    <row r="505" spans="1:12" ht="42.75" customHeight="1" x14ac:dyDescent="0.25">
      <c r="A505" s="4">
        <v>13</v>
      </c>
      <c r="B505" s="816" t="s">
        <v>35</v>
      </c>
      <c r="C505" s="6" t="s">
        <v>52</v>
      </c>
      <c r="D505" s="11" t="s">
        <v>51</v>
      </c>
      <c r="E505" s="11">
        <v>1</v>
      </c>
      <c r="F505" s="10">
        <v>3312236.7889062678</v>
      </c>
      <c r="G505" s="9">
        <f t="shared" si="16"/>
        <v>3312236.7889062678</v>
      </c>
    </row>
    <row r="506" spans="1:12" ht="14.25" customHeight="1" x14ac:dyDescent="0.25">
      <c r="A506" s="4">
        <v>13</v>
      </c>
      <c r="B506" s="816" t="s">
        <v>35</v>
      </c>
      <c r="C506" s="6" t="s">
        <v>53</v>
      </c>
      <c r="D506" s="11" t="s">
        <v>51</v>
      </c>
      <c r="E506" s="11">
        <v>1</v>
      </c>
      <c r="F506" s="10">
        <v>1620000</v>
      </c>
      <c r="G506" s="9">
        <f t="shared" si="16"/>
        <v>1620000</v>
      </c>
      <c r="K506" s="2"/>
    </row>
    <row r="507" spans="1:12" ht="28.5" customHeight="1" x14ac:dyDescent="0.25">
      <c r="A507" s="4">
        <v>13</v>
      </c>
      <c r="B507" s="816" t="s">
        <v>35</v>
      </c>
      <c r="C507" s="13" t="s">
        <v>54</v>
      </c>
      <c r="D507" s="11" t="s">
        <v>51</v>
      </c>
      <c r="E507" s="11">
        <v>1</v>
      </c>
      <c r="F507" s="10">
        <v>3817766.9999999986</v>
      </c>
      <c r="G507" s="9">
        <f t="shared" si="16"/>
        <v>3817766.9999999986</v>
      </c>
      <c r="K507" s="3"/>
    </row>
    <row r="508" spans="1:12" ht="28.5" customHeight="1" x14ac:dyDescent="0.25">
      <c r="A508" s="4">
        <v>13</v>
      </c>
      <c r="B508" s="820" t="s">
        <v>35</v>
      </c>
      <c r="C508" s="12" t="s">
        <v>55</v>
      </c>
      <c r="D508" s="11" t="s">
        <v>51</v>
      </c>
      <c r="E508" s="11">
        <v>1</v>
      </c>
      <c r="F508" s="10">
        <v>2031088.0899497306</v>
      </c>
      <c r="G508" s="9">
        <f t="shared" si="16"/>
        <v>2031088.0899497306</v>
      </c>
    </row>
    <row r="509" spans="1:12" ht="14.25" customHeight="1" x14ac:dyDescent="0.25">
      <c r="A509" s="825"/>
      <c r="B509" s="826"/>
      <c r="C509" s="827" t="s">
        <v>20</v>
      </c>
      <c r="D509" s="828"/>
      <c r="E509" s="828"/>
      <c r="F509" s="829"/>
      <c r="G509" s="830">
        <f>SUM(G472:G508)</f>
        <v>28320262.491159655</v>
      </c>
      <c r="H509" s="8" t="e">
        <f>+#REF!</f>
        <v>#REF!</v>
      </c>
      <c r="J509" s="8" t="e">
        <f>+G509-H509</f>
        <v>#REF!</v>
      </c>
    </row>
    <row r="510" spans="1:12" ht="14.25" customHeight="1" x14ac:dyDescent="0.25">
      <c r="A510" s="822"/>
      <c r="B510" s="822"/>
      <c r="C510" s="822" t="s">
        <v>852</v>
      </c>
      <c r="D510" s="822"/>
      <c r="E510" s="822"/>
      <c r="F510" s="823"/>
      <c r="G510" s="824"/>
    </row>
    <row r="511" spans="1:12" ht="14.25" customHeight="1" x14ac:dyDescent="0.25">
      <c r="A511" s="4">
        <v>14</v>
      </c>
      <c r="B511" s="816">
        <v>730</v>
      </c>
      <c r="C511" s="5" t="s">
        <v>26</v>
      </c>
      <c r="D511" s="11" t="s">
        <v>51</v>
      </c>
      <c r="E511" s="11">
        <v>1</v>
      </c>
      <c r="F511" s="9">
        <v>874341.94177037419</v>
      </c>
      <c r="G511" s="9">
        <f t="shared" ref="G511:G547" si="17">+F511*E511</f>
        <v>874341.94177037419</v>
      </c>
      <c r="K511" s="8"/>
      <c r="L511" s="3"/>
    </row>
    <row r="512" spans="1:12" ht="14.25" customHeight="1" x14ac:dyDescent="0.25">
      <c r="A512" s="4">
        <v>14</v>
      </c>
      <c r="B512" s="816">
        <v>708</v>
      </c>
      <c r="C512" s="5" t="s">
        <v>27</v>
      </c>
      <c r="D512" s="11" t="s">
        <v>51</v>
      </c>
      <c r="E512" s="11">
        <v>1</v>
      </c>
      <c r="F512" s="9">
        <v>615578.80106536078</v>
      </c>
      <c r="G512" s="9">
        <f t="shared" si="17"/>
        <v>615578.80106536078</v>
      </c>
      <c r="K512" s="8"/>
      <c r="L512" s="3"/>
    </row>
    <row r="513" spans="1:12" ht="14.25" customHeight="1" x14ac:dyDescent="0.25">
      <c r="A513" s="4">
        <v>14</v>
      </c>
      <c r="B513" s="816">
        <v>752</v>
      </c>
      <c r="C513" s="6" t="s">
        <v>28</v>
      </c>
      <c r="D513" s="11" t="s">
        <v>51</v>
      </c>
      <c r="E513" s="11">
        <v>1</v>
      </c>
      <c r="F513" s="9">
        <v>672692.28878201754</v>
      </c>
      <c r="G513" s="9">
        <f t="shared" si="17"/>
        <v>672692.28878201754</v>
      </c>
      <c r="K513" s="8"/>
      <c r="L513" s="3"/>
    </row>
    <row r="514" spans="1:12" ht="14.25" customHeight="1" x14ac:dyDescent="0.25">
      <c r="A514" s="4">
        <v>14</v>
      </c>
      <c r="B514" s="816" t="s">
        <v>29</v>
      </c>
      <c r="C514" s="7" t="s">
        <v>30</v>
      </c>
      <c r="D514" s="11" t="s">
        <v>51</v>
      </c>
      <c r="E514" s="11">
        <v>2</v>
      </c>
      <c r="F514" s="9">
        <v>184841.78300071796</v>
      </c>
      <c r="G514" s="9">
        <f t="shared" si="17"/>
        <v>369683.56600143592</v>
      </c>
      <c r="K514" s="8"/>
      <c r="L514" s="3"/>
    </row>
    <row r="515" spans="1:12" ht="14.25" customHeight="1" x14ac:dyDescent="0.25">
      <c r="A515" s="4">
        <v>14</v>
      </c>
      <c r="B515" s="816">
        <v>527</v>
      </c>
      <c r="C515" s="7" t="s">
        <v>31</v>
      </c>
      <c r="D515" s="11" t="s">
        <v>51</v>
      </c>
      <c r="E515" s="11"/>
      <c r="F515" s="9">
        <v>106249.79526559786</v>
      </c>
      <c r="G515" s="9">
        <f t="shared" si="17"/>
        <v>0</v>
      </c>
      <c r="K515" s="8"/>
      <c r="L515" s="3"/>
    </row>
    <row r="516" spans="1:12" ht="25.5" customHeight="1" x14ac:dyDescent="0.25">
      <c r="A516" s="4">
        <v>14</v>
      </c>
      <c r="B516" s="816">
        <v>522</v>
      </c>
      <c r="C516" s="11" t="s">
        <v>32</v>
      </c>
      <c r="D516" s="11" t="s">
        <v>51</v>
      </c>
      <c r="E516" s="11">
        <v>1</v>
      </c>
      <c r="F516" s="9">
        <v>197789.02537109706</v>
      </c>
      <c r="G516" s="9">
        <f t="shared" si="17"/>
        <v>197789.02537109706</v>
      </c>
      <c r="K516" s="8"/>
      <c r="L516" s="3"/>
    </row>
    <row r="517" spans="1:12" ht="14.25" customHeight="1" x14ac:dyDescent="0.25">
      <c r="A517" s="4">
        <v>14</v>
      </c>
      <c r="B517" s="816">
        <v>510</v>
      </c>
      <c r="C517" s="7" t="s">
        <v>33</v>
      </c>
      <c r="D517" s="11" t="s">
        <v>51</v>
      </c>
      <c r="E517" s="11">
        <v>1</v>
      </c>
      <c r="F517" s="9">
        <v>427594.25988499756</v>
      </c>
      <c r="G517" s="9">
        <f t="shared" si="17"/>
        <v>427594.25988499756</v>
      </c>
    </row>
    <row r="518" spans="1:12" ht="14.25" customHeight="1" x14ac:dyDescent="0.25">
      <c r="A518" s="4">
        <v>14</v>
      </c>
      <c r="B518" s="816">
        <v>28</v>
      </c>
      <c r="C518" s="7" t="s">
        <v>34</v>
      </c>
      <c r="D518" s="11" t="s">
        <v>51</v>
      </c>
      <c r="E518" s="11">
        <v>1</v>
      </c>
      <c r="F518" s="9">
        <v>307100.9624623835</v>
      </c>
      <c r="G518" s="9">
        <f t="shared" si="17"/>
        <v>307100.9624623835</v>
      </c>
      <c r="K518" s="8"/>
      <c r="L518" s="8"/>
    </row>
    <row r="519" spans="1:12" ht="14.25" customHeight="1" x14ac:dyDescent="0.25">
      <c r="A519" s="4">
        <v>14</v>
      </c>
      <c r="B519" s="816" t="s">
        <v>35</v>
      </c>
      <c r="C519" s="7" t="s">
        <v>36</v>
      </c>
      <c r="D519" s="11" t="s">
        <v>51</v>
      </c>
      <c r="E519" s="11"/>
      <c r="F519" s="9">
        <v>300958.7640656826</v>
      </c>
      <c r="G519" s="9">
        <f t="shared" si="17"/>
        <v>0</v>
      </c>
      <c r="L519" s="8"/>
    </row>
    <row r="520" spans="1:12" ht="14.25" customHeight="1" x14ac:dyDescent="0.25">
      <c r="A520" s="4">
        <v>14</v>
      </c>
      <c r="B520" s="820">
        <v>243.5</v>
      </c>
      <c r="C520" s="7" t="s">
        <v>37</v>
      </c>
      <c r="D520" s="11" t="s">
        <v>51</v>
      </c>
      <c r="E520" s="11">
        <v>1</v>
      </c>
      <c r="F520" s="9">
        <v>256983.18279463612</v>
      </c>
      <c r="G520" s="9">
        <f t="shared" si="17"/>
        <v>256983.18279463612</v>
      </c>
    </row>
    <row r="521" spans="1:12" ht="14.25" customHeight="1" x14ac:dyDescent="0.25">
      <c r="A521" s="4">
        <v>14</v>
      </c>
      <c r="B521" s="816" t="s">
        <v>64</v>
      </c>
      <c r="C521" s="817" t="s">
        <v>63</v>
      </c>
      <c r="D521" s="11" t="s">
        <v>51</v>
      </c>
      <c r="E521" s="11">
        <v>1</v>
      </c>
      <c r="F521" s="9">
        <v>278002.00000000006</v>
      </c>
      <c r="G521" s="9">
        <f t="shared" si="17"/>
        <v>278002.00000000006</v>
      </c>
    </row>
    <row r="522" spans="1:12" x14ac:dyDescent="0.25">
      <c r="A522" s="4">
        <v>14</v>
      </c>
      <c r="B522" s="816" t="s">
        <v>35</v>
      </c>
      <c r="C522" s="817" t="s">
        <v>832</v>
      </c>
      <c r="D522" s="11" t="s">
        <v>51</v>
      </c>
      <c r="E522" s="11">
        <v>1</v>
      </c>
      <c r="F522" s="9">
        <v>82819.867631515852</v>
      </c>
      <c r="G522" s="9">
        <f t="shared" si="17"/>
        <v>82819.867631515852</v>
      </c>
    </row>
    <row r="523" spans="1:12" ht="14.25" customHeight="1" x14ac:dyDescent="0.25">
      <c r="A523" s="4">
        <v>14</v>
      </c>
      <c r="B523" s="816">
        <v>690</v>
      </c>
      <c r="C523" s="817" t="s">
        <v>833</v>
      </c>
      <c r="D523" s="11" t="s">
        <v>51</v>
      </c>
      <c r="E523" s="11">
        <v>1</v>
      </c>
      <c r="F523" s="9">
        <v>494940.90605549113</v>
      </c>
      <c r="G523" s="9">
        <f t="shared" si="17"/>
        <v>494940.90605549113</v>
      </c>
    </row>
    <row r="524" spans="1:12" ht="14.25" customHeight="1" x14ac:dyDescent="0.25">
      <c r="A524" s="4">
        <v>14</v>
      </c>
      <c r="B524" s="816">
        <v>268</v>
      </c>
      <c r="C524" s="817" t="s">
        <v>834</v>
      </c>
      <c r="D524" s="11" t="s">
        <v>51</v>
      </c>
      <c r="E524" s="11"/>
      <c r="F524" s="9">
        <v>639730.4370110553</v>
      </c>
      <c r="G524" s="9">
        <f t="shared" si="17"/>
        <v>0</v>
      </c>
    </row>
    <row r="525" spans="1:12" ht="14.25" customHeight="1" x14ac:dyDescent="0.25">
      <c r="A525" s="4">
        <v>14</v>
      </c>
      <c r="B525" s="816">
        <v>719</v>
      </c>
      <c r="C525" s="817" t="s">
        <v>835</v>
      </c>
      <c r="D525" s="11" t="s">
        <v>51</v>
      </c>
      <c r="E525" s="11"/>
      <c r="F525" s="9">
        <v>2847932.6566036539</v>
      </c>
      <c r="G525" s="9">
        <f t="shared" si="17"/>
        <v>0</v>
      </c>
    </row>
    <row r="526" spans="1:12" ht="14.25" customHeight="1" x14ac:dyDescent="0.25">
      <c r="A526" s="4">
        <v>14</v>
      </c>
      <c r="B526" s="816" t="s">
        <v>836</v>
      </c>
      <c r="C526" s="817" t="s">
        <v>837</v>
      </c>
      <c r="D526" s="11" t="s">
        <v>51</v>
      </c>
      <c r="E526" s="11"/>
      <c r="F526" s="9">
        <v>2385143.5999055603</v>
      </c>
      <c r="G526" s="9">
        <f t="shared" si="17"/>
        <v>0</v>
      </c>
    </row>
    <row r="527" spans="1:12" ht="14.25" customHeight="1" x14ac:dyDescent="0.25">
      <c r="A527" s="4">
        <v>14</v>
      </c>
      <c r="B527" s="816" t="s">
        <v>35</v>
      </c>
      <c r="C527" s="6" t="s">
        <v>39</v>
      </c>
      <c r="D527" s="11" t="s">
        <v>51</v>
      </c>
      <c r="E527" s="11">
        <v>6.5</v>
      </c>
      <c r="F527" s="9">
        <v>307102.24208704947</v>
      </c>
      <c r="G527" s="9">
        <f t="shared" si="17"/>
        <v>1996164.5735658216</v>
      </c>
    </row>
    <row r="528" spans="1:12" ht="14.25" customHeight="1" x14ac:dyDescent="0.25">
      <c r="A528" s="4">
        <v>14</v>
      </c>
      <c r="B528" s="820">
        <v>528.5</v>
      </c>
      <c r="C528" s="818" t="s">
        <v>40</v>
      </c>
      <c r="D528" s="819" t="s">
        <v>51</v>
      </c>
      <c r="E528" s="819">
        <v>2</v>
      </c>
      <c r="F528" s="9">
        <v>292746.13295942714</v>
      </c>
      <c r="G528" s="9">
        <f t="shared" si="17"/>
        <v>585492.26591885427</v>
      </c>
    </row>
    <row r="529" spans="1:11" ht="14.25" customHeight="1" x14ac:dyDescent="0.25">
      <c r="A529" s="4">
        <v>14</v>
      </c>
      <c r="B529" s="816" t="s">
        <v>35</v>
      </c>
      <c r="C529" s="6" t="s">
        <v>41</v>
      </c>
      <c r="D529" s="11" t="s">
        <v>51</v>
      </c>
      <c r="E529" s="11">
        <v>6</v>
      </c>
      <c r="F529" s="9">
        <v>71289.169766375897</v>
      </c>
      <c r="G529" s="9">
        <f t="shared" si="17"/>
        <v>427735.01859825535</v>
      </c>
    </row>
    <row r="530" spans="1:11" ht="14.25" customHeight="1" x14ac:dyDescent="0.25">
      <c r="A530" s="4">
        <v>14</v>
      </c>
      <c r="B530" s="816" t="s">
        <v>35</v>
      </c>
      <c r="C530" s="7" t="s">
        <v>42</v>
      </c>
      <c r="D530" s="11" t="s">
        <v>51</v>
      </c>
      <c r="E530" s="11">
        <v>1</v>
      </c>
      <c r="F530" s="9">
        <v>142183.03788093745</v>
      </c>
      <c r="G530" s="9">
        <f t="shared" si="17"/>
        <v>142183.03788093745</v>
      </c>
    </row>
    <row r="531" spans="1:11" ht="14.25" customHeight="1" x14ac:dyDescent="0.25">
      <c r="A531" s="4">
        <v>14</v>
      </c>
      <c r="B531" s="816" t="s">
        <v>35</v>
      </c>
      <c r="C531" s="7" t="s">
        <v>43</v>
      </c>
      <c r="D531" s="11" t="s">
        <v>51</v>
      </c>
      <c r="E531" s="11">
        <v>8</v>
      </c>
      <c r="F531" s="9">
        <v>29369.945333558175</v>
      </c>
      <c r="G531" s="9">
        <f t="shared" si="17"/>
        <v>234959.5626684654</v>
      </c>
    </row>
    <row r="532" spans="1:11" ht="14.25" customHeight="1" x14ac:dyDescent="0.25">
      <c r="A532" s="4">
        <v>14</v>
      </c>
      <c r="B532" s="816" t="s">
        <v>35</v>
      </c>
      <c r="C532" s="6" t="s">
        <v>44</v>
      </c>
      <c r="D532" s="11" t="s">
        <v>51</v>
      </c>
      <c r="E532" s="11">
        <v>1</v>
      </c>
      <c r="F532" s="9">
        <v>1801648.8280902999</v>
      </c>
      <c r="G532" s="9">
        <f t="shared" si="17"/>
        <v>1801648.8280902999</v>
      </c>
    </row>
    <row r="533" spans="1:11" ht="14.25" customHeight="1" x14ac:dyDescent="0.25">
      <c r="A533" s="4">
        <v>14</v>
      </c>
      <c r="B533" s="816" t="s">
        <v>35</v>
      </c>
      <c r="C533" s="6" t="s">
        <v>45</v>
      </c>
      <c r="D533" s="11" t="s">
        <v>51</v>
      </c>
      <c r="E533" s="11">
        <v>1</v>
      </c>
      <c r="F533" s="9">
        <v>163108.63767372453</v>
      </c>
      <c r="G533" s="9">
        <f t="shared" si="17"/>
        <v>163108.63767372453</v>
      </c>
    </row>
    <row r="534" spans="1:11" ht="14.25" customHeight="1" x14ac:dyDescent="0.25">
      <c r="A534" s="4">
        <v>14</v>
      </c>
      <c r="B534" s="816" t="s">
        <v>35</v>
      </c>
      <c r="C534" s="6" t="s">
        <v>46</v>
      </c>
      <c r="D534" s="11" t="s">
        <v>51</v>
      </c>
      <c r="E534" s="11">
        <v>1</v>
      </c>
      <c r="F534" s="9">
        <v>122331.47825529339</v>
      </c>
      <c r="G534" s="9">
        <f t="shared" si="17"/>
        <v>122331.47825529339</v>
      </c>
      <c r="H534" s="2"/>
      <c r="I534" s="2"/>
      <c r="J534" s="8"/>
    </row>
    <row r="535" spans="1:11" ht="14.25" customHeight="1" x14ac:dyDescent="0.25">
      <c r="A535" s="4">
        <v>14</v>
      </c>
      <c r="B535" s="816" t="s">
        <v>35</v>
      </c>
      <c r="C535" s="6" t="s">
        <v>47</v>
      </c>
      <c r="D535" s="11" t="s">
        <v>48</v>
      </c>
      <c r="E535" s="11">
        <v>5</v>
      </c>
      <c r="F535" s="9">
        <v>193974</v>
      </c>
      <c r="G535" s="9">
        <f t="shared" si="17"/>
        <v>969870</v>
      </c>
      <c r="H535" s="8"/>
      <c r="I535" s="8"/>
      <c r="J535" s="8"/>
      <c r="K535" s="8"/>
    </row>
    <row r="536" spans="1:11" ht="14.25" customHeight="1" x14ac:dyDescent="0.25">
      <c r="A536" s="4">
        <v>14</v>
      </c>
      <c r="B536" s="816">
        <v>100</v>
      </c>
      <c r="C536" s="6" t="s">
        <v>497</v>
      </c>
      <c r="D536" s="11" t="s">
        <v>51</v>
      </c>
      <c r="E536" s="11">
        <v>12</v>
      </c>
      <c r="F536" s="9">
        <v>118572.58079897906</v>
      </c>
      <c r="G536" s="9">
        <f t="shared" si="17"/>
        <v>1422870.9695877489</v>
      </c>
      <c r="H536" s="8"/>
      <c r="I536" s="8"/>
      <c r="J536" s="8"/>
      <c r="K536" s="8"/>
    </row>
    <row r="537" spans="1:11" ht="14.25" customHeight="1" x14ac:dyDescent="0.25">
      <c r="A537" s="4">
        <v>14</v>
      </c>
      <c r="B537" s="816">
        <v>736</v>
      </c>
      <c r="C537" s="6" t="s">
        <v>838</v>
      </c>
      <c r="D537" s="11" t="s">
        <v>51</v>
      </c>
      <c r="E537" s="11"/>
      <c r="F537" s="9">
        <v>165180.35000794518</v>
      </c>
      <c r="G537" s="9">
        <f t="shared" si="17"/>
        <v>0</v>
      </c>
      <c r="H537" s="8"/>
      <c r="I537" s="8"/>
      <c r="J537" s="8"/>
      <c r="K537" s="8"/>
    </row>
    <row r="538" spans="1:11" ht="14.25" customHeight="1" x14ac:dyDescent="0.25">
      <c r="A538" s="4">
        <v>1</v>
      </c>
      <c r="B538" s="816" t="s">
        <v>35</v>
      </c>
      <c r="C538" s="6" t="s">
        <v>525</v>
      </c>
      <c r="D538" s="11" t="s">
        <v>524</v>
      </c>
      <c r="E538" s="11">
        <v>1</v>
      </c>
      <c r="F538" s="9">
        <v>133080.96526185301</v>
      </c>
      <c r="G538" s="9">
        <f t="shared" si="17"/>
        <v>133080.96526185301</v>
      </c>
      <c r="H538" s="8"/>
      <c r="I538" s="8"/>
      <c r="J538" s="8"/>
      <c r="K538" s="8"/>
    </row>
    <row r="539" spans="1:11" ht="14.25" customHeight="1" x14ac:dyDescent="0.25">
      <c r="A539" s="4">
        <v>1</v>
      </c>
      <c r="B539" s="816" t="s">
        <v>35</v>
      </c>
      <c r="C539" s="6" t="s">
        <v>889</v>
      </c>
      <c r="D539" s="11" t="s">
        <v>521</v>
      </c>
      <c r="E539" s="11">
        <v>1</v>
      </c>
      <c r="F539" s="9">
        <v>66540.482630926504</v>
      </c>
      <c r="G539" s="9">
        <f t="shared" si="17"/>
        <v>66540.482630926504</v>
      </c>
      <c r="H539" s="8"/>
      <c r="I539" s="8"/>
      <c r="J539" s="8"/>
      <c r="K539" s="8"/>
    </row>
    <row r="540" spans="1:11" customFormat="1" ht="15" customHeight="1" x14ac:dyDescent="0.3">
      <c r="A540" s="4">
        <v>1</v>
      </c>
      <c r="B540" s="869">
        <v>576</v>
      </c>
      <c r="C540" s="868" t="s">
        <v>1056</v>
      </c>
      <c r="D540" s="866" t="s">
        <v>790</v>
      </c>
      <c r="E540" s="11">
        <v>3</v>
      </c>
      <c r="F540" s="867">
        <v>59806</v>
      </c>
      <c r="G540" s="867">
        <f t="shared" si="17"/>
        <v>179418</v>
      </c>
    </row>
    <row r="541" spans="1:11" customFormat="1" ht="15" customHeight="1" x14ac:dyDescent="0.3">
      <c r="A541" s="4">
        <v>1</v>
      </c>
      <c r="B541" s="869">
        <v>101</v>
      </c>
      <c r="C541" s="868" t="s">
        <v>1057</v>
      </c>
      <c r="D541" s="866" t="s">
        <v>790</v>
      </c>
      <c r="E541" s="874">
        <f>+E536</f>
        <v>12</v>
      </c>
      <c r="F541" s="867">
        <v>78318</v>
      </c>
      <c r="G541" s="867">
        <f t="shared" si="17"/>
        <v>939816</v>
      </c>
    </row>
    <row r="542" spans="1:11" ht="28.5" customHeight="1" x14ac:dyDescent="0.25">
      <c r="A542" s="4">
        <v>14</v>
      </c>
      <c r="B542" s="816" t="s">
        <v>35</v>
      </c>
      <c r="C542" s="6" t="s">
        <v>49</v>
      </c>
      <c r="D542" s="11" t="s">
        <v>51</v>
      </c>
      <c r="E542" s="11">
        <v>1</v>
      </c>
      <c r="F542" s="9">
        <v>3817766.5890727374</v>
      </c>
      <c r="G542" s="9">
        <f t="shared" si="17"/>
        <v>3817766.5890727374</v>
      </c>
      <c r="J542" s="2"/>
    </row>
    <row r="543" spans="1:11" ht="31.5" customHeight="1" x14ac:dyDescent="0.25">
      <c r="A543" s="4">
        <v>1</v>
      </c>
      <c r="B543" s="841" t="s">
        <v>35</v>
      </c>
      <c r="C543" s="842" t="s">
        <v>50</v>
      </c>
      <c r="D543" s="11" t="s">
        <v>51</v>
      </c>
      <c r="E543" s="843">
        <v>1</v>
      </c>
      <c r="F543" s="844">
        <f>3184838.63678603</f>
        <v>3184838.6367860301</v>
      </c>
      <c r="G543" s="9">
        <f t="shared" si="17"/>
        <v>3184838.6367860301</v>
      </c>
      <c r="J543" s="2"/>
    </row>
    <row r="544" spans="1:11" ht="42.75" customHeight="1" x14ac:dyDescent="0.25">
      <c r="A544" s="4">
        <v>14</v>
      </c>
      <c r="B544" s="816" t="s">
        <v>35</v>
      </c>
      <c r="C544" s="6" t="s">
        <v>52</v>
      </c>
      <c r="D544" s="11" t="s">
        <v>51</v>
      </c>
      <c r="E544" s="11">
        <v>1</v>
      </c>
      <c r="F544" s="10">
        <v>3312236.7889062678</v>
      </c>
      <c r="G544" s="9">
        <f t="shared" si="17"/>
        <v>3312236.7889062678</v>
      </c>
    </row>
    <row r="545" spans="1:12" ht="14.25" customHeight="1" x14ac:dyDescent="0.25">
      <c r="A545" s="4">
        <v>14</v>
      </c>
      <c r="B545" s="816" t="s">
        <v>35</v>
      </c>
      <c r="C545" s="6" t="s">
        <v>53</v>
      </c>
      <c r="D545" s="11" t="s">
        <v>51</v>
      </c>
      <c r="E545" s="11">
        <v>1</v>
      </c>
      <c r="F545" s="10">
        <v>1620000</v>
      </c>
      <c r="G545" s="9">
        <f t="shared" si="17"/>
        <v>1620000</v>
      </c>
      <c r="K545" s="2"/>
    </row>
    <row r="546" spans="1:12" ht="28.5" customHeight="1" x14ac:dyDescent="0.25">
      <c r="A546" s="4">
        <v>14</v>
      </c>
      <c r="B546" s="816" t="s">
        <v>35</v>
      </c>
      <c r="C546" s="13" t="s">
        <v>54</v>
      </c>
      <c r="D546" s="11" t="s">
        <v>51</v>
      </c>
      <c r="E546" s="11">
        <v>1</v>
      </c>
      <c r="F546" s="10">
        <v>3817766.9999999986</v>
      </c>
      <c r="G546" s="9">
        <f t="shared" si="17"/>
        <v>3817766.9999999986</v>
      </c>
      <c r="K546" s="3"/>
    </row>
    <row r="547" spans="1:12" ht="28.5" customHeight="1" x14ac:dyDescent="0.25">
      <c r="A547" s="4">
        <v>14</v>
      </c>
      <c r="B547" s="820" t="s">
        <v>35</v>
      </c>
      <c r="C547" s="12" t="s">
        <v>55</v>
      </c>
      <c r="D547" s="11" t="s">
        <v>51</v>
      </c>
      <c r="E547" s="11">
        <v>1</v>
      </c>
      <c r="F547" s="10">
        <v>2031088.0899497306</v>
      </c>
      <c r="G547" s="9">
        <f t="shared" si="17"/>
        <v>2031088.0899497306</v>
      </c>
    </row>
    <row r="548" spans="1:12" ht="14.25" customHeight="1" x14ac:dyDescent="0.25">
      <c r="A548" s="825"/>
      <c r="B548" s="826"/>
      <c r="C548" s="827" t="s">
        <v>20</v>
      </c>
      <c r="D548" s="828"/>
      <c r="E548" s="828"/>
      <c r="F548" s="829"/>
      <c r="G548" s="830">
        <f>SUM(G511:G547)</f>
        <v>31546443.726666257</v>
      </c>
      <c r="H548" s="8" t="e">
        <f>+#REF!</f>
        <v>#REF!</v>
      </c>
      <c r="J548" s="8" t="e">
        <f>+G548-H548</f>
        <v>#REF!</v>
      </c>
    </row>
    <row r="549" spans="1:12" ht="14.25" customHeight="1" x14ac:dyDescent="0.25">
      <c r="A549" s="822"/>
      <c r="B549" s="822"/>
      <c r="C549" s="822" t="s">
        <v>853</v>
      </c>
      <c r="D549" s="822"/>
      <c r="E549" s="822"/>
      <c r="F549" s="823"/>
      <c r="G549" s="824"/>
    </row>
    <row r="550" spans="1:12" ht="14.25" customHeight="1" x14ac:dyDescent="0.25">
      <c r="A550" s="4">
        <v>15</v>
      </c>
      <c r="B550" s="816">
        <v>730</v>
      </c>
      <c r="C550" s="5" t="s">
        <v>26</v>
      </c>
      <c r="D550" s="11" t="s">
        <v>51</v>
      </c>
      <c r="E550" s="11">
        <v>1</v>
      </c>
      <c r="F550" s="9">
        <v>874341.94177037419</v>
      </c>
      <c r="G550" s="9">
        <f t="shared" ref="G550:G586" si="18">+F550*E550</f>
        <v>874341.94177037419</v>
      </c>
      <c r="K550" s="8"/>
      <c r="L550" s="3"/>
    </row>
    <row r="551" spans="1:12" ht="14.25" customHeight="1" x14ac:dyDescent="0.25">
      <c r="A551" s="4">
        <v>15</v>
      </c>
      <c r="B551" s="816">
        <v>708</v>
      </c>
      <c r="C551" s="5" t="s">
        <v>27</v>
      </c>
      <c r="D551" s="11" t="s">
        <v>51</v>
      </c>
      <c r="E551" s="11">
        <v>1</v>
      </c>
      <c r="F551" s="9">
        <v>615578.80106536078</v>
      </c>
      <c r="G551" s="9">
        <f t="shared" si="18"/>
        <v>615578.80106536078</v>
      </c>
      <c r="K551" s="8"/>
      <c r="L551" s="3"/>
    </row>
    <row r="552" spans="1:12" ht="14.25" customHeight="1" x14ac:dyDescent="0.25">
      <c r="A552" s="4">
        <v>15</v>
      </c>
      <c r="B552" s="816">
        <v>752</v>
      </c>
      <c r="C552" s="6" t="s">
        <v>28</v>
      </c>
      <c r="D552" s="11" t="s">
        <v>51</v>
      </c>
      <c r="E552" s="11">
        <v>1</v>
      </c>
      <c r="F552" s="9">
        <v>672692.28878201754</v>
      </c>
      <c r="G552" s="9">
        <f t="shared" si="18"/>
        <v>672692.28878201754</v>
      </c>
      <c r="K552" s="8"/>
      <c r="L552" s="3"/>
    </row>
    <row r="553" spans="1:12" ht="14.25" customHeight="1" x14ac:dyDescent="0.25">
      <c r="A553" s="4">
        <v>15</v>
      </c>
      <c r="B553" s="816" t="s">
        <v>29</v>
      </c>
      <c r="C553" s="7" t="s">
        <v>30</v>
      </c>
      <c r="D553" s="11" t="s">
        <v>51</v>
      </c>
      <c r="E553" s="11">
        <v>2</v>
      </c>
      <c r="F553" s="9">
        <v>184841.78300071796</v>
      </c>
      <c r="G553" s="9">
        <f t="shared" si="18"/>
        <v>369683.56600143592</v>
      </c>
      <c r="K553" s="8"/>
      <c r="L553" s="3"/>
    </row>
    <row r="554" spans="1:12" ht="14.25" customHeight="1" x14ac:dyDescent="0.25">
      <c r="A554" s="4">
        <v>15</v>
      </c>
      <c r="B554" s="816">
        <v>527</v>
      </c>
      <c r="C554" s="7" t="s">
        <v>31</v>
      </c>
      <c r="D554" s="11" t="s">
        <v>51</v>
      </c>
      <c r="E554" s="11"/>
      <c r="F554" s="9">
        <v>106249.79526559786</v>
      </c>
      <c r="G554" s="9">
        <f t="shared" si="18"/>
        <v>0</v>
      </c>
      <c r="K554" s="8"/>
      <c r="L554" s="3"/>
    </row>
    <row r="555" spans="1:12" ht="25.5" customHeight="1" x14ac:dyDescent="0.25">
      <c r="A555" s="4">
        <v>15</v>
      </c>
      <c r="B555" s="816">
        <v>522</v>
      </c>
      <c r="C555" s="11" t="s">
        <v>32</v>
      </c>
      <c r="D555" s="11" t="s">
        <v>51</v>
      </c>
      <c r="E555" s="11">
        <v>1</v>
      </c>
      <c r="F555" s="9">
        <v>197789.02537109706</v>
      </c>
      <c r="G555" s="9">
        <f t="shared" si="18"/>
        <v>197789.02537109706</v>
      </c>
      <c r="K555" s="8"/>
      <c r="L555" s="3"/>
    </row>
    <row r="556" spans="1:12" ht="14.25" customHeight="1" x14ac:dyDescent="0.25">
      <c r="A556" s="4">
        <v>15</v>
      </c>
      <c r="B556" s="816">
        <v>510</v>
      </c>
      <c r="C556" s="7" t="s">
        <v>33</v>
      </c>
      <c r="D556" s="11" t="s">
        <v>51</v>
      </c>
      <c r="E556" s="11">
        <v>1</v>
      </c>
      <c r="F556" s="9">
        <v>427594.25988499756</v>
      </c>
      <c r="G556" s="9">
        <f t="shared" si="18"/>
        <v>427594.25988499756</v>
      </c>
    </row>
    <row r="557" spans="1:12" ht="14.25" customHeight="1" x14ac:dyDescent="0.25">
      <c r="A557" s="4">
        <v>15</v>
      </c>
      <c r="B557" s="816">
        <v>28</v>
      </c>
      <c r="C557" s="7" t="s">
        <v>34</v>
      </c>
      <c r="D557" s="11" t="s">
        <v>51</v>
      </c>
      <c r="E557" s="11">
        <v>1</v>
      </c>
      <c r="F557" s="9">
        <v>307100.9624623835</v>
      </c>
      <c r="G557" s="9">
        <f t="shared" si="18"/>
        <v>307100.9624623835</v>
      </c>
      <c r="K557" s="8"/>
      <c r="L557" s="8"/>
    </row>
    <row r="558" spans="1:12" ht="14.25" customHeight="1" x14ac:dyDescent="0.25">
      <c r="A558" s="4">
        <v>15</v>
      </c>
      <c r="B558" s="816" t="s">
        <v>35</v>
      </c>
      <c r="C558" s="7" t="s">
        <v>36</v>
      </c>
      <c r="D558" s="11" t="s">
        <v>51</v>
      </c>
      <c r="E558" s="11">
        <v>1</v>
      </c>
      <c r="F558" s="9">
        <v>300958.7640656826</v>
      </c>
      <c r="G558" s="9">
        <f t="shared" si="18"/>
        <v>300958.7640656826</v>
      </c>
      <c r="L558" s="8"/>
    </row>
    <row r="559" spans="1:12" ht="14.25" customHeight="1" x14ac:dyDescent="0.25">
      <c r="A559" s="4">
        <v>15</v>
      </c>
      <c r="B559" s="820">
        <v>243.5</v>
      </c>
      <c r="C559" s="7" t="s">
        <v>37</v>
      </c>
      <c r="D559" s="11" t="s">
        <v>51</v>
      </c>
      <c r="E559" s="11">
        <v>1</v>
      </c>
      <c r="F559" s="9">
        <v>256983.18279463612</v>
      </c>
      <c r="G559" s="9">
        <f t="shared" si="18"/>
        <v>256983.18279463612</v>
      </c>
    </row>
    <row r="560" spans="1:12" ht="14.25" customHeight="1" x14ac:dyDescent="0.25">
      <c r="A560" s="4">
        <v>15</v>
      </c>
      <c r="B560" s="816" t="s">
        <v>64</v>
      </c>
      <c r="C560" s="817" t="s">
        <v>63</v>
      </c>
      <c r="D560" s="11" t="s">
        <v>51</v>
      </c>
      <c r="E560" s="11"/>
      <c r="F560" s="9">
        <v>278002.00000000006</v>
      </c>
      <c r="G560" s="9">
        <f t="shared" si="18"/>
        <v>0</v>
      </c>
    </row>
    <row r="561" spans="1:11" x14ac:dyDescent="0.25">
      <c r="A561" s="4">
        <v>15</v>
      </c>
      <c r="B561" s="816" t="s">
        <v>35</v>
      </c>
      <c r="C561" s="817" t="s">
        <v>832</v>
      </c>
      <c r="D561" s="11" t="s">
        <v>51</v>
      </c>
      <c r="E561" s="11">
        <v>1</v>
      </c>
      <c r="F561" s="9">
        <v>82819.867631515852</v>
      </c>
      <c r="G561" s="9">
        <f t="shared" si="18"/>
        <v>82819.867631515852</v>
      </c>
    </row>
    <row r="562" spans="1:11" ht="14.25" customHeight="1" x14ac:dyDescent="0.25">
      <c r="A562" s="4">
        <v>15</v>
      </c>
      <c r="B562" s="816">
        <v>690</v>
      </c>
      <c r="C562" s="817" t="s">
        <v>833</v>
      </c>
      <c r="D562" s="11" t="s">
        <v>51</v>
      </c>
      <c r="E562" s="11">
        <v>1</v>
      </c>
      <c r="F562" s="9">
        <v>494940.90605549113</v>
      </c>
      <c r="G562" s="9">
        <f t="shared" si="18"/>
        <v>494940.90605549113</v>
      </c>
    </row>
    <row r="563" spans="1:11" ht="14.25" customHeight="1" x14ac:dyDescent="0.25">
      <c r="A563" s="4">
        <v>15</v>
      </c>
      <c r="B563" s="816">
        <v>268</v>
      </c>
      <c r="C563" s="817" t="s">
        <v>834</v>
      </c>
      <c r="D563" s="11" t="s">
        <v>51</v>
      </c>
      <c r="E563" s="11"/>
      <c r="F563" s="9">
        <v>639730.4370110553</v>
      </c>
      <c r="G563" s="9">
        <f t="shared" si="18"/>
        <v>0</v>
      </c>
    </row>
    <row r="564" spans="1:11" ht="14.25" customHeight="1" x14ac:dyDescent="0.25">
      <c r="A564" s="4">
        <v>15</v>
      </c>
      <c r="B564" s="816">
        <v>719</v>
      </c>
      <c r="C564" s="817" t="s">
        <v>835</v>
      </c>
      <c r="D564" s="11" t="s">
        <v>51</v>
      </c>
      <c r="E564" s="11"/>
      <c r="F564" s="9">
        <v>2847932.6566036539</v>
      </c>
      <c r="G564" s="9">
        <f t="shared" si="18"/>
        <v>0</v>
      </c>
    </row>
    <row r="565" spans="1:11" ht="14.25" customHeight="1" x14ac:dyDescent="0.25">
      <c r="A565" s="4">
        <v>15</v>
      </c>
      <c r="B565" s="816" t="s">
        <v>836</v>
      </c>
      <c r="C565" s="817" t="s">
        <v>837</v>
      </c>
      <c r="D565" s="11" t="s">
        <v>51</v>
      </c>
      <c r="E565" s="11"/>
      <c r="F565" s="9">
        <v>2385143.5999055603</v>
      </c>
      <c r="G565" s="9">
        <f t="shared" si="18"/>
        <v>0</v>
      </c>
    </row>
    <row r="566" spans="1:11" ht="14.25" customHeight="1" x14ac:dyDescent="0.25">
      <c r="A566" s="4">
        <v>15</v>
      </c>
      <c r="B566" s="816" t="s">
        <v>35</v>
      </c>
      <c r="C566" s="6" t="s">
        <v>39</v>
      </c>
      <c r="D566" s="11" t="s">
        <v>51</v>
      </c>
      <c r="E566" s="11">
        <v>6.5</v>
      </c>
      <c r="F566" s="9">
        <v>307102.24208704947</v>
      </c>
      <c r="G566" s="9">
        <f t="shared" si="18"/>
        <v>1996164.5735658216</v>
      </c>
    </row>
    <row r="567" spans="1:11" ht="14.25" customHeight="1" x14ac:dyDescent="0.25">
      <c r="A567" s="4">
        <v>15</v>
      </c>
      <c r="B567" s="820">
        <v>528.5</v>
      </c>
      <c r="C567" s="818" t="s">
        <v>40</v>
      </c>
      <c r="D567" s="819" t="s">
        <v>51</v>
      </c>
      <c r="E567" s="819">
        <v>2</v>
      </c>
      <c r="F567" s="9">
        <v>292746.13295942714</v>
      </c>
      <c r="G567" s="9">
        <f t="shared" si="18"/>
        <v>585492.26591885427</v>
      </c>
    </row>
    <row r="568" spans="1:11" ht="14.25" customHeight="1" x14ac:dyDescent="0.25">
      <c r="A568" s="4">
        <v>15</v>
      </c>
      <c r="B568" s="816" t="s">
        <v>35</v>
      </c>
      <c r="C568" s="6" t="s">
        <v>41</v>
      </c>
      <c r="D568" s="11" t="s">
        <v>51</v>
      </c>
      <c r="E568" s="11">
        <v>6</v>
      </c>
      <c r="F568" s="9">
        <v>71289.169766375897</v>
      </c>
      <c r="G568" s="9">
        <f t="shared" si="18"/>
        <v>427735.01859825535</v>
      </c>
    </row>
    <row r="569" spans="1:11" ht="14.25" customHeight="1" x14ac:dyDescent="0.25">
      <c r="A569" s="4">
        <v>15</v>
      </c>
      <c r="B569" s="816" t="s">
        <v>35</v>
      </c>
      <c r="C569" s="7" t="s">
        <v>42</v>
      </c>
      <c r="D569" s="11" t="s">
        <v>51</v>
      </c>
      <c r="E569" s="11">
        <v>1</v>
      </c>
      <c r="F569" s="9">
        <v>142183.03788093745</v>
      </c>
      <c r="G569" s="9">
        <f t="shared" si="18"/>
        <v>142183.03788093745</v>
      </c>
    </row>
    <row r="570" spans="1:11" ht="14.25" customHeight="1" x14ac:dyDescent="0.25">
      <c r="A570" s="4">
        <v>15</v>
      </c>
      <c r="B570" s="816" t="s">
        <v>35</v>
      </c>
      <c r="C570" s="7" t="s">
        <v>43</v>
      </c>
      <c r="D570" s="11" t="s">
        <v>51</v>
      </c>
      <c r="E570" s="876">
        <v>7.5</v>
      </c>
      <c r="F570" s="9">
        <v>29369.945333558175</v>
      </c>
      <c r="G570" s="9">
        <f t="shared" si="18"/>
        <v>220274.5900016863</v>
      </c>
    </row>
    <row r="571" spans="1:11" ht="14.25" customHeight="1" x14ac:dyDescent="0.25">
      <c r="A571" s="4">
        <v>15</v>
      </c>
      <c r="B571" s="816" t="s">
        <v>35</v>
      </c>
      <c r="C571" s="6" t="s">
        <v>44</v>
      </c>
      <c r="D571" s="11" t="s">
        <v>51</v>
      </c>
      <c r="E571" s="11">
        <v>1</v>
      </c>
      <c r="F571" s="9">
        <v>1801648.8280902999</v>
      </c>
      <c r="G571" s="9">
        <f t="shared" si="18"/>
        <v>1801648.8280902999</v>
      </c>
    </row>
    <row r="572" spans="1:11" ht="14.25" customHeight="1" x14ac:dyDescent="0.25">
      <c r="A572" s="4">
        <v>15</v>
      </c>
      <c r="B572" s="816" t="s">
        <v>35</v>
      </c>
      <c r="C572" s="6" t="s">
        <v>45</v>
      </c>
      <c r="D572" s="11" t="s">
        <v>51</v>
      </c>
      <c r="E572" s="11">
        <v>1</v>
      </c>
      <c r="F572" s="9">
        <v>163108.63767372453</v>
      </c>
      <c r="G572" s="9">
        <f t="shared" si="18"/>
        <v>163108.63767372453</v>
      </c>
    </row>
    <row r="573" spans="1:11" ht="14.25" customHeight="1" x14ac:dyDescent="0.25">
      <c r="A573" s="4">
        <v>15</v>
      </c>
      <c r="B573" s="816" t="s">
        <v>35</v>
      </c>
      <c r="C573" s="6" t="s">
        <v>46</v>
      </c>
      <c r="D573" s="11" t="s">
        <v>51</v>
      </c>
      <c r="E573" s="11">
        <v>1</v>
      </c>
      <c r="F573" s="9">
        <v>122331.47825529339</v>
      </c>
      <c r="G573" s="9">
        <f t="shared" si="18"/>
        <v>122331.47825529339</v>
      </c>
      <c r="H573" s="2"/>
      <c r="I573" s="2"/>
      <c r="J573" s="8"/>
    </row>
    <row r="574" spans="1:11" ht="14.25" customHeight="1" x14ac:dyDescent="0.25">
      <c r="A574" s="4">
        <v>15</v>
      </c>
      <c r="B574" s="816" t="s">
        <v>35</v>
      </c>
      <c r="C574" s="6" t="s">
        <v>47</v>
      </c>
      <c r="D574" s="11" t="s">
        <v>48</v>
      </c>
      <c r="E574" s="11">
        <v>5</v>
      </c>
      <c r="F574" s="9">
        <v>193974</v>
      </c>
      <c r="G574" s="9">
        <f t="shared" si="18"/>
        <v>969870</v>
      </c>
      <c r="H574" s="8"/>
      <c r="I574" s="8"/>
      <c r="J574" s="8"/>
      <c r="K574" s="8"/>
    </row>
    <row r="575" spans="1:11" ht="14.25" customHeight="1" x14ac:dyDescent="0.25">
      <c r="A575" s="4">
        <v>15</v>
      </c>
      <c r="B575" s="816">
        <v>100</v>
      </c>
      <c r="C575" s="6" t="s">
        <v>497</v>
      </c>
      <c r="D575" s="11" t="s">
        <v>51</v>
      </c>
      <c r="E575" s="11"/>
      <c r="F575" s="9">
        <v>118572.58079897906</v>
      </c>
      <c r="G575" s="9">
        <f t="shared" si="18"/>
        <v>0</v>
      </c>
      <c r="H575" s="8"/>
      <c r="I575" s="8"/>
      <c r="J575" s="8"/>
      <c r="K575" s="8"/>
    </row>
    <row r="576" spans="1:11" ht="14.25" customHeight="1" x14ac:dyDescent="0.25">
      <c r="A576" s="4">
        <v>15</v>
      </c>
      <c r="B576" s="816">
        <v>736</v>
      </c>
      <c r="C576" s="6" t="s">
        <v>838</v>
      </c>
      <c r="D576" s="11" t="s">
        <v>51</v>
      </c>
      <c r="E576" s="11">
        <v>6</v>
      </c>
      <c r="F576" s="9">
        <v>165180.35000794518</v>
      </c>
      <c r="G576" s="9">
        <f t="shared" si="18"/>
        <v>991082.100047671</v>
      </c>
      <c r="H576" s="8"/>
      <c r="I576" s="8"/>
      <c r="J576" s="8"/>
      <c r="K576" s="8"/>
    </row>
    <row r="577" spans="1:12" ht="14.25" customHeight="1" x14ac:dyDescent="0.25">
      <c r="A577" s="4">
        <v>1</v>
      </c>
      <c r="B577" s="816" t="s">
        <v>35</v>
      </c>
      <c r="C577" s="6" t="s">
        <v>525</v>
      </c>
      <c r="D577" s="11" t="s">
        <v>524</v>
      </c>
      <c r="E577" s="11">
        <v>1</v>
      </c>
      <c r="F577" s="9">
        <v>133080.96526185301</v>
      </c>
      <c r="G577" s="9">
        <f t="shared" si="18"/>
        <v>133080.96526185301</v>
      </c>
      <c r="H577" s="8"/>
      <c r="I577" s="8"/>
      <c r="J577" s="8"/>
      <c r="K577" s="8"/>
    </row>
    <row r="578" spans="1:12" ht="14.25" customHeight="1" x14ac:dyDescent="0.25">
      <c r="A578" s="4">
        <v>1</v>
      </c>
      <c r="B578" s="816" t="s">
        <v>35</v>
      </c>
      <c r="C578" s="6" t="s">
        <v>889</v>
      </c>
      <c r="D578" s="11" t="s">
        <v>521</v>
      </c>
      <c r="E578" s="11">
        <v>1</v>
      </c>
      <c r="F578" s="9">
        <v>66540.482630926504</v>
      </c>
      <c r="G578" s="9">
        <f t="shared" si="18"/>
        <v>66540.482630926504</v>
      </c>
      <c r="H578" s="8"/>
      <c r="I578" s="8"/>
      <c r="J578" s="8"/>
      <c r="K578" s="8"/>
    </row>
    <row r="579" spans="1:12" customFormat="1" ht="15" customHeight="1" x14ac:dyDescent="0.3">
      <c r="A579" s="4">
        <v>1</v>
      </c>
      <c r="B579" s="869">
        <v>576</v>
      </c>
      <c r="C579" s="868" t="s">
        <v>1056</v>
      </c>
      <c r="D579" s="866" t="s">
        <v>790</v>
      </c>
      <c r="E579" s="11">
        <v>3</v>
      </c>
      <c r="F579" s="867">
        <v>59806</v>
      </c>
      <c r="G579" s="867">
        <f t="shared" si="18"/>
        <v>179418</v>
      </c>
    </row>
    <row r="580" spans="1:12" customFormat="1" ht="15" customHeight="1" x14ac:dyDescent="0.3">
      <c r="A580" s="4">
        <v>1</v>
      </c>
      <c r="B580" s="869">
        <v>101</v>
      </c>
      <c r="C580" s="868" t="s">
        <v>1057</v>
      </c>
      <c r="D580" s="866" t="s">
        <v>790</v>
      </c>
      <c r="E580" s="874">
        <f>+E575</f>
        <v>0</v>
      </c>
      <c r="F580" s="867">
        <v>78318</v>
      </c>
      <c r="G580" s="867">
        <f t="shared" si="18"/>
        <v>0</v>
      </c>
    </row>
    <row r="581" spans="1:12" ht="28.5" customHeight="1" x14ac:dyDescent="0.25">
      <c r="A581" s="4">
        <v>15</v>
      </c>
      <c r="B581" s="816" t="s">
        <v>35</v>
      </c>
      <c r="C581" s="6" t="s">
        <v>49</v>
      </c>
      <c r="D581" s="11" t="s">
        <v>51</v>
      </c>
      <c r="E581" s="11">
        <v>1</v>
      </c>
      <c r="F581" s="9">
        <v>3817766.5890727374</v>
      </c>
      <c r="G581" s="9">
        <f t="shared" si="18"/>
        <v>3817766.5890727374</v>
      </c>
      <c r="J581" s="2"/>
    </row>
    <row r="582" spans="1:12" ht="31.5" customHeight="1" x14ac:dyDescent="0.25">
      <c r="A582" s="4">
        <v>1</v>
      </c>
      <c r="B582" s="841" t="s">
        <v>35</v>
      </c>
      <c r="C582" s="842" t="s">
        <v>50</v>
      </c>
      <c r="D582" s="11" t="s">
        <v>51</v>
      </c>
      <c r="E582" s="843">
        <v>1</v>
      </c>
      <c r="F582" s="844">
        <f>3184838.63678603</f>
        <v>3184838.6367860301</v>
      </c>
      <c r="G582" s="9">
        <f t="shared" si="18"/>
        <v>3184838.6367860301</v>
      </c>
      <c r="J582" s="2"/>
    </row>
    <row r="583" spans="1:12" ht="42.75" customHeight="1" x14ac:dyDescent="0.25">
      <c r="A583" s="4">
        <v>15</v>
      </c>
      <c r="B583" s="816" t="s">
        <v>35</v>
      </c>
      <c r="C583" s="6" t="s">
        <v>52</v>
      </c>
      <c r="D583" s="11" t="s">
        <v>51</v>
      </c>
      <c r="E583" s="11">
        <v>1</v>
      </c>
      <c r="F583" s="10">
        <v>3312236.7889062678</v>
      </c>
      <c r="G583" s="9">
        <f t="shared" si="18"/>
        <v>3312236.7889062678</v>
      </c>
    </row>
    <row r="584" spans="1:12" ht="14.25" customHeight="1" x14ac:dyDescent="0.25">
      <c r="A584" s="4">
        <v>15</v>
      </c>
      <c r="B584" s="816" t="s">
        <v>35</v>
      </c>
      <c r="C584" s="6" t="s">
        <v>53</v>
      </c>
      <c r="D584" s="11" t="s">
        <v>51</v>
      </c>
      <c r="E584" s="11">
        <v>1</v>
      </c>
      <c r="F584" s="10">
        <v>1620000</v>
      </c>
      <c r="G584" s="9">
        <f t="shared" si="18"/>
        <v>1620000</v>
      </c>
      <c r="K584" s="2"/>
    </row>
    <row r="585" spans="1:12" ht="28.5" customHeight="1" x14ac:dyDescent="0.25">
      <c r="A585" s="4">
        <v>15</v>
      </c>
      <c r="B585" s="816" t="s">
        <v>35</v>
      </c>
      <c r="C585" s="13" t="s">
        <v>54</v>
      </c>
      <c r="D585" s="11" t="s">
        <v>51</v>
      </c>
      <c r="E585" s="11">
        <v>1</v>
      </c>
      <c r="F585" s="10">
        <v>3817766.9999999986</v>
      </c>
      <c r="G585" s="9">
        <f t="shared" si="18"/>
        <v>3817766.9999999986</v>
      </c>
      <c r="K585" s="3"/>
    </row>
    <row r="586" spans="1:12" ht="28.5" customHeight="1" x14ac:dyDescent="0.25">
      <c r="A586" s="4">
        <v>15</v>
      </c>
      <c r="B586" s="820" t="s">
        <v>35</v>
      </c>
      <c r="C586" s="12" t="s">
        <v>55</v>
      </c>
      <c r="D586" s="11" t="s">
        <v>51</v>
      </c>
      <c r="E586" s="11">
        <v>1</v>
      </c>
      <c r="F586" s="10">
        <v>2031088.0899497306</v>
      </c>
      <c r="G586" s="9">
        <f t="shared" si="18"/>
        <v>2031088.0899497306</v>
      </c>
    </row>
    <row r="587" spans="1:12" ht="14.25" customHeight="1" x14ac:dyDescent="0.25">
      <c r="A587" s="825"/>
      <c r="B587" s="826"/>
      <c r="C587" s="827" t="s">
        <v>20</v>
      </c>
      <c r="D587" s="828"/>
      <c r="E587" s="828"/>
      <c r="F587" s="829"/>
      <c r="G587" s="830">
        <f>SUM(G550:G586)</f>
        <v>30183110.648525082</v>
      </c>
      <c r="H587" s="8" t="e">
        <f>+#REF!</f>
        <v>#REF!</v>
      </c>
      <c r="J587" s="8" t="e">
        <f>+G587-H587</f>
        <v>#REF!</v>
      </c>
    </row>
    <row r="588" spans="1:12" ht="14.25" customHeight="1" x14ac:dyDescent="0.25">
      <c r="A588" s="822"/>
      <c r="B588" s="822"/>
      <c r="C588" s="822" t="s">
        <v>854</v>
      </c>
      <c r="D588" s="822"/>
      <c r="E588" s="822"/>
      <c r="F588" s="823"/>
      <c r="G588" s="824"/>
    </row>
    <row r="589" spans="1:12" ht="14.25" customHeight="1" x14ac:dyDescent="0.25">
      <c r="A589" s="4">
        <v>16</v>
      </c>
      <c r="B589" s="816">
        <v>730</v>
      </c>
      <c r="C589" s="5" t="s">
        <v>26</v>
      </c>
      <c r="D589" s="11" t="s">
        <v>51</v>
      </c>
      <c r="E589" s="11">
        <v>1</v>
      </c>
      <c r="F589" s="9">
        <v>874341.94177037419</v>
      </c>
      <c r="G589" s="9">
        <f t="shared" ref="G589:G625" si="19">+F589*E589</f>
        <v>874341.94177037419</v>
      </c>
      <c r="K589" s="8"/>
      <c r="L589" s="3"/>
    </row>
    <row r="590" spans="1:12" ht="14.25" customHeight="1" x14ac:dyDescent="0.25">
      <c r="A590" s="4">
        <v>16</v>
      </c>
      <c r="B590" s="816">
        <v>708</v>
      </c>
      <c r="C590" s="5" t="s">
        <v>27</v>
      </c>
      <c r="D590" s="11" t="s">
        <v>51</v>
      </c>
      <c r="E590" s="11">
        <v>1</v>
      </c>
      <c r="F590" s="9">
        <v>615578.80106536078</v>
      </c>
      <c r="G590" s="9">
        <f t="shared" si="19"/>
        <v>615578.80106536078</v>
      </c>
      <c r="K590" s="8"/>
      <c r="L590" s="3"/>
    </row>
    <row r="591" spans="1:12" ht="14.25" customHeight="1" x14ac:dyDescent="0.25">
      <c r="A591" s="4">
        <v>16</v>
      </c>
      <c r="B591" s="816">
        <v>752</v>
      </c>
      <c r="C591" s="6" t="s">
        <v>28</v>
      </c>
      <c r="D591" s="11" t="s">
        <v>51</v>
      </c>
      <c r="E591" s="11">
        <v>1</v>
      </c>
      <c r="F591" s="9">
        <v>672692.28878201754</v>
      </c>
      <c r="G591" s="9">
        <f t="shared" si="19"/>
        <v>672692.28878201754</v>
      </c>
      <c r="K591" s="8"/>
      <c r="L591" s="3"/>
    </row>
    <row r="592" spans="1:12" ht="14.25" customHeight="1" x14ac:dyDescent="0.25">
      <c r="A592" s="4">
        <v>16</v>
      </c>
      <c r="B592" s="816" t="s">
        <v>29</v>
      </c>
      <c r="C592" s="7" t="s">
        <v>30</v>
      </c>
      <c r="D592" s="11" t="s">
        <v>51</v>
      </c>
      <c r="E592" s="11">
        <v>2</v>
      </c>
      <c r="F592" s="9">
        <v>184841.78300071796</v>
      </c>
      <c r="G592" s="9">
        <f t="shared" si="19"/>
        <v>369683.56600143592</v>
      </c>
      <c r="K592" s="8"/>
      <c r="L592" s="3"/>
    </row>
    <row r="593" spans="1:12" ht="14.25" customHeight="1" x14ac:dyDescent="0.25">
      <c r="A593" s="4">
        <v>16</v>
      </c>
      <c r="B593" s="816">
        <v>527</v>
      </c>
      <c r="C593" s="7" t="s">
        <v>31</v>
      </c>
      <c r="D593" s="11" t="s">
        <v>51</v>
      </c>
      <c r="E593" s="11">
        <v>1</v>
      </c>
      <c r="F593" s="9">
        <v>106249.79526559786</v>
      </c>
      <c r="G593" s="9">
        <f t="shared" si="19"/>
        <v>106249.79526559786</v>
      </c>
      <c r="K593" s="8"/>
      <c r="L593" s="3"/>
    </row>
    <row r="594" spans="1:12" ht="25.5" customHeight="1" x14ac:dyDescent="0.25">
      <c r="A594" s="4">
        <v>16</v>
      </c>
      <c r="B594" s="816">
        <v>522</v>
      </c>
      <c r="C594" s="11" t="s">
        <v>32</v>
      </c>
      <c r="D594" s="11" t="s">
        <v>51</v>
      </c>
      <c r="E594" s="11">
        <v>1</v>
      </c>
      <c r="F594" s="9">
        <v>197789.02537109706</v>
      </c>
      <c r="G594" s="9">
        <f t="shared" si="19"/>
        <v>197789.02537109706</v>
      </c>
      <c r="K594" s="8"/>
      <c r="L594" s="3"/>
    </row>
    <row r="595" spans="1:12" ht="14.25" customHeight="1" x14ac:dyDescent="0.25">
      <c r="A595" s="4">
        <v>16</v>
      </c>
      <c r="B595" s="816">
        <v>510</v>
      </c>
      <c r="C595" s="7" t="s">
        <v>33</v>
      </c>
      <c r="D595" s="11" t="s">
        <v>51</v>
      </c>
      <c r="E595" s="11">
        <v>1</v>
      </c>
      <c r="F595" s="9">
        <v>427594.25988499756</v>
      </c>
      <c r="G595" s="9">
        <f t="shared" si="19"/>
        <v>427594.25988499756</v>
      </c>
    </row>
    <row r="596" spans="1:12" ht="14.25" customHeight="1" x14ac:dyDescent="0.25">
      <c r="A596" s="4">
        <v>16</v>
      </c>
      <c r="B596" s="816">
        <v>28</v>
      </c>
      <c r="C596" s="7" t="s">
        <v>34</v>
      </c>
      <c r="D596" s="11" t="s">
        <v>51</v>
      </c>
      <c r="E596" s="11">
        <v>1</v>
      </c>
      <c r="F596" s="9">
        <v>307100.9624623835</v>
      </c>
      <c r="G596" s="9">
        <f t="shared" si="19"/>
        <v>307100.9624623835</v>
      </c>
      <c r="K596" s="8"/>
      <c r="L596" s="8"/>
    </row>
    <row r="597" spans="1:12" ht="14.25" customHeight="1" x14ac:dyDescent="0.25">
      <c r="A597" s="4">
        <v>16</v>
      </c>
      <c r="B597" s="816" t="s">
        <v>35</v>
      </c>
      <c r="C597" s="7" t="s">
        <v>36</v>
      </c>
      <c r="D597" s="11" t="s">
        <v>51</v>
      </c>
      <c r="E597" s="11">
        <v>1</v>
      </c>
      <c r="F597" s="9">
        <v>300958.7640656826</v>
      </c>
      <c r="G597" s="9">
        <f t="shared" si="19"/>
        <v>300958.7640656826</v>
      </c>
      <c r="L597" s="8"/>
    </row>
    <row r="598" spans="1:12" ht="14.25" customHeight="1" x14ac:dyDescent="0.25">
      <c r="A598" s="4">
        <v>16</v>
      </c>
      <c r="B598" s="820">
        <v>243.5</v>
      </c>
      <c r="C598" s="7" t="s">
        <v>37</v>
      </c>
      <c r="D598" s="11" t="s">
        <v>51</v>
      </c>
      <c r="E598" s="11">
        <v>1</v>
      </c>
      <c r="F598" s="9">
        <v>256983.18279463612</v>
      </c>
      <c r="G598" s="9">
        <f t="shared" si="19"/>
        <v>256983.18279463612</v>
      </c>
    </row>
    <row r="599" spans="1:12" ht="14.25" customHeight="1" x14ac:dyDescent="0.25">
      <c r="A599" s="4">
        <v>16</v>
      </c>
      <c r="B599" s="816" t="s">
        <v>64</v>
      </c>
      <c r="C599" s="817" t="s">
        <v>63</v>
      </c>
      <c r="D599" s="11" t="s">
        <v>51</v>
      </c>
      <c r="E599" s="11"/>
      <c r="F599" s="9">
        <v>278002.00000000006</v>
      </c>
      <c r="G599" s="9">
        <f t="shared" si="19"/>
        <v>0</v>
      </c>
    </row>
    <row r="600" spans="1:12" x14ac:dyDescent="0.25">
      <c r="A600" s="4">
        <v>16</v>
      </c>
      <c r="B600" s="816" t="s">
        <v>35</v>
      </c>
      <c r="C600" s="817" t="s">
        <v>832</v>
      </c>
      <c r="D600" s="11" t="s">
        <v>51</v>
      </c>
      <c r="E600" s="11">
        <v>1</v>
      </c>
      <c r="F600" s="9">
        <v>82819.867631515852</v>
      </c>
      <c r="G600" s="9">
        <f t="shared" si="19"/>
        <v>82819.867631515852</v>
      </c>
    </row>
    <row r="601" spans="1:12" ht="14.25" customHeight="1" x14ac:dyDescent="0.25">
      <c r="A601" s="4">
        <v>16</v>
      </c>
      <c r="B601" s="816">
        <v>690</v>
      </c>
      <c r="C601" s="817" t="s">
        <v>833</v>
      </c>
      <c r="D601" s="11" t="s">
        <v>51</v>
      </c>
      <c r="E601" s="11">
        <v>1</v>
      </c>
      <c r="F601" s="9">
        <v>494940.90605549113</v>
      </c>
      <c r="G601" s="9">
        <f t="shared" si="19"/>
        <v>494940.90605549113</v>
      </c>
    </row>
    <row r="602" spans="1:12" ht="14.25" customHeight="1" x14ac:dyDescent="0.25">
      <c r="A602" s="4">
        <v>16</v>
      </c>
      <c r="B602" s="816">
        <v>268</v>
      </c>
      <c r="C602" s="817" t="s">
        <v>834</v>
      </c>
      <c r="D602" s="11" t="s">
        <v>51</v>
      </c>
      <c r="E602" s="11"/>
      <c r="F602" s="9">
        <v>639730.4370110553</v>
      </c>
      <c r="G602" s="9">
        <f t="shared" si="19"/>
        <v>0</v>
      </c>
    </row>
    <row r="603" spans="1:12" ht="14.25" customHeight="1" x14ac:dyDescent="0.25">
      <c r="A603" s="4">
        <v>16</v>
      </c>
      <c r="B603" s="816">
        <v>719</v>
      </c>
      <c r="C603" s="817" t="s">
        <v>835</v>
      </c>
      <c r="D603" s="11" t="s">
        <v>51</v>
      </c>
      <c r="E603" s="11"/>
      <c r="F603" s="9">
        <v>2847932.6566036539</v>
      </c>
      <c r="G603" s="9">
        <f t="shared" si="19"/>
        <v>0</v>
      </c>
    </row>
    <row r="604" spans="1:12" ht="14.25" customHeight="1" x14ac:dyDescent="0.25">
      <c r="A604" s="4">
        <v>16</v>
      </c>
      <c r="B604" s="816" t="s">
        <v>836</v>
      </c>
      <c r="C604" s="817" t="s">
        <v>837</v>
      </c>
      <c r="D604" s="11" t="s">
        <v>51</v>
      </c>
      <c r="E604" s="11"/>
      <c r="F604" s="9">
        <v>2385143.5999055603</v>
      </c>
      <c r="G604" s="9">
        <f t="shared" si="19"/>
        <v>0</v>
      </c>
    </row>
    <row r="605" spans="1:12" ht="14.25" customHeight="1" x14ac:dyDescent="0.25">
      <c r="A605" s="4">
        <v>16</v>
      </c>
      <c r="B605" s="816" t="s">
        <v>35</v>
      </c>
      <c r="C605" s="6" t="s">
        <v>39</v>
      </c>
      <c r="D605" s="11" t="s">
        <v>51</v>
      </c>
      <c r="E605" s="11">
        <v>6.5</v>
      </c>
      <c r="F605" s="9">
        <v>307102.24208704947</v>
      </c>
      <c r="G605" s="9">
        <f t="shared" si="19"/>
        <v>1996164.5735658216</v>
      </c>
    </row>
    <row r="606" spans="1:12" ht="14.25" customHeight="1" x14ac:dyDescent="0.25">
      <c r="A606" s="4">
        <v>16</v>
      </c>
      <c r="B606" s="820">
        <v>528.5</v>
      </c>
      <c r="C606" s="818" t="s">
        <v>40</v>
      </c>
      <c r="D606" s="819" t="s">
        <v>51</v>
      </c>
      <c r="E606" s="819">
        <v>2</v>
      </c>
      <c r="F606" s="9">
        <v>292746.13295942714</v>
      </c>
      <c r="G606" s="9">
        <f t="shared" si="19"/>
        <v>585492.26591885427</v>
      </c>
    </row>
    <row r="607" spans="1:12" ht="14.25" customHeight="1" x14ac:dyDescent="0.25">
      <c r="A607" s="4">
        <v>16</v>
      </c>
      <c r="B607" s="816" t="s">
        <v>35</v>
      </c>
      <c r="C607" s="6" t="s">
        <v>41</v>
      </c>
      <c r="D607" s="11" t="s">
        <v>51</v>
      </c>
      <c r="E607" s="11">
        <v>6</v>
      </c>
      <c r="F607" s="9">
        <v>71289.169766375897</v>
      </c>
      <c r="G607" s="9">
        <f t="shared" si="19"/>
        <v>427735.01859825535</v>
      </c>
    </row>
    <row r="608" spans="1:12" ht="14.25" customHeight="1" x14ac:dyDescent="0.25">
      <c r="A608" s="4">
        <v>16</v>
      </c>
      <c r="B608" s="816" t="s">
        <v>35</v>
      </c>
      <c r="C608" s="7" t="s">
        <v>42</v>
      </c>
      <c r="D608" s="11" t="s">
        <v>51</v>
      </c>
      <c r="E608" s="11">
        <v>1</v>
      </c>
      <c r="F608" s="9">
        <v>142183.03788093745</v>
      </c>
      <c r="G608" s="9">
        <f t="shared" si="19"/>
        <v>142183.03788093745</v>
      </c>
    </row>
    <row r="609" spans="1:11" ht="14.25" customHeight="1" x14ac:dyDescent="0.25">
      <c r="A609" s="4">
        <v>16</v>
      </c>
      <c r="B609" s="816" t="s">
        <v>35</v>
      </c>
      <c r="C609" s="7" t="s">
        <v>43</v>
      </c>
      <c r="D609" s="11" t="s">
        <v>51</v>
      </c>
      <c r="E609" s="11">
        <v>8</v>
      </c>
      <c r="F609" s="9">
        <v>29369.945333558175</v>
      </c>
      <c r="G609" s="9">
        <f t="shared" si="19"/>
        <v>234959.5626684654</v>
      </c>
    </row>
    <row r="610" spans="1:11" ht="14.25" customHeight="1" x14ac:dyDescent="0.25">
      <c r="A610" s="4">
        <v>16</v>
      </c>
      <c r="B610" s="816" t="s">
        <v>35</v>
      </c>
      <c r="C610" s="6" t="s">
        <v>44</v>
      </c>
      <c r="D610" s="11" t="s">
        <v>51</v>
      </c>
      <c r="E610" s="11">
        <v>1</v>
      </c>
      <c r="F610" s="9">
        <v>1801648.8280902999</v>
      </c>
      <c r="G610" s="9">
        <f t="shared" si="19"/>
        <v>1801648.8280902999</v>
      </c>
    </row>
    <row r="611" spans="1:11" ht="14.25" customHeight="1" x14ac:dyDescent="0.25">
      <c r="A611" s="4">
        <v>16</v>
      </c>
      <c r="B611" s="816" t="s">
        <v>35</v>
      </c>
      <c r="C611" s="6" t="s">
        <v>45</v>
      </c>
      <c r="D611" s="11" t="s">
        <v>51</v>
      </c>
      <c r="E611" s="11">
        <v>1</v>
      </c>
      <c r="F611" s="9">
        <v>163108.63767372453</v>
      </c>
      <c r="G611" s="9">
        <f t="shared" si="19"/>
        <v>163108.63767372453</v>
      </c>
    </row>
    <row r="612" spans="1:11" ht="14.25" customHeight="1" x14ac:dyDescent="0.25">
      <c r="A612" s="4">
        <v>16</v>
      </c>
      <c r="B612" s="816" t="s">
        <v>35</v>
      </c>
      <c r="C612" s="6" t="s">
        <v>46</v>
      </c>
      <c r="D612" s="11" t="s">
        <v>51</v>
      </c>
      <c r="E612" s="11">
        <v>1</v>
      </c>
      <c r="F612" s="9">
        <v>122331.47825529339</v>
      </c>
      <c r="G612" s="9">
        <f t="shared" si="19"/>
        <v>122331.47825529339</v>
      </c>
      <c r="H612" s="2"/>
      <c r="I612" s="2"/>
      <c r="J612" s="8"/>
    </row>
    <row r="613" spans="1:11" ht="14.25" customHeight="1" x14ac:dyDescent="0.25">
      <c r="A613" s="4">
        <v>16</v>
      </c>
      <c r="B613" s="816" t="s">
        <v>35</v>
      </c>
      <c r="C613" s="6" t="s">
        <v>47</v>
      </c>
      <c r="D613" s="11" t="s">
        <v>48</v>
      </c>
      <c r="E613" s="11">
        <v>5</v>
      </c>
      <c r="F613" s="9">
        <v>193974</v>
      </c>
      <c r="G613" s="9">
        <f t="shared" si="19"/>
        <v>969870</v>
      </c>
      <c r="H613" s="8"/>
      <c r="I613" s="8"/>
      <c r="J613" s="8"/>
      <c r="K613" s="8"/>
    </row>
    <row r="614" spans="1:11" ht="14.25" customHeight="1" x14ac:dyDescent="0.25">
      <c r="A614" s="4">
        <v>16</v>
      </c>
      <c r="B614" s="816">
        <v>100</v>
      </c>
      <c r="C614" s="6" t="s">
        <v>497</v>
      </c>
      <c r="D614" s="11" t="s">
        <v>51</v>
      </c>
      <c r="E614" s="11"/>
      <c r="F614" s="9">
        <v>118572.58079897906</v>
      </c>
      <c r="G614" s="9">
        <f t="shared" si="19"/>
        <v>0</v>
      </c>
      <c r="H614" s="8"/>
      <c r="I614" s="8"/>
      <c r="J614" s="8"/>
      <c r="K614" s="8"/>
    </row>
    <row r="615" spans="1:11" ht="14.25" customHeight="1" x14ac:dyDescent="0.25">
      <c r="A615" s="4">
        <v>16</v>
      </c>
      <c r="B615" s="816">
        <v>736</v>
      </c>
      <c r="C615" s="6" t="s">
        <v>838</v>
      </c>
      <c r="D615" s="11" t="s">
        <v>51</v>
      </c>
      <c r="E615" s="11"/>
      <c r="F615" s="9">
        <v>165180.35000794518</v>
      </c>
      <c r="G615" s="9">
        <f t="shared" si="19"/>
        <v>0</v>
      </c>
      <c r="H615" s="8"/>
      <c r="I615" s="8"/>
      <c r="J615" s="8"/>
      <c r="K615" s="8"/>
    </row>
    <row r="616" spans="1:11" ht="14.25" customHeight="1" x14ac:dyDescent="0.25">
      <c r="A616" s="4">
        <v>1</v>
      </c>
      <c r="B616" s="816" t="s">
        <v>35</v>
      </c>
      <c r="C616" s="6" t="s">
        <v>525</v>
      </c>
      <c r="D616" s="11" t="s">
        <v>524</v>
      </c>
      <c r="E616" s="11">
        <v>1</v>
      </c>
      <c r="F616" s="9">
        <v>133080.96526185301</v>
      </c>
      <c r="G616" s="9">
        <f t="shared" si="19"/>
        <v>133080.96526185301</v>
      </c>
      <c r="H616" s="8"/>
      <c r="I616" s="8"/>
      <c r="J616" s="8"/>
      <c r="K616" s="8"/>
    </row>
    <row r="617" spans="1:11" ht="14.25" customHeight="1" x14ac:dyDescent="0.25">
      <c r="A617" s="4">
        <v>1</v>
      </c>
      <c r="B617" s="816" t="s">
        <v>35</v>
      </c>
      <c r="C617" s="6" t="s">
        <v>889</v>
      </c>
      <c r="D617" s="11" t="s">
        <v>521</v>
      </c>
      <c r="E617" s="11">
        <v>1</v>
      </c>
      <c r="F617" s="9">
        <v>66540.482630926504</v>
      </c>
      <c r="G617" s="9">
        <f t="shared" si="19"/>
        <v>66540.482630926504</v>
      </c>
      <c r="H617" s="8"/>
      <c r="I617" s="8"/>
      <c r="J617" s="8"/>
      <c r="K617" s="8"/>
    </row>
    <row r="618" spans="1:11" customFormat="1" ht="15" customHeight="1" x14ac:dyDescent="0.3">
      <c r="A618" s="4">
        <v>1</v>
      </c>
      <c r="B618" s="869">
        <v>576</v>
      </c>
      <c r="C618" s="868" t="s">
        <v>1056</v>
      </c>
      <c r="D618" s="866" t="s">
        <v>790</v>
      </c>
      <c r="E618" s="11">
        <v>3</v>
      </c>
      <c r="F618" s="867">
        <v>59806</v>
      </c>
      <c r="G618" s="867">
        <f t="shared" si="19"/>
        <v>179418</v>
      </c>
    </row>
    <row r="619" spans="1:11" customFormat="1" ht="15" customHeight="1" x14ac:dyDescent="0.3">
      <c r="A619" s="4">
        <v>1</v>
      </c>
      <c r="B619" s="869">
        <v>101</v>
      </c>
      <c r="C619" s="868" t="s">
        <v>1057</v>
      </c>
      <c r="D619" s="866" t="s">
        <v>790</v>
      </c>
      <c r="E619" s="874">
        <f>+E614</f>
        <v>0</v>
      </c>
      <c r="F619" s="867">
        <v>78318</v>
      </c>
      <c r="G619" s="867">
        <f t="shared" si="19"/>
        <v>0</v>
      </c>
    </row>
    <row r="620" spans="1:11" ht="28.5" customHeight="1" x14ac:dyDescent="0.25">
      <c r="A620" s="4">
        <v>16</v>
      </c>
      <c r="B620" s="816" t="s">
        <v>35</v>
      </c>
      <c r="C620" s="6" t="s">
        <v>49</v>
      </c>
      <c r="D620" s="11" t="s">
        <v>51</v>
      </c>
      <c r="E620" s="11">
        <v>1</v>
      </c>
      <c r="F620" s="9">
        <v>3817766.5890727374</v>
      </c>
      <c r="G620" s="9">
        <f t="shared" si="19"/>
        <v>3817766.5890727374</v>
      </c>
      <c r="J620" s="2"/>
    </row>
    <row r="621" spans="1:11" ht="31.5" customHeight="1" x14ac:dyDescent="0.25">
      <c r="A621" s="4">
        <v>1</v>
      </c>
      <c r="B621" s="841" t="s">
        <v>35</v>
      </c>
      <c r="C621" s="842" t="s">
        <v>50</v>
      </c>
      <c r="D621" s="11" t="s">
        <v>51</v>
      </c>
      <c r="E621" s="843">
        <v>1</v>
      </c>
      <c r="F621" s="844">
        <f>3184838.63678603</f>
        <v>3184838.6367860301</v>
      </c>
      <c r="G621" s="9">
        <f t="shared" si="19"/>
        <v>3184838.6367860301</v>
      </c>
      <c r="J621" s="2"/>
    </row>
    <row r="622" spans="1:11" ht="42.75" customHeight="1" x14ac:dyDescent="0.25">
      <c r="A622" s="4">
        <v>16</v>
      </c>
      <c r="B622" s="816" t="s">
        <v>35</v>
      </c>
      <c r="C622" s="6" t="s">
        <v>52</v>
      </c>
      <c r="D622" s="11" t="s">
        <v>51</v>
      </c>
      <c r="E622" s="11">
        <v>1</v>
      </c>
      <c r="F622" s="10">
        <v>3312236.7889062678</v>
      </c>
      <c r="G622" s="9">
        <f t="shared" si="19"/>
        <v>3312236.7889062678</v>
      </c>
    </row>
    <row r="623" spans="1:11" ht="14.25" customHeight="1" x14ac:dyDescent="0.25">
      <c r="A623" s="4">
        <v>16</v>
      </c>
      <c r="B623" s="816" t="s">
        <v>35</v>
      </c>
      <c r="C623" s="6" t="s">
        <v>53</v>
      </c>
      <c r="D623" s="11" t="s">
        <v>51</v>
      </c>
      <c r="E623" s="11">
        <v>1</v>
      </c>
      <c r="F623" s="10">
        <v>1620000</v>
      </c>
      <c r="G623" s="9">
        <f t="shared" si="19"/>
        <v>1620000</v>
      </c>
      <c r="K623" s="2"/>
    </row>
    <row r="624" spans="1:11" ht="28.5" customHeight="1" x14ac:dyDescent="0.25">
      <c r="A624" s="4">
        <v>16</v>
      </c>
      <c r="B624" s="816" t="s">
        <v>35</v>
      </c>
      <c r="C624" s="13" t="s">
        <v>54</v>
      </c>
      <c r="D624" s="11" t="s">
        <v>51</v>
      </c>
      <c r="E624" s="11">
        <v>1</v>
      </c>
      <c r="F624" s="10">
        <v>3817766.9999999986</v>
      </c>
      <c r="G624" s="9">
        <f t="shared" si="19"/>
        <v>3817766.9999999986</v>
      </c>
      <c r="K624" s="3"/>
    </row>
    <row r="625" spans="1:12" ht="28.5" customHeight="1" x14ac:dyDescent="0.25">
      <c r="A625" s="4">
        <v>16</v>
      </c>
      <c r="B625" s="820" t="s">
        <v>35</v>
      </c>
      <c r="C625" s="12" t="s">
        <v>55</v>
      </c>
      <c r="D625" s="11" t="s">
        <v>51</v>
      </c>
      <c r="E625" s="11">
        <v>1</v>
      </c>
      <c r="F625" s="10">
        <v>2031088.0899497306</v>
      </c>
      <c r="G625" s="9">
        <f t="shared" si="19"/>
        <v>2031088.0899497306</v>
      </c>
    </row>
    <row r="626" spans="1:12" ht="14.25" customHeight="1" x14ac:dyDescent="0.25">
      <c r="A626" s="825"/>
      <c r="B626" s="826"/>
      <c r="C626" s="827" t="s">
        <v>20</v>
      </c>
      <c r="D626" s="828"/>
      <c r="E626" s="828"/>
      <c r="F626" s="829"/>
      <c r="G626" s="830">
        <f>SUM(G589:G625)</f>
        <v>29312963.316409789</v>
      </c>
      <c r="H626" s="8" t="e">
        <f>+#REF!</f>
        <v>#REF!</v>
      </c>
      <c r="J626" s="8" t="e">
        <f>+G626-H626</f>
        <v>#REF!</v>
      </c>
    </row>
    <row r="627" spans="1:12" ht="14.25" customHeight="1" x14ac:dyDescent="0.25">
      <c r="A627" s="822"/>
      <c r="B627" s="822"/>
      <c r="C627" s="822" t="s">
        <v>855</v>
      </c>
      <c r="D627" s="822"/>
      <c r="E627" s="822"/>
      <c r="F627" s="823"/>
      <c r="G627" s="824"/>
    </row>
    <row r="628" spans="1:12" ht="14.25" customHeight="1" x14ac:dyDescent="0.25">
      <c r="A628" s="4">
        <v>17</v>
      </c>
      <c r="B628" s="816">
        <v>730</v>
      </c>
      <c r="C628" s="5" t="s">
        <v>26</v>
      </c>
      <c r="D628" s="11" t="s">
        <v>51</v>
      </c>
      <c r="E628" s="11">
        <v>1</v>
      </c>
      <c r="F628" s="9">
        <v>874341.94177037419</v>
      </c>
      <c r="G628" s="9">
        <f t="shared" ref="G628:G664" si="20">+F628*E628</f>
        <v>874341.94177037419</v>
      </c>
      <c r="K628" s="8"/>
      <c r="L628" s="3"/>
    </row>
    <row r="629" spans="1:12" ht="14.25" customHeight="1" x14ac:dyDescent="0.25">
      <c r="A629" s="4">
        <v>17</v>
      </c>
      <c r="B629" s="816">
        <v>708</v>
      </c>
      <c r="C629" s="5" t="s">
        <v>27</v>
      </c>
      <c r="D629" s="11" t="s">
        <v>51</v>
      </c>
      <c r="E629" s="11">
        <v>1</v>
      </c>
      <c r="F629" s="9">
        <v>615578.80106536078</v>
      </c>
      <c r="G629" s="9">
        <f t="shared" si="20"/>
        <v>615578.80106536078</v>
      </c>
      <c r="K629" s="8"/>
      <c r="L629" s="3"/>
    </row>
    <row r="630" spans="1:12" ht="14.25" customHeight="1" x14ac:dyDescent="0.25">
      <c r="A630" s="4">
        <v>17</v>
      </c>
      <c r="B630" s="816">
        <v>752</v>
      </c>
      <c r="C630" s="6" t="s">
        <v>28</v>
      </c>
      <c r="D630" s="11" t="s">
        <v>51</v>
      </c>
      <c r="E630" s="11">
        <v>1</v>
      </c>
      <c r="F630" s="9">
        <v>672692.28878201754</v>
      </c>
      <c r="G630" s="9">
        <f t="shared" si="20"/>
        <v>672692.28878201754</v>
      </c>
      <c r="K630" s="8"/>
      <c r="L630" s="3"/>
    </row>
    <row r="631" spans="1:12" ht="14.25" customHeight="1" x14ac:dyDescent="0.25">
      <c r="A631" s="4">
        <v>17</v>
      </c>
      <c r="B631" s="816" t="s">
        <v>29</v>
      </c>
      <c r="C631" s="7" t="s">
        <v>30</v>
      </c>
      <c r="D631" s="11" t="s">
        <v>51</v>
      </c>
      <c r="E631" s="11">
        <v>2</v>
      </c>
      <c r="F631" s="9">
        <v>184841.78300071796</v>
      </c>
      <c r="G631" s="9">
        <f t="shared" si="20"/>
        <v>369683.56600143592</v>
      </c>
      <c r="K631" s="8"/>
      <c r="L631" s="3"/>
    </row>
    <row r="632" spans="1:12" ht="14.25" customHeight="1" x14ac:dyDescent="0.25">
      <c r="A632" s="4">
        <v>17</v>
      </c>
      <c r="B632" s="816">
        <v>527</v>
      </c>
      <c r="C632" s="7" t="s">
        <v>31</v>
      </c>
      <c r="D632" s="11" t="s">
        <v>51</v>
      </c>
      <c r="E632" s="11">
        <v>1</v>
      </c>
      <c r="F632" s="9">
        <v>106249.79526559786</v>
      </c>
      <c r="G632" s="9">
        <f t="shared" si="20"/>
        <v>106249.79526559786</v>
      </c>
      <c r="K632" s="8"/>
      <c r="L632" s="3"/>
    </row>
    <row r="633" spans="1:12" ht="25.5" customHeight="1" x14ac:dyDescent="0.25">
      <c r="A633" s="4">
        <v>17</v>
      </c>
      <c r="B633" s="816">
        <v>522</v>
      </c>
      <c r="C633" s="11" t="s">
        <v>32</v>
      </c>
      <c r="D633" s="11" t="s">
        <v>51</v>
      </c>
      <c r="E633" s="11">
        <v>1</v>
      </c>
      <c r="F633" s="9">
        <v>197789.02537109706</v>
      </c>
      <c r="G633" s="9">
        <f t="shared" si="20"/>
        <v>197789.02537109706</v>
      </c>
      <c r="K633" s="8"/>
      <c r="L633" s="3"/>
    </row>
    <row r="634" spans="1:12" ht="14.25" customHeight="1" x14ac:dyDescent="0.25">
      <c r="A634" s="4">
        <v>17</v>
      </c>
      <c r="B634" s="816">
        <v>510</v>
      </c>
      <c r="C634" s="7" t="s">
        <v>33</v>
      </c>
      <c r="D634" s="11" t="s">
        <v>51</v>
      </c>
      <c r="E634" s="11">
        <v>1</v>
      </c>
      <c r="F634" s="9">
        <v>427594.25988499756</v>
      </c>
      <c r="G634" s="9">
        <f t="shared" si="20"/>
        <v>427594.25988499756</v>
      </c>
    </row>
    <row r="635" spans="1:12" ht="14.25" customHeight="1" x14ac:dyDescent="0.25">
      <c r="A635" s="4">
        <v>17</v>
      </c>
      <c r="B635" s="816">
        <v>28</v>
      </c>
      <c r="C635" s="7" t="s">
        <v>34</v>
      </c>
      <c r="D635" s="11" t="s">
        <v>51</v>
      </c>
      <c r="E635" s="11">
        <v>1</v>
      </c>
      <c r="F635" s="9">
        <v>307100.9624623835</v>
      </c>
      <c r="G635" s="9">
        <f t="shared" si="20"/>
        <v>307100.9624623835</v>
      </c>
      <c r="K635" s="8"/>
      <c r="L635" s="8"/>
    </row>
    <row r="636" spans="1:12" ht="14.25" customHeight="1" x14ac:dyDescent="0.25">
      <c r="A636" s="4">
        <v>17</v>
      </c>
      <c r="B636" s="816" t="s">
        <v>35</v>
      </c>
      <c r="C636" s="7" t="s">
        <v>36</v>
      </c>
      <c r="D636" s="11" t="s">
        <v>51</v>
      </c>
      <c r="E636" s="11">
        <v>1</v>
      </c>
      <c r="F636" s="9">
        <v>300958.7640656826</v>
      </c>
      <c r="G636" s="9">
        <f t="shared" si="20"/>
        <v>300958.7640656826</v>
      </c>
      <c r="L636" s="8"/>
    </row>
    <row r="637" spans="1:12" ht="14.25" customHeight="1" x14ac:dyDescent="0.25">
      <c r="A637" s="4">
        <v>17</v>
      </c>
      <c r="B637" s="820">
        <v>243.5</v>
      </c>
      <c r="C637" s="7" t="s">
        <v>37</v>
      </c>
      <c r="D637" s="11" t="s">
        <v>51</v>
      </c>
      <c r="E637" s="11">
        <v>1</v>
      </c>
      <c r="F637" s="9">
        <v>256983.18279463612</v>
      </c>
      <c r="G637" s="9">
        <f t="shared" si="20"/>
        <v>256983.18279463612</v>
      </c>
    </row>
    <row r="638" spans="1:12" ht="14.25" customHeight="1" x14ac:dyDescent="0.25">
      <c r="A638" s="4">
        <v>17</v>
      </c>
      <c r="B638" s="816" t="s">
        <v>64</v>
      </c>
      <c r="C638" s="817" t="s">
        <v>63</v>
      </c>
      <c r="D638" s="11" t="s">
        <v>51</v>
      </c>
      <c r="E638" s="11"/>
      <c r="F638" s="9">
        <v>278002.00000000006</v>
      </c>
      <c r="G638" s="9">
        <f t="shared" si="20"/>
        <v>0</v>
      </c>
    </row>
    <row r="639" spans="1:12" x14ac:dyDescent="0.25">
      <c r="A639" s="4">
        <v>17</v>
      </c>
      <c r="B639" s="816" t="s">
        <v>35</v>
      </c>
      <c r="C639" s="817" t="s">
        <v>832</v>
      </c>
      <c r="D639" s="11" t="s">
        <v>51</v>
      </c>
      <c r="E639" s="11">
        <v>1</v>
      </c>
      <c r="F639" s="9">
        <v>82819.867631515852</v>
      </c>
      <c r="G639" s="9">
        <f t="shared" si="20"/>
        <v>82819.867631515852</v>
      </c>
    </row>
    <row r="640" spans="1:12" ht="14.25" customHeight="1" x14ac:dyDescent="0.25">
      <c r="A640" s="4">
        <v>17</v>
      </c>
      <c r="B640" s="816">
        <v>690</v>
      </c>
      <c r="C640" s="817" t="s">
        <v>833</v>
      </c>
      <c r="D640" s="11" t="s">
        <v>51</v>
      </c>
      <c r="E640" s="11">
        <v>1</v>
      </c>
      <c r="F640" s="9">
        <v>494940.90605549113</v>
      </c>
      <c r="G640" s="9">
        <f t="shared" si="20"/>
        <v>494940.90605549113</v>
      </c>
    </row>
    <row r="641" spans="1:11" ht="14.25" customHeight="1" x14ac:dyDescent="0.25">
      <c r="A641" s="4">
        <v>17</v>
      </c>
      <c r="B641" s="816">
        <v>268</v>
      </c>
      <c r="C641" s="817" t="s">
        <v>834</v>
      </c>
      <c r="D641" s="11" t="s">
        <v>51</v>
      </c>
      <c r="E641" s="11"/>
      <c r="F641" s="9">
        <v>639730.4370110553</v>
      </c>
      <c r="G641" s="9">
        <f t="shared" si="20"/>
        <v>0</v>
      </c>
    </row>
    <row r="642" spans="1:11" ht="14.25" customHeight="1" x14ac:dyDescent="0.25">
      <c r="A642" s="4">
        <v>17</v>
      </c>
      <c r="B642" s="816">
        <v>719</v>
      </c>
      <c r="C642" s="817" t="s">
        <v>835</v>
      </c>
      <c r="D642" s="11" t="s">
        <v>51</v>
      </c>
      <c r="E642" s="11"/>
      <c r="F642" s="9">
        <v>2847932.6566036539</v>
      </c>
      <c r="G642" s="9">
        <f t="shared" si="20"/>
        <v>0</v>
      </c>
    </row>
    <row r="643" spans="1:11" ht="14.25" customHeight="1" x14ac:dyDescent="0.25">
      <c r="A643" s="4">
        <v>17</v>
      </c>
      <c r="B643" s="816" t="s">
        <v>836</v>
      </c>
      <c r="C643" s="817" t="s">
        <v>837</v>
      </c>
      <c r="D643" s="11" t="s">
        <v>51</v>
      </c>
      <c r="E643" s="11"/>
      <c r="F643" s="9">
        <v>2385143.5999055603</v>
      </c>
      <c r="G643" s="9">
        <f t="shared" si="20"/>
        <v>0</v>
      </c>
    </row>
    <row r="644" spans="1:11" ht="14.25" customHeight="1" x14ac:dyDescent="0.25">
      <c r="A644" s="4">
        <v>17</v>
      </c>
      <c r="B644" s="816" t="s">
        <v>35</v>
      </c>
      <c r="C644" s="6" t="s">
        <v>39</v>
      </c>
      <c r="D644" s="11" t="s">
        <v>51</v>
      </c>
      <c r="E644" s="11">
        <v>6.5</v>
      </c>
      <c r="F644" s="9">
        <v>307102.24208704947</v>
      </c>
      <c r="G644" s="9">
        <f t="shared" si="20"/>
        <v>1996164.5735658216</v>
      </c>
    </row>
    <row r="645" spans="1:11" ht="14.25" customHeight="1" x14ac:dyDescent="0.25">
      <c r="A645" s="4">
        <v>17</v>
      </c>
      <c r="B645" s="820">
        <v>528.5</v>
      </c>
      <c r="C645" s="818" t="s">
        <v>40</v>
      </c>
      <c r="D645" s="819" t="s">
        <v>51</v>
      </c>
      <c r="E645" s="819">
        <v>2</v>
      </c>
      <c r="F645" s="9">
        <v>292746.13295942714</v>
      </c>
      <c r="G645" s="9">
        <f t="shared" si="20"/>
        <v>585492.26591885427</v>
      </c>
    </row>
    <row r="646" spans="1:11" ht="14.25" customHeight="1" x14ac:dyDescent="0.25">
      <c r="A646" s="4">
        <v>17</v>
      </c>
      <c r="B646" s="816" t="s">
        <v>35</v>
      </c>
      <c r="C646" s="6" t="s">
        <v>41</v>
      </c>
      <c r="D646" s="11" t="s">
        <v>51</v>
      </c>
      <c r="E646" s="11">
        <v>6</v>
      </c>
      <c r="F646" s="9">
        <v>71289.169766375897</v>
      </c>
      <c r="G646" s="9">
        <f t="shared" si="20"/>
        <v>427735.01859825535</v>
      </c>
    </row>
    <row r="647" spans="1:11" ht="14.25" customHeight="1" x14ac:dyDescent="0.25">
      <c r="A647" s="4">
        <v>17</v>
      </c>
      <c r="B647" s="816" t="s">
        <v>35</v>
      </c>
      <c r="C647" s="7" t="s">
        <v>42</v>
      </c>
      <c r="D647" s="11" t="s">
        <v>51</v>
      </c>
      <c r="E647" s="11">
        <v>1</v>
      </c>
      <c r="F647" s="9">
        <v>142183.03788093745</v>
      </c>
      <c r="G647" s="9">
        <f t="shared" si="20"/>
        <v>142183.03788093745</v>
      </c>
    </row>
    <row r="648" spans="1:11" ht="14.25" customHeight="1" x14ac:dyDescent="0.25">
      <c r="A648" s="4">
        <v>17</v>
      </c>
      <c r="B648" s="816" t="s">
        <v>35</v>
      </c>
      <c r="C648" s="7" t="s">
        <v>43</v>
      </c>
      <c r="D648" s="11" t="s">
        <v>51</v>
      </c>
      <c r="E648" s="11">
        <v>8</v>
      </c>
      <c r="F648" s="9">
        <v>29369.945333558175</v>
      </c>
      <c r="G648" s="9">
        <f t="shared" si="20"/>
        <v>234959.5626684654</v>
      </c>
    </row>
    <row r="649" spans="1:11" ht="14.25" customHeight="1" x14ac:dyDescent="0.25">
      <c r="A649" s="4">
        <v>17</v>
      </c>
      <c r="B649" s="816" t="s">
        <v>35</v>
      </c>
      <c r="C649" s="6" t="s">
        <v>44</v>
      </c>
      <c r="D649" s="11" t="s">
        <v>51</v>
      </c>
      <c r="E649" s="11">
        <v>1</v>
      </c>
      <c r="F649" s="9">
        <v>1801648.8280902999</v>
      </c>
      <c r="G649" s="9">
        <f t="shared" si="20"/>
        <v>1801648.8280902999</v>
      </c>
    </row>
    <row r="650" spans="1:11" ht="14.25" customHeight="1" x14ac:dyDescent="0.25">
      <c r="A650" s="4">
        <v>17</v>
      </c>
      <c r="B650" s="816" t="s">
        <v>35</v>
      </c>
      <c r="C650" s="6" t="s">
        <v>45</v>
      </c>
      <c r="D650" s="11" t="s">
        <v>51</v>
      </c>
      <c r="E650" s="11">
        <v>1</v>
      </c>
      <c r="F650" s="9">
        <v>163108.63767372453</v>
      </c>
      <c r="G650" s="9">
        <f t="shared" si="20"/>
        <v>163108.63767372453</v>
      </c>
    </row>
    <row r="651" spans="1:11" ht="14.25" customHeight="1" x14ac:dyDescent="0.25">
      <c r="A651" s="4">
        <v>17</v>
      </c>
      <c r="B651" s="816" t="s">
        <v>35</v>
      </c>
      <c r="C651" s="6" t="s">
        <v>46</v>
      </c>
      <c r="D651" s="11" t="s">
        <v>51</v>
      </c>
      <c r="E651" s="11">
        <v>1</v>
      </c>
      <c r="F651" s="9">
        <v>122331.47825529339</v>
      </c>
      <c r="G651" s="9">
        <f t="shared" si="20"/>
        <v>122331.47825529339</v>
      </c>
      <c r="H651" s="2"/>
      <c r="I651" s="2"/>
      <c r="J651" s="8"/>
    </row>
    <row r="652" spans="1:11" ht="14.25" customHeight="1" x14ac:dyDescent="0.25">
      <c r="A652" s="4">
        <v>17</v>
      </c>
      <c r="B652" s="816" t="s">
        <v>35</v>
      </c>
      <c r="C652" s="6" t="s">
        <v>47</v>
      </c>
      <c r="D652" s="11" t="s">
        <v>48</v>
      </c>
      <c r="E652" s="11">
        <v>5</v>
      </c>
      <c r="F652" s="9">
        <v>193974</v>
      </c>
      <c r="G652" s="9">
        <f t="shared" si="20"/>
        <v>969870</v>
      </c>
      <c r="H652" s="8"/>
      <c r="I652" s="8"/>
      <c r="J652" s="8"/>
      <c r="K652" s="8"/>
    </row>
    <row r="653" spans="1:11" ht="14.25" customHeight="1" x14ac:dyDescent="0.25">
      <c r="A653" s="4">
        <v>17</v>
      </c>
      <c r="B653" s="816">
        <v>100</v>
      </c>
      <c r="C653" s="6" t="s">
        <v>497</v>
      </c>
      <c r="D653" s="11" t="s">
        <v>51</v>
      </c>
      <c r="E653" s="11"/>
      <c r="F653" s="9">
        <v>118572.58079897906</v>
      </c>
      <c r="G653" s="9">
        <f t="shared" si="20"/>
        <v>0</v>
      </c>
      <c r="H653" s="8"/>
      <c r="I653" s="8"/>
      <c r="J653" s="8"/>
      <c r="K653" s="8"/>
    </row>
    <row r="654" spans="1:11" ht="14.25" customHeight="1" x14ac:dyDescent="0.25">
      <c r="A654" s="4">
        <v>17</v>
      </c>
      <c r="B654" s="816">
        <v>736</v>
      </c>
      <c r="C654" s="6" t="s">
        <v>838</v>
      </c>
      <c r="D654" s="11" t="s">
        <v>51</v>
      </c>
      <c r="E654" s="11"/>
      <c r="F654" s="9">
        <v>165180.35000794518</v>
      </c>
      <c r="G654" s="9">
        <f t="shared" si="20"/>
        <v>0</v>
      </c>
      <c r="H654" s="8"/>
      <c r="I654" s="8"/>
      <c r="J654" s="8"/>
      <c r="K654" s="8"/>
    </row>
    <row r="655" spans="1:11" ht="14.25" customHeight="1" x14ac:dyDescent="0.25">
      <c r="A655" s="4">
        <v>1</v>
      </c>
      <c r="B655" s="816" t="s">
        <v>35</v>
      </c>
      <c r="C655" s="6" t="s">
        <v>525</v>
      </c>
      <c r="D655" s="11" t="s">
        <v>524</v>
      </c>
      <c r="E655" s="11">
        <v>1</v>
      </c>
      <c r="F655" s="9">
        <v>133080.96526185301</v>
      </c>
      <c r="G655" s="9">
        <f t="shared" si="20"/>
        <v>133080.96526185301</v>
      </c>
      <c r="H655" s="8"/>
      <c r="I655" s="8"/>
      <c r="J655" s="8"/>
      <c r="K655" s="8"/>
    </row>
    <row r="656" spans="1:11" ht="14.25" customHeight="1" x14ac:dyDescent="0.25">
      <c r="A656" s="4">
        <v>1</v>
      </c>
      <c r="B656" s="816" t="s">
        <v>35</v>
      </c>
      <c r="C656" s="6" t="s">
        <v>889</v>
      </c>
      <c r="D656" s="11" t="s">
        <v>521</v>
      </c>
      <c r="E656" s="11">
        <v>1</v>
      </c>
      <c r="F656" s="9">
        <v>66540.482630926504</v>
      </c>
      <c r="G656" s="9">
        <f t="shared" si="20"/>
        <v>66540.482630926504</v>
      </c>
      <c r="H656" s="8"/>
      <c r="I656" s="8"/>
      <c r="J656" s="8"/>
      <c r="K656" s="8"/>
    </row>
    <row r="657" spans="1:12" customFormat="1" ht="15" customHeight="1" x14ac:dyDescent="0.3">
      <c r="A657" s="4">
        <v>1</v>
      </c>
      <c r="B657" s="869">
        <v>576</v>
      </c>
      <c r="C657" s="868" t="s">
        <v>1056</v>
      </c>
      <c r="D657" s="866" t="s">
        <v>790</v>
      </c>
      <c r="E657" s="11">
        <v>3</v>
      </c>
      <c r="F657" s="867">
        <v>59806</v>
      </c>
      <c r="G657" s="867">
        <f t="shared" si="20"/>
        <v>179418</v>
      </c>
    </row>
    <row r="658" spans="1:12" customFormat="1" ht="15" customHeight="1" x14ac:dyDescent="0.3">
      <c r="A658" s="4">
        <v>1</v>
      </c>
      <c r="B658" s="869">
        <v>101</v>
      </c>
      <c r="C658" s="868" t="s">
        <v>1057</v>
      </c>
      <c r="D658" s="866" t="s">
        <v>790</v>
      </c>
      <c r="E658" s="874">
        <f>+E653</f>
        <v>0</v>
      </c>
      <c r="F658" s="867">
        <v>78318</v>
      </c>
      <c r="G658" s="867">
        <f t="shared" si="20"/>
        <v>0</v>
      </c>
    </row>
    <row r="659" spans="1:12" ht="28.5" customHeight="1" x14ac:dyDescent="0.25">
      <c r="A659" s="4">
        <v>17</v>
      </c>
      <c r="B659" s="816" t="s">
        <v>35</v>
      </c>
      <c r="C659" s="6" t="s">
        <v>49</v>
      </c>
      <c r="D659" s="11" t="s">
        <v>51</v>
      </c>
      <c r="E659" s="11">
        <v>1</v>
      </c>
      <c r="F659" s="9">
        <v>3817766.5890727374</v>
      </c>
      <c r="G659" s="9">
        <f t="shared" si="20"/>
        <v>3817766.5890727374</v>
      </c>
      <c r="J659" s="2"/>
    </row>
    <row r="660" spans="1:12" ht="31.5" customHeight="1" x14ac:dyDescent="0.25">
      <c r="A660" s="4">
        <v>1</v>
      </c>
      <c r="B660" s="841" t="s">
        <v>35</v>
      </c>
      <c r="C660" s="842" t="s">
        <v>50</v>
      </c>
      <c r="D660" s="11" t="s">
        <v>51</v>
      </c>
      <c r="E660" s="843">
        <v>1</v>
      </c>
      <c r="F660" s="844">
        <f>3184838.63678603</f>
        <v>3184838.6367860301</v>
      </c>
      <c r="G660" s="9">
        <f t="shared" si="20"/>
        <v>3184838.6367860301</v>
      </c>
      <c r="J660" s="2"/>
    </row>
    <row r="661" spans="1:12" ht="42.75" customHeight="1" x14ac:dyDescent="0.25">
      <c r="A661" s="4">
        <v>17</v>
      </c>
      <c r="B661" s="816" t="s">
        <v>35</v>
      </c>
      <c r="C661" s="6" t="s">
        <v>52</v>
      </c>
      <c r="D661" s="11" t="s">
        <v>51</v>
      </c>
      <c r="E661" s="11">
        <v>1</v>
      </c>
      <c r="F661" s="10">
        <v>3312236.7889062678</v>
      </c>
      <c r="G661" s="9">
        <f t="shared" si="20"/>
        <v>3312236.7889062678</v>
      </c>
    </row>
    <row r="662" spans="1:12" ht="14.25" customHeight="1" x14ac:dyDescent="0.25">
      <c r="A662" s="4">
        <v>17</v>
      </c>
      <c r="B662" s="816" t="s">
        <v>35</v>
      </c>
      <c r="C662" s="6" t="s">
        <v>53</v>
      </c>
      <c r="D662" s="11" t="s">
        <v>51</v>
      </c>
      <c r="E662" s="11">
        <v>1</v>
      </c>
      <c r="F662" s="10">
        <v>1620000</v>
      </c>
      <c r="G662" s="9">
        <f t="shared" si="20"/>
        <v>1620000</v>
      </c>
      <c r="K662" s="2"/>
    </row>
    <row r="663" spans="1:12" ht="28.5" customHeight="1" x14ac:dyDescent="0.25">
      <c r="A663" s="4">
        <v>17</v>
      </c>
      <c r="B663" s="816" t="s">
        <v>35</v>
      </c>
      <c r="C663" s="13" t="s">
        <v>54</v>
      </c>
      <c r="D663" s="11" t="s">
        <v>51</v>
      </c>
      <c r="E663" s="11">
        <v>1</v>
      </c>
      <c r="F663" s="10">
        <v>3817766.9999999986</v>
      </c>
      <c r="G663" s="9">
        <f t="shared" si="20"/>
        <v>3817766.9999999986</v>
      </c>
      <c r="K663" s="3"/>
    </row>
    <row r="664" spans="1:12" ht="28.5" customHeight="1" x14ac:dyDescent="0.25">
      <c r="A664" s="4">
        <v>17</v>
      </c>
      <c r="B664" s="820" t="s">
        <v>35</v>
      </c>
      <c r="C664" s="12" t="s">
        <v>55</v>
      </c>
      <c r="D664" s="11" t="s">
        <v>51</v>
      </c>
      <c r="E664" s="11">
        <v>1</v>
      </c>
      <c r="F664" s="10">
        <v>2031088.0899497306</v>
      </c>
      <c r="G664" s="9">
        <f t="shared" si="20"/>
        <v>2031088.0899497306</v>
      </c>
    </row>
    <row r="665" spans="1:12" ht="14.25" customHeight="1" x14ac:dyDescent="0.25">
      <c r="A665" s="825"/>
      <c r="B665" s="826"/>
      <c r="C665" s="827" t="s">
        <v>20</v>
      </c>
      <c r="D665" s="828"/>
      <c r="E665" s="828"/>
      <c r="F665" s="829"/>
      <c r="G665" s="830">
        <f>SUM(G628:G664)</f>
        <v>29312963.316409789</v>
      </c>
      <c r="H665" s="8" t="e">
        <f>+#REF!</f>
        <v>#REF!</v>
      </c>
      <c r="J665" s="8" t="e">
        <f>+G665-H665</f>
        <v>#REF!</v>
      </c>
    </row>
    <row r="666" spans="1:12" ht="14.25" customHeight="1" x14ac:dyDescent="0.25">
      <c r="A666" s="822"/>
      <c r="B666" s="822"/>
      <c r="C666" s="822" t="s">
        <v>856</v>
      </c>
      <c r="D666" s="822"/>
      <c r="E666" s="822"/>
      <c r="F666" s="823"/>
      <c r="G666" s="824"/>
    </row>
    <row r="667" spans="1:12" ht="14.25" customHeight="1" x14ac:dyDescent="0.25">
      <c r="A667" s="4">
        <v>18</v>
      </c>
      <c r="B667" s="816">
        <v>730</v>
      </c>
      <c r="C667" s="5" t="s">
        <v>26</v>
      </c>
      <c r="D667" s="11" t="s">
        <v>51</v>
      </c>
      <c r="E667" s="11">
        <v>1</v>
      </c>
      <c r="F667" s="9">
        <v>874341.94177037419</v>
      </c>
      <c r="G667" s="9">
        <f t="shared" ref="G667:G703" si="21">+F667*E667</f>
        <v>874341.94177037419</v>
      </c>
      <c r="K667" s="8"/>
      <c r="L667" s="3"/>
    </row>
    <row r="668" spans="1:12" ht="14.25" customHeight="1" x14ac:dyDescent="0.25">
      <c r="A668" s="4">
        <v>18</v>
      </c>
      <c r="B668" s="816">
        <v>708</v>
      </c>
      <c r="C668" s="5" t="s">
        <v>27</v>
      </c>
      <c r="D668" s="11" t="s">
        <v>51</v>
      </c>
      <c r="E668" s="11">
        <v>1</v>
      </c>
      <c r="F668" s="9">
        <v>615578.80106536078</v>
      </c>
      <c r="G668" s="9">
        <f t="shared" si="21"/>
        <v>615578.80106536078</v>
      </c>
      <c r="K668" s="8"/>
      <c r="L668" s="3"/>
    </row>
    <row r="669" spans="1:12" ht="14.25" customHeight="1" x14ac:dyDescent="0.25">
      <c r="A669" s="4">
        <v>18</v>
      </c>
      <c r="B669" s="816">
        <v>752</v>
      </c>
      <c r="C669" s="6" t="s">
        <v>28</v>
      </c>
      <c r="D669" s="11" t="s">
        <v>51</v>
      </c>
      <c r="E669" s="11">
        <v>1</v>
      </c>
      <c r="F669" s="9">
        <v>672692.28878201754</v>
      </c>
      <c r="G669" s="9">
        <f t="shared" si="21"/>
        <v>672692.28878201754</v>
      </c>
      <c r="K669" s="8"/>
      <c r="L669" s="3"/>
    </row>
    <row r="670" spans="1:12" ht="14.25" customHeight="1" x14ac:dyDescent="0.25">
      <c r="A670" s="4">
        <v>18</v>
      </c>
      <c r="B670" s="816" t="s">
        <v>29</v>
      </c>
      <c r="C670" s="7" t="s">
        <v>30</v>
      </c>
      <c r="D670" s="11" t="s">
        <v>51</v>
      </c>
      <c r="E670" s="11">
        <v>2</v>
      </c>
      <c r="F670" s="9">
        <v>184841.78300071796</v>
      </c>
      <c r="G670" s="9">
        <f t="shared" si="21"/>
        <v>369683.56600143592</v>
      </c>
      <c r="K670" s="8"/>
      <c r="L670" s="3"/>
    </row>
    <row r="671" spans="1:12" ht="14.25" customHeight="1" x14ac:dyDescent="0.25">
      <c r="A671" s="4">
        <v>18</v>
      </c>
      <c r="B671" s="816">
        <v>527</v>
      </c>
      <c r="C671" s="7" t="s">
        <v>31</v>
      </c>
      <c r="D671" s="11" t="s">
        <v>51</v>
      </c>
      <c r="E671" s="11">
        <v>1</v>
      </c>
      <c r="F671" s="9">
        <v>106249.79526559786</v>
      </c>
      <c r="G671" s="9">
        <f t="shared" si="21"/>
        <v>106249.79526559786</v>
      </c>
      <c r="K671" s="8"/>
      <c r="L671" s="3"/>
    </row>
    <row r="672" spans="1:12" ht="25.5" customHeight="1" x14ac:dyDescent="0.25">
      <c r="A672" s="4">
        <v>18</v>
      </c>
      <c r="B672" s="816">
        <v>522</v>
      </c>
      <c r="C672" s="11" t="s">
        <v>32</v>
      </c>
      <c r="D672" s="11" t="s">
        <v>51</v>
      </c>
      <c r="E672" s="11">
        <v>1</v>
      </c>
      <c r="F672" s="9">
        <v>197789.02537109706</v>
      </c>
      <c r="G672" s="9">
        <f t="shared" si="21"/>
        <v>197789.02537109706</v>
      </c>
      <c r="K672" s="8"/>
      <c r="L672" s="3"/>
    </row>
    <row r="673" spans="1:12" ht="14.25" customHeight="1" x14ac:dyDescent="0.25">
      <c r="A673" s="4">
        <v>18</v>
      </c>
      <c r="B673" s="816">
        <v>510</v>
      </c>
      <c r="C673" s="7" t="s">
        <v>33</v>
      </c>
      <c r="D673" s="11" t="s">
        <v>51</v>
      </c>
      <c r="E673" s="11">
        <v>1</v>
      </c>
      <c r="F673" s="9">
        <v>427594.25988499756</v>
      </c>
      <c r="G673" s="9">
        <f t="shared" si="21"/>
        <v>427594.25988499756</v>
      </c>
    </row>
    <row r="674" spans="1:12" ht="14.25" customHeight="1" x14ac:dyDescent="0.25">
      <c r="A674" s="4">
        <v>18</v>
      </c>
      <c r="B674" s="816">
        <v>28</v>
      </c>
      <c r="C674" s="7" t="s">
        <v>34</v>
      </c>
      <c r="D674" s="11" t="s">
        <v>51</v>
      </c>
      <c r="E674" s="11">
        <v>1</v>
      </c>
      <c r="F674" s="9">
        <v>307100.9624623835</v>
      </c>
      <c r="G674" s="9">
        <f t="shared" si="21"/>
        <v>307100.9624623835</v>
      </c>
      <c r="K674" s="8"/>
      <c r="L674" s="8"/>
    </row>
    <row r="675" spans="1:12" ht="14.25" customHeight="1" x14ac:dyDescent="0.25">
      <c r="A675" s="4">
        <v>18</v>
      </c>
      <c r="B675" s="816" t="s">
        <v>35</v>
      </c>
      <c r="C675" s="7" t="s">
        <v>36</v>
      </c>
      <c r="D675" s="11" t="s">
        <v>51</v>
      </c>
      <c r="E675" s="11">
        <v>1</v>
      </c>
      <c r="F675" s="9">
        <v>300958.7640656826</v>
      </c>
      <c r="G675" s="9">
        <f t="shared" si="21"/>
        <v>300958.7640656826</v>
      </c>
      <c r="L675" s="8"/>
    </row>
    <row r="676" spans="1:12" ht="14.25" customHeight="1" x14ac:dyDescent="0.25">
      <c r="A676" s="4">
        <v>18</v>
      </c>
      <c r="B676" s="820">
        <v>243.5</v>
      </c>
      <c r="C676" s="7" t="s">
        <v>37</v>
      </c>
      <c r="D676" s="11" t="s">
        <v>51</v>
      </c>
      <c r="E676" s="11">
        <v>1</v>
      </c>
      <c r="F676" s="9">
        <v>256983.18279463612</v>
      </c>
      <c r="G676" s="9">
        <f t="shared" si="21"/>
        <v>256983.18279463612</v>
      </c>
    </row>
    <row r="677" spans="1:12" ht="14.25" customHeight="1" x14ac:dyDescent="0.25">
      <c r="A677" s="4">
        <v>18</v>
      </c>
      <c r="B677" s="816" t="s">
        <v>64</v>
      </c>
      <c r="C677" s="817" t="s">
        <v>63</v>
      </c>
      <c r="D677" s="11" t="s">
        <v>51</v>
      </c>
      <c r="E677" s="11"/>
      <c r="F677" s="9">
        <v>278002.00000000006</v>
      </c>
      <c r="G677" s="9">
        <f t="shared" si="21"/>
        <v>0</v>
      </c>
    </row>
    <row r="678" spans="1:12" x14ac:dyDescent="0.25">
      <c r="A678" s="4">
        <v>18</v>
      </c>
      <c r="B678" s="816" t="s">
        <v>35</v>
      </c>
      <c r="C678" s="817" t="s">
        <v>832</v>
      </c>
      <c r="D678" s="11" t="s">
        <v>51</v>
      </c>
      <c r="E678" s="11">
        <v>1</v>
      </c>
      <c r="F678" s="9">
        <v>82819.867631515852</v>
      </c>
      <c r="G678" s="9">
        <f t="shared" si="21"/>
        <v>82819.867631515852</v>
      </c>
    </row>
    <row r="679" spans="1:12" ht="14.25" customHeight="1" x14ac:dyDescent="0.25">
      <c r="A679" s="4">
        <v>18</v>
      </c>
      <c r="B679" s="816">
        <v>690</v>
      </c>
      <c r="C679" s="817" t="s">
        <v>833</v>
      </c>
      <c r="D679" s="11" t="s">
        <v>51</v>
      </c>
      <c r="E679" s="11">
        <v>1</v>
      </c>
      <c r="F679" s="9">
        <v>494940.90605549113</v>
      </c>
      <c r="G679" s="9">
        <f t="shared" si="21"/>
        <v>494940.90605549113</v>
      </c>
    </row>
    <row r="680" spans="1:12" ht="14.25" customHeight="1" x14ac:dyDescent="0.25">
      <c r="A680" s="4">
        <v>18</v>
      </c>
      <c r="B680" s="816">
        <v>268</v>
      </c>
      <c r="C680" s="817" t="s">
        <v>834</v>
      </c>
      <c r="D680" s="11" t="s">
        <v>51</v>
      </c>
      <c r="E680" s="11">
        <v>1</v>
      </c>
      <c r="F680" s="9">
        <v>639730.4370110553</v>
      </c>
      <c r="G680" s="9">
        <f t="shared" si="21"/>
        <v>639730.4370110553</v>
      </c>
    </row>
    <row r="681" spans="1:12" ht="14.25" customHeight="1" x14ac:dyDescent="0.25">
      <c r="A681" s="4">
        <v>18</v>
      </c>
      <c r="B681" s="816">
        <v>719</v>
      </c>
      <c r="C681" s="817" t="s">
        <v>835</v>
      </c>
      <c r="D681" s="11" t="s">
        <v>51</v>
      </c>
      <c r="E681" s="11">
        <v>1</v>
      </c>
      <c r="F681" s="9">
        <v>2847932.6566036539</v>
      </c>
      <c r="G681" s="9">
        <f t="shared" si="21"/>
        <v>2847932.6566036539</v>
      </c>
    </row>
    <row r="682" spans="1:12" ht="14.25" customHeight="1" x14ac:dyDescent="0.25">
      <c r="A682" s="4">
        <v>18</v>
      </c>
      <c r="B682" s="816" t="s">
        <v>836</v>
      </c>
      <c r="C682" s="817" t="s">
        <v>837</v>
      </c>
      <c r="D682" s="11" t="s">
        <v>51</v>
      </c>
      <c r="E682" s="11"/>
      <c r="F682" s="9">
        <v>2385143.5999055603</v>
      </c>
      <c r="G682" s="9">
        <f t="shared" si="21"/>
        <v>0</v>
      </c>
    </row>
    <row r="683" spans="1:12" ht="14.25" customHeight="1" x14ac:dyDescent="0.25">
      <c r="A683" s="4">
        <v>18</v>
      </c>
      <c r="B683" s="816" t="s">
        <v>35</v>
      </c>
      <c r="C683" s="6" t="s">
        <v>39</v>
      </c>
      <c r="D683" s="11" t="s">
        <v>51</v>
      </c>
      <c r="E683" s="11">
        <v>6.5</v>
      </c>
      <c r="F683" s="9">
        <v>307102.24208704947</v>
      </c>
      <c r="G683" s="9">
        <f t="shared" si="21"/>
        <v>1996164.5735658216</v>
      </c>
    </row>
    <row r="684" spans="1:12" ht="14.25" customHeight="1" x14ac:dyDescent="0.25">
      <c r="A684" s="4">
        <v>18</v>
      </c>
      <c r="B684" s="820">
        <v>528.5</v>
      </c>
      <c r="C684" s="818" t="s">
        <v>40</v>
      </c>
      <c r="D684" s="819" t="s">
        <v>51</v>
      </c>
      <c r="E684" s="819"/>
      <c r="F684" s="9">
        <v>292746.13295942714</v>
      </c>
      <c r="G684" s="9">
        <f t="shared" si="21"/>
        <v>0</v>
      </c>
    </row>
    <row r="685" spans="1:12" ht="14.25" customHeight="1" x14ac:dyDescent="0.25">
      <c r="A685" s="4">
        <v>18</v>
      </c>
      <c r="B685" s="816" t="s">
        <v>35</v>
      </c>
      <c r="C685" s="6" t="s">
        <v>41</v>
      </c>
      <c r="D685" s="11" t="s">
        <v>51</v>
      </c>
      <c r="E685" s="11">
        <v>6</v>
      </c>
      <c r="F685" s="9">
        <v>71289.169766375897</v>
      </c>
      <c r="G685" s="9">
        <f t="shared" si="21"/>
        <v>427735.01859825535</v>
      </c>
    </row>
    <row r="686" spans="1:12" ht="14.25" customHeight="1" x14ac:dyDescent="0.25">
      <c r="A686" s="4">
        <v>18</v>
      </c>
      <c r="B686" s="816" t="s">
        <v>35</v>
      </c>
      <c r="C686" s="7" t="s">
        <v>42</v>
      </c>
      <c r="D686" s="11" t="s">
        <v>51</v>
      </c>
      <c r="E686" s="11">
        <v>1</v>
      </c>
      <c r="F686" s="9">
        <v>142183.03788093745</v>
      </c>
      <c r="G686" s="9">
        <f t="shared" si="21"/>
        <v>142183.03788093745</v>
      </c>
    </row>
    <row r="687" spans="1:12" ht="14.25" customHeight="1" x14ac:dyDescent="0.25">
      <c r="A687" s="4">
        <v>18</v>
      </c>
      <c r="B687" s="816" t="s">
        <v>35</v>
      </c>
      <c r="C687" s="7" t="s">
        <v>43</v>
      </c>
      <c r="D687" s="11" t="s">
        <v>51</v>
      </c>
      <c r="E687" s="11">
        <v>8</v>
      </c>
      <c r="F687" s="9">
        <v>29369.945333558175</v>
      </c>
      <c r="G687" s="9">
        <f t="shared" si="21"/>
        <v>234959.5626684654</v>
      </c>
    </row>
    <row r="688" spans="1:12" ht="14.25" customHeight="1" x14ac:dyDescent="0.25">
      <c r="A688" s="4">
        <v>18</v>
      </c>
      <c r="B688" s="816" t="s">
        <v>35</v>
      </c>
      <c r="C688" s="6" t="s">
        <v>44</v>
      </c>
      <c r="D688" s="11" t="s">
        <v>51</v>
      </c>
      <c r="E688" s="11">
        <v>1</v>
      </c>
      <c r="F688" s="9">
        <v>1801648.8280902999</v>
      </c>
      <c r="G688" s="9">
        <f t="shared" si="21"/>
        <v>1801648.8280902999</v>
      </c>
    </row>
    <row r="689" spans="1:11" ht="14.25" customHeight="1" x14ac:dyDescent="0.25">
      <c r="A689" s="4">
        <v>18</v>
      </c>
      <c r="B689" s="816" t="s">
        <v>35</v>
      </c>
      <c r="C689" s="6" t="s">
        <v>45</v>
      </c>
      <c r="D689" s="11" t="s">
        <v>51</v>
      </c>
      <c r="E689" s="11">
        <v>1</v>
      </c>
      <c r="F689" s="9">
        <v>163108.63767372453</v>
      </c>
      <c r="G689" s="9">
        <f t="shared" si="21"/>
        <v>163108.63767372453</v>
      </c>
    </row>
    <row r="690" spans="1:11" ht="14.25" customHeight="1" x14ac:dyDescent="0.25">
      <c r="A690" s="4">
        <v>18</v>
      </c>
      <c r="B690" s="816" t="s">
        <v>35</v>
      </c>
      <c r="C690" s="6" t="s">
        <v>46</v>
      </c>
      <c r="D690" s="11" t="s">
        <v>51</v>
      </c>
      <c r="E690" s="11">
        <v>1</v>
      </c>
      <c r="F690" s="9">
        <v>122331.47825529339</v>
      </c>
      <c r="G690" s="9">
        <f t="shared" si="21"/>
        <v>122331.47825529339</v>
      </c>
      <c r="H690" s="2"/>
      <c r="I690" s="2"/>
      <c r="J690" s="8"/>
    </row>
    <row r="691" spans="1:11" ht="14.25" customHeight="1" x14ac:dyDescent="0.25">
      <c r="A691" s="4">
        <v>18</v>
      </c>
      <c r="B691" s="816" t="s">
        <v>35</v>
      </c>
      <c r="C691" s="6" t="s">
        <v>47</v>
      </c>
      <c r="D691" s="11" t="s">
        <v>48</v>
      </c>
      <c r="E691" s="11">
        <v>5</v>
      </c>
      <c r="F691" s="9">
        <v>193974</v>
      </c>
      <c r="G691" s="9">
        <f t="shared" si="21"/>
        <v>969870</v>
      </c>
      <c r="H691" s="8"/>
      <c r="I691" s="8"/>
      <c r="J691" s="8"/>
      <c r="K691" s="8"/>
    </row>
    <row r="692" spans="1:11" ht="14.25" customHeight="1" x14ac:dyDescent="0.25">
      <c r="A692" s="4">
        <v>18</v>
      </c>
      <c r="B692" s="816">
        <v>100</v>
      </c>
      <c r="C692" s="6" t="s">
        <v>497</v>
      </c>
      <c r="D692" s="11" t="s">
        <v>51</v>
      </c>
      <c r="E692" s="11"/>
      <c r="F692" s="9">
        <v>118572.58079897906</v>
      </c>
      <c r="G692" s="9">
        <f t="shared" si="21"/>
        <v>0</v>
      </c>
      <c r="H692" s="8"/>
      <c r="I692" s="8"/>
      <c r="J692" s="8"/>
      <c r="K692" s="8"/>
    </row>
    <row r="693" spans="1:11" ht="14.25" customHeight="1" x14ac:dyDescent="0.25">
      <c r="A693" s="4">
        <v>18</v>
      </c>
      <c r="B693" s="816">
        <v>736</v>
      </c>
      <c r="C693" s="6" t="s">
        <v>838</v>
      </c>
      <c r="D693" s="11" t="s">
        <v>51</v>
      </c>
      <c r="E693" s="11"/>
      <c r="F693" s="9">
        <v>165180.35000794518</v>
      </c>
      <c r="G693" s="9">
        <f t="shared" si="21"/>
        <v>0</v>
      </c>
      <c r="H693" s="8"/>
      <c r="I693" s="8"/>
      <c r="J693" s="8"/>
      <c r="K693" s="8"/>
    </row>
    <row r="694" spans="1:11" ht="14.25" customHeight="1" x14ac:dyDescent="0.25">
      <c r="A694" s="4">
        <v>1</v>
      </c>
      <c r="B694" s="816" t="s">
        <v>35</v>
      </c>
      <c r="C694" s="6" t="s">
        <v>525</v>
      </c>
      <c r="D694" s="11" t="s">
        <v>524</v>
      </c>
      <c r="E694" s="11">
        <v>1</v>
      </c>
      <c r="F694" s="9">
        <v>133080.96526185301</v>
      </c>
      <c r="G694" s="9">
        <f t="shared" si="21"/>
        <v>133080.96526185301</v>
      </c>
      <c r="H694" s="8"/>
      <c r="I694" s="8"/>
      <c r="J694" s="8"/>
      <c r="K694" s="8"/>
    </row>
    <row r="695" spans="1:11" ht="14.25" customHeight="1" x14ac:dyDescent="0.25">
      <c r="A695" s="4">
        <v>1</v>
      </c>
      <c r="B695" s="816" t="s">
        <v>35</v>
      </c>
      <c r="C695" s="6" t="s">
        <v>889</v>
      </c>
      <c r="D695" s="11" t="s">
        <v>521</v>
      </c>
      <c r="E695" s="11">
        <v>1</v>
      </c>
      <c r="F695" s="9">
        <v>66540.482630926504</v>
      </c>
      <c r="G695" s="9">
        <f t="shared" si="21"/>
        <v>66540.482630926504</v>
      </c>
      <c r="H695" s="8"/>
      <c r="I695" s="8"/>
      <c r="J695" s="8"/>
      <c r="K695" s="8"/>
    </row>
    <row r="696" spans="1:11" customFormat="1" ht="15" customHeight="1" x14ac:dyDescent="0.3">
      <c r="A696" s="4">
        <v>1</v>
      </c>
      <c r="B696" s="869">
        <v>576</v>
      </c>
      <c r="C696" s="868" t="s">
        <v>1056</v>
      </c>
      <c r="D696" s="866" t="s">
        <v>790</v>
      </c>
      <c r="E696" s="11">
        <v>3</v>
      </c>
      <c r="F696" s="867">
        <v>59806</v>
      </c>
      <c r="G696" s="867">
        <f t="shared" si="21"/>
        <v>179418</v>
      </c>
    </row>
    <row r="697" spans="1:11" customFormat="1" ht="15" customHeight="1" x14ac:dyDescent="0.3">
      <c r="A697" s="4">
        <v>1</v>
      </c>
      <c r="B697" s="869">
        <v>101</v>
      </c>
      <c r="C697" s="868" t="s">
        <v>1057</v>
      </c>
      <c r="D697" s="866" t="s">
        <v>790</v>
      </c>
      <c r="E697" s="874">
        <f>+E692</f>
        <v>0</v>
      </c>
      <c r="F697" s="867">
        <v>78318</v>
      </c>
      <c r="G697" s="867">
        <f t="shared" si="21"/>
        <v>0</v>
      </c>
    </row>
    <row r="698" spans="1:11" ht="28.5" customHeight="1" x14ac:dyDescent="0.25">
      <c r="A698" s="4">
        <v>18</v>
      </c>
      <c r="B698" s="816" t="s">
        <v>35</v>
      </c>
      <c r="C698" s="6" t="s">
        <v>49</v>
      </c>
      <c r="D698" s="11" t="s">
        <v>51</v>
      </c>
      <c r="E698" s="11">
        <v>1</v>
      </c>
      <c r="F698" s="9">
        <v>3817766.5890727374</v>
      </c>
      <c r="G698" s="9">
        <f t="shared" si="21"/>
        <v>3817766.5890727374</v>
      </c>
      <c r="J698" s="2"/>
    </row>
    <row r="699" spans="1:11" ht="31.5" customHeight="1" x14ac:dyDescent="0.25">
      <c r="A699" s="4">
        <v>1</v>
      </c>
      <c r="B699" s="841" t="s">
        <v>35</v>
      </c>
      <c r="C699" s="842" t="s">
        <v>50</v>
      </c>
      <c r="D699" s="11" t="s">
        <v>51</v>
      </c>
      <c r="E699" s="843">
        <v>1</v>
      </c>
      <c r="F699" s="844">
        <f>3184838.63678603</f>
        <v>3184838.6367860301</v>
      </c>
      <c r="G699" s="9">
        <f t="shared" si="21"/>
        <v>3184838.6367860301</v>
      </c>
      <c r="J699" s="2"/>
    </row>
    <row r="700" spans="1:11" ht="42.75" customHeight="1" x14ac:dyDescent="0.25">
      <c r="A700" s="4">
        <v>18</v>
      </c>
      <c r="B700" s="816" t="s">
        <v>35</v>
      </c>
      <c r="C700" s="6" t="s">
        <v>52</v>
      </c>
      <c r="D700" s="11" t="s">
        <v>51</v>
      </c>
      <c r="E700" s="11">
        <v>1</v>
      </c>
      <c r="F700" s="10">
        <v>3312236.7889062678</v>
      </c>
      <c r="G700" s="9">
        <f t="shared" si="21"/>
        <v>3312236.7889062678</v>
      </c>
    </row>
    <row r="701" spans="1:11" ht="14.25" customHeight="1" x14ac:dyDescent="0.25">
      <c r="A701" s="4">
        <v>18</v>
      </c>
      <c r="B701" s="816" t="s">
        <v>35</v>
      </c>
      <c r="C701" s="6" t="s">
        <v>53</v>
      </c>
      <c r="D701" s="11" t="s">
        <v>51</v>
      </c>
      <c r="E701" s="11">
        <v>1</v>
      </c>
      <c r="F701" s="10">
        <v>1620000</v>
      </c>
      <c r="G701" s="9">
        <f t="shared" si="21"/>
        <v>1620000</v>
      </c>
      <c r="K701" s="2"/>
    </row>
    <row r="702" spans="1:11" ht="28.5" customHeight="1" x14ac:dyDescent="0.25">
      <c r="A702" s="4">
        <v>18</v>
      </c>
      <c r="B702" s="816" t="s">
        <v>35</v>
      </c>
      <c r="C702" s="13" t="s">
        <v>54</v>
      </c>
      <c r="D702" s="11" t="s">
        <v>51</v>
      </c>
      <c r="E702" s="11">
        <v>1</v>
      </c>
      <c r="F702" s="10">
        <v>3817766.9999999986</v>
      </c>
      <c r="G702" s="9">
        <f t="shared" si="21"/>
        <v>3817766.9999999986</v>
      </c>
      <c r="K702" s="3"/>
    </row>
    <row r="703" spans="1:11" ht="28.5" customHeight="1" x14ac:dyDescent="0.25">
      <c r="A703" s="4">
        <v>18</v>
      </c>
      <c r="B703" s="820" t="s">
        <v>35</v>
      </c>
      <c r="C703" s="12" t="s">
        <v>55</v>
      </c>
      <c r="D703" s="11" t="s">
        <v>51</v>
      </c>
      <c r="E703" s="11">
        <v>1</v>
      </c>
      <c r="F703" s="10">
        <v>2031088.0899497306</v>
      </c>
      <c r="G703" s="9">
        <f t="shared" si="21"/>
        <v>2031088.0899497306</v>
      </c>
    </row>
    <row r="704" spans="1:11" ht="14.25" customHeight="1" x14ac:dyDescent="0.25">
      <c r="A704" s="825"/>
      <c r="B704" s="826"/>
      <c r="C704" s="827" t="s">
        <v>20</v>
      </c>
      <c r="D704" s="828"/>
      <c r="E704" s="828"/>
      <c r="F704" s="829"/>
      <c r="G704" s="830">
        <f>SUM(G667:G703)</f>
        <v>32215134.144105639</v>
      </c>
      <c r="H704" s="8" t="e">
        <f>+#REF!</f>
        <v>#REF!</v>
      </c>
      <c r="J704" s="8" t="e">
        <f>+G704-H704</f>
        <v>#REF!</v>
      </c>
    </row>
    <row r="705" spans="1:12" ht="14.25" customHeight="1" x14ac:dyDescent="0.25">
      <c r="A705" s="822"/>
      <c r="B705" s="822"/>
      <c r="C705" s="822" t="s">
        <v>857</v>
      </c>
      <c r="D705" s="822"/>
      <c r="E705" s="822"/>
      <c r="F705" s="823"/>
      <c r="G705" s="824"/>
    </row>
    <row r="706" spans="1:12" ht="14.25" customHeight="1" x14ac:dyDescent="0.25">
      <c r="A706" s="4">
        <v>19</v>
      </c>
      <c r="B706" s="816">
        <v>730</v>
      </c>
      <c r="C706" s="5" t="s">
        <v>26</v>
      </c>
      <c r="D706" s="11" t="s">
        <v>51</v>
      </c>
      <c r="E706" s="11">
        <v>1</v>
      </c>
      <c r="F706" s="9">
        <v>874341.94177037419</v>
      </c>
      <c r="G706" s="9">
        <f t="shared" ref="G706:G742" si="22">+F706*E706</f>
        <v>874341.94177037419</v>
      </c>
      <c r="K706" s="8"/>
      <c r="L706" s="3"/>
    </row>
    <row r="707" spans="1:12" ht="14.25" customHeight="1" x14ac:dyDescent="0.25">
      <c r="A707" s="4">
        <v>19</v>
      </c>
      <c r="B707" s="816">
        <v>708</v>
      </c>
      <c r="C707" s="5" t="s">
        <v>27</v>
      </c>
      <c r="D707" s="11" t="s">
        <v>51</v>
      </c>
      <c r="E707" s="11">
        <v>1</v>
      </c>
      <c r="F707" s="9">
        <v>615578.80106536078</v>
      </c>
      <c r="G707" s="9">
        <f t="shared" si="22"/>
        <v>615578.80106536078</v>
      </c>
      <c r="K707" s="8"/>
      <c r="L707" s="3"/>
    </row>
    <row r="708" spans="1:12" ht="14.25" customHeight="1" x14ac:dyDescent="0.25">
      <c r="A708" s="4">
        <v>19</v>
      </c>
      <c r="B708" s="816">
        <v>752</v>
      </c>
      <c r="C708" s="6" t="s">
        <v>28</v>
      </c>
      <c r="D708" s="11" t="s">
        <v>51</v>
      </c>
      <c r="E708" s="11">
        <v>1</v>
      </c>
      <c r="F708" s="9">
        <v>672692.28878201754</v>
      </c>
      <c r="G708" s="9">
        <f t="shared" si="22"/>
        <v>672692.28878201754</v>
      </c>
      <c r="K708" s="8"/>
      <c r="L708" s="3"/>
    </row>
    <row r="709" spans="1:12" ht="14.25" customHeight="1" x14ac:dyDescent="0.25">
      <c r="A709" s="4">
        <v>19</v>
      </c>
      <c r="B709" s="816" t="s">
        <v>29</v>
      </c>
      <c r="C709" s="7" t="s">
        <v>30</v>
      </c>
      <c r="D709" s="11" t="s">
        <v>51</v>
      </c>
      <c r="E709" s="11">
        <v>2</v>
      </c>
      <c r="F709" s="9">
        <v>184841.78300071796</v>
      </c>
      <c r="G709" s="9">
        <f t="shared" si="22"/>
        <v>369683.56600143592</v>
      </c>
      <c r="K709" s="8"/>
      <c r="L709" s="3"/>
    </row>
    <row r="710" spans="1:12" ht="14.25" customHeight="1" x14ac:dyDescent="0.25">
      <c r="A710" s="4">
        <v>19</v>
      </c>
      <c r="B710" s="816">
        <v>527</v>
      </c>
      <c r="C710" s="7" t="s">
        <v>31</v>
      </c>
      <c r="D710" s="11" t="s">
        <v>51</v>
      </c>
      <c r="E710" s="11">
        <v>1</v>
      </c>
      <c r="F710" s="9">
        <v>106249.79526559786</v>
      </c>
      <c r="G710" s="9">
        <f t="shared" si="22"/>
        <v>106249.79526559786</v>
      </c>
      <c r="K710" s="8"/>
      <c r="L710" s="3"/>
    </row>
    <row r="711" spans="1:12" ht="25.5" customHeight="1" x14ac:dyDescent="0.25">
      <c r="A711" s="4">
        <v>19</v>
      </c>
      <c r="B711" s="816">
        <v>522</v>
      </c>
      <c r="C711" s="11" t="s">
        <v>32</v>
      </c>
      <c r="D711" s="11" t="s">
        <v>51</v>
      </c>
      <c r="E711" s="11">
        <v>1</v>
      </c>
      <c r="F711" s="9">
        <v>197789.02537109706</v>
      </c>
      <c r="G711" s="9">
        <f t="shared" si="22"/>
        <v>197789.02537109706</v>
      </c>
      <c r="K711" s="8"/>
      <c r="L711" s="3"/>
    </row>
    <row r="712" spans="1:12" ht="14.25" customHeight="1" x14ac:dyDescent="0.25">
      <c r="A712" s="4">
        <v>19</v>
      </c>
      <c r="B712" s="816">
        <v>510</v>
      </c>
      <c r="C712" s="7" t="s">
        <v>33</v>
      </c>
      <c r="D712" s="11" t="s">
        <v>51</v>
      </c>
      <c r="E712" s="11">
        <v>1</v>
      </c>
      <c r="F712" s="9">
        <v>427594.25988499756</v>
      </c>
      <c r="G712" s="9">
        <f t="shared" si="22"/>
        <v>427594.25988499756</v>
      </c>
    </row>
    <row r="713" spans="1:12" ht="14.25" customHeight="1" x14ac:dyDescent="0.25">
      <c r="A713" s="4">
        <v>19</v>
      </c>
      <c r="B713" s="816">
        <v>28</v>
      </c>
      <c r="C713" s="7" t="s">
        <v>34</v>
      </c>
      <c r="D713" s="11" t="s">
        <v>51</v>
      </c>
      <c r="E713" s="11">
        <v>1</v>
      </c>
      <c r="F713" s="9">
        <v>307100.9624623835</v>
      </c>
      <c r="G713" s="9">
        <f t="shared" si="22"/>
        <v>307100.9624623835</v>
      </c>
      <c r="K713" s="8"/>
      <c r="L713" s="8"/>
    </row>
    <row r="714" spans="1:12" ht="14.25" customHeight="1" x14ac:dyDescent="0.25">
      <c r="A714" s="4">
        <v>19</v>
      </c>
      <c r="B714" s="816" t="s">
        <v>35</v>
      </c>
      <c r="C714" s="7" t="s">
        <v>36</v>
      </c>
      <c r="D714" s="11" t="s">
        <v>51</v>
      </c>
      <c r="E714" s="11">
        <v>1</v>
      </c>
      <c r="F714" s="9">
        <v>300958.7640656826</v>
      </c>
      <c r="G714" s="9">
        <f t="shared" si="22"/>
        <v>300958.7640656826</v>
      </c>
      <c r="L714" s="8"/>
    </row>
    <row r="715" spans="1:12" ht="14.25" customHeight="1" x14ac:dyDescent="0.25">
      <c r="A715" s="4">
        <v>19</v>
      </c>
      <c r="B715" s="820">
        <v>243.5</v>
      </c>
      <c r="C715" s="7" t="s">
        <v>37</v>
      </c>
      <c r="D715" s="11" t="s">
        <v>51</v>
      </c>
      <c r="E715" s="11">
        <v>1</v>
      </c>
      <c r="F715" s="9">
        <v>256983.18279463612</v>
      </c>
      <c r="G715" s="9">
        <f t="shared" si="22"/>
        <v>256983.18279463612</v>
      </c>
    </row>
    <row r="716" spans="1:12" ht="14.25" customHeight="1" x14ac:dyDescent="0.25">
      <c r="A716" s="4">
        <v>19</v>
      </c>
      <c r="B716" s="816" t="s">
        <v>64</v>
      </c>
      <c r="C716" s="817" t="s">
        <v>63</v>
      </c>
      <c r="D716" s="11" t="s">
        <v>51</v>
      </c>
      <c r="E716" s="11"/>
      <c r="F716" s="9">
        <v>278002.00000000006</v>
      </c>
      <c r="G716" s="9">
        <f t="shared" si="22"/>
        <v>0</v>
      </c>
    </row>
    <row r="717" spans="1:12" x14ac:dyDescent="0.25">
      <c r="A717" s="4">
        <v>19</v>
      </c>
      <c r="B717" s="816" t="s">
        <v>35</v>
      </c>
      <c r="C717" s="817" t="s">
        <v>832</v>
      </c>
      <c r="D717" s="11" t="s">
        <v>51</v>
      </c>
      <c r="E717" s="11">
        <v>1</v>
      </c>
      <c r="F717" s="9">
        <v>82819.867631515852</v>
      </c>
      <c r="G717" s="9">
        <f t="shared" si="22"/>
        <v>82819.867631515852</v>
      </c>
    </row>
    <row r="718" spans="1:12" ht="14.25" customHeight="1" x14ac:dyDescent="0.25">
      <c r="A718" s="4">
        <v>19</v>
      </c>
      <c r="B718" s="816">
        <v>690</v>
      </c>
      <c r="C718" s="817" t="s">
        <v>833</v>
      </c>
      <c r="D718" s="11" t="s">
        <v>51</v>
      </c>
      <c r="E718" s="11">
        <v>1</v>
      </c>
      <c r="F718" s="9">
        <v>494940.90605549113</v>
      </c>
      <c r="G718" s="9">
        <f t="shared" si="22"/>
        <v>494940.90605549113</v>
      </c>
    </row>
    <row r="719" spans="1:12" ht="14.25" customHeight="1" x14ac:dyDescent="0.25">
      <c r="A719" s="4">
        <v>19</v>
      </c>
      <c r="B719" s="816">
        <v>268</v>
      </c>
      <c r="C719" s="817" t="s">
        <v>834</v>
      </c>
      <c r="D719" s="11" t="s">
        <v>51</v>
      </c>
      <c r="E719" s="11"/>
      <c r="F719" s="9">
        <v>639730.4370110553</v>
      </c>
      <c r="G719" s="9">
        <f t="shared" si="22"/>
        <v>0</v>
      </c>
    </row>
    <row r="720" spans="1:12" ht="14.25" customHeight="1" x14ac:dyDescent="0.25">
      <c r="A720" s="4">
        <v>19</v>
      </c>
      <c r="B720" s="816">
        <v>719</v>
      </c>
      <c r="C720" s="817" t="s">
        <v>835</v>
      </c>
      <c r="D720" s="11" t="s">
        <v>51</v>
      </c>
      <c r="E720" s="11"/>
      <c r="F720" s="9">
        <v>2847932.6566036539</v>
      </c>
      <c r="G720" s="9">
        <f t="shared" si="22"/>
        <v>0</v>
      </c>
    </row>
    <row r="721" spans="1:11" ht="14.25" customHeight="1" x14ac:dyDescent="0.25">
      <c r="A721" s="4">
        <v>19</v>
      </c>
      <c r="B721" s="816" t="s">
        <v>836</v>
      </c>
      <c r="C721" s="817" t="s">
        <v>837</v>
      </c>
      <c r="D721" s="11" t="s">
        <v>51</v>
      </c>
      <c r="E721" s="11"/>
      <c r="F721" s="9">
        <v>2385143.5999055603</v>
      </c>
      <c r="G721" s="9">
        <f t="shared" si="22"/>
        <v>0</v>
      </c>
    </row>
    <row r="722" spans="1:11" ht="14.25" customHeight="1" x14ac:dyDescent="0.25">
      <c r="A722" s="4">
        <v>19</v>
      </c>
      <c r="B722" s="816" t="s">
        <v>35</v>
      </c>
      <c r="C722" s="6" t="s">
        <v>39</v>
      </c>
      <c r="D722" s="11" t="s">
        <v>51</v>
      </c>
      <c r="E722" s="11">
        <v>6.5</v>
      </c>
      <c r="F722" s="9">
        <v>307102.24208704947</v>
      </c>
      <c r="G722" s="9">
        <f t="shared" si="22"/>
        <v>1996164.5735658216</v>
      </c>
    </row>
    <row r="723" spans="1:11" ht="14.25" customHeight="1" x14ac:dyDescent="0.25">
      <c r="A723" s="4">
        <v>19</v>
      </c>
      <c r="B723" s="820">
        <v>528.5</v>
      </c>
      <c r="C723" s="818" t="s">
        <v>40</v>
      </c>
      <c r="D723" s="819" t="s">
        <v>51</v>
      </c>
      <c r="E723" s="819"/>
      <c r="F723" s="9">
        <v>292746.13295942714</v>
      </c>
      <c r="G723" s="9">
        <f t="shared" si="22"/>
        <v>0</v>
      </c>
    </row>
    <row r="724" spans="1:11" ht="14.25" customHeight="1" x14ac:dyDescent="0.25">
      <c r="A724" s="4">
        <v>19</v>
      </c>
      <c r="B724" s="816" t="s">
        <v>35</v>
      </c>
      <c r="C724" s="6" t="s">
        <v>41</v>
      </c>
      <c r="D724" s="11" t="s">
        <v>51</v>
      </c>
      <c r="E724" s="11">
        <v>6</v>
      </c>
      <c r="F724" s="9">
        <v>71289.169766375897</v>
      </c>
      <c r="G724" s="9">
        <f t="shared" si="22"/>
        <v>427735.01859825535</v>
      </c>
    </row>
    <row r="725" spans="1:11" ht="14.25" customHeight="1" x14ac:dyDescent="0.25">
      <c r="A725" s="4">
        <v>19</v>
      </c>
      <c r="B725" s="816" t="s">
        <v>35</v>
      </c>
      <c r="C725" s="7" t="s">
        <v>42</v>
      </c>
      <c r="D725" s="11" t="s">
        <v>51</v>
      </c>
      <c r="E725" s="11">
        <v>1</v>
      </c>
      <c r="F725" s="9">
        <v>142183.03788093745</v>
      </c>
      <c r="G725" s="9">
        <f t="shared" si="22"/>
        <v>142183.03788093745</v>
      </c>
    </row>
    <row r="726" spans="1:11" ht="14.25" customHeight="1" x14ac:dyDescent="0.25">
      <c r="A726" s="4">
        <v>19</v>
      </c>
      <c r="B726" s="816" t="s">
        <v>35</v>
      </c>
      <c r="C726" s="7" t="s">
        <v>43</v>
      </c>
      <c r="D726" s="11" t="s">
        <v>51</v>
      </c>
      <c r="E726" s="11">
        <v>8</v>
      </c>
      <c r="F726" s="9">
        <v>29369.945333558175</v>
      </c>
      <c r="G726" s="9">
        <f t="shared" si="22"/>
        <v>234959.5626684654</v>
      </c>
    </row>
    <row r="727" spans="1:11" ht="14.25" customHeight="1" x14ac:dyDescent="0.25">
      <c r="A727" s="4">
        <v>19</v>
      </c>
      <c r="B727" s="816" t="s">
        <v>35</v>
      </c>
      <c r="C727" s="6" t="s">
        <v>44</v>
      </c>
      <c r="D727" s="11" t="s">
        <v>51</v>
      </c>
      <c r="E727" s="11">
        <v>1</v>
      </c>
      <c r="F727" s="9">
        <v>1801648.8280902999</v>
      </c>
      <c r="G727" s="9">
        <f t="shared" si="22"/>
        <v>1801648.8280902999</v>
      </c>
    </row>
    <row r="728" spans="1:11" ht="14.25" customHeight="1" x14ac:dyDescent="0.25">
      <c r="A728" s="4">
        <v>19</v>
      </c>
      <c r="B728" s="816" t="s">
        <v>35</v>
      </c>
      <c r="C728" s="6" t="s">
        <v>45</v>
      </c>
      <c r="D728" s="11" t="s">
        <v>51</v>
      </c>
      <c r="E728" s="11">
        <v>1</v>
      </c>
      <c r="F728" s="9">
        <v>163108.63767372453</v>
      </c>
      <c r="G728" s="9">
        <f t="shared" si="22"/>
        <v>163108.63767372453</v>
      </c>
    </row>
    <row r="729" spans="1:11" ht="14.25" customHeight="1" x14ac:dyDescent="0.25">
      <c r="A729" s="4">
        <v>19</v>
      </c>
      <c r="B729" s="816" t="s">
        <v>35</v>
      </c>
      <c r="C729" s="6" t="s">
        <v>46</v>
      </c>
      <c r="D729" s="11" t="s">
        <v>51</v>
      </c>
      <c r="E729" s="11">
        <v>1</v>
      </c>
      <c r="F729" s="9">
        <v>122331.47825529339</v>
      </c>
      <c r="G729" s="9">
        <f t="shared" si="22"/>
        <v>122331.47825529339</v>
      </c>
      <c r="H729" s="2"/>
      <c r="I729" s="2"/>
      <c r="J729" s="8"/>
    </row>
    <row r="730" spans="1:11" ht="14.25" customHeight="1" x14ac:dyDescent="0.25">
      <c r="A730" s="4">
        <v>19</v>
      </c>
      <c r="B730" s="816" t="s">
        <v>35</v>
      </c>
      <c r="C730" s="6" t="s">
        <v>47</v>
      </c>
      <c r="D730" s="11" t="s">
        <v>48</v>
      </c>
      <c r="E730" s="11">
        <v>5</v>
      </c>
      <c r="F730" s="9">
        <v>193974</v>
      </c>
      <c r="G730" s="9">
        <f t="shared" si="22"/>
        <v>969870</v>
      </c>
      <c r="H730" s="8"/>
      <c r="I730" s="8"/>
      <c r="J730" s="8"/>
      <c r="K730" s="8"/>
    </row>
    <row r="731" spans="1:11" ht="14.25" customHeight="1" x14ac:dyDescent="0.25">
      <c r="A731" s="4">
        <v>19</v>
      </c>
      <c r="B731" s="816">
        <v>100</v>
      </c>
      <c r="C731" s="6" t="s">
        <v>497</v>
      </c>
      <c r="D731" s="11" t="s">
        <v>51</v>
      </c>
      <c r="E731" s="11"/>
      <c r="F731" s="9">
        <v>118572.58079897906</v>
      </c>
      <c r="G731" s="9">
        <f t="shared" si="22"/>
        <v>0</v>
      </c>
      <c r="H731" s="8"/>
      <c r="I731" s="8"/>
      <c r="J731" s="8"/>
      <c r="K731" s="8"/>
    </row>
    <row r="732" spans="1:11" ht="14.25" customHeight="1" x14ac:dyDescent="0.25">
      <c r="A732" s="4">
        <v>19</v>
      </c>
      <c r="B732" s="816">
        <v>736</v>
      </c>
      <c r="C732" s="6" t="s">
        <v>838</v>
      </c>
      <c r="D732" s="11" t="s">
        <v>51</v>
      </c>
      <c r="E732" s="11"/>
      <c r="F732" s="9">
        <v>165180.35000794518</v>
      </c>
      <c r="G732" s="9">
        <f t="shared" si="22"/>
        <v>0</v>
      </c>
      <c r="H732" s="8"/>
      <c r="I732" s="8"/>
      <c r="J732" s="8"/>
      <c r="K732" s="8"/>
    </row>
    <row r="733" spans="1:11" ht="14.25" customHeight="1" x14ac:dyDescent="0.25">
      <c r="A733" s="4">
        <v>1</v>
      </c>
      <c r="B733" s="816" t="s">
        <v>35</v>
      </c>
      <c r="C733" s="6" t="s">
        <v>525</v>
      </c>
      <c r="D733" s="11" t="s">
        <v>524</v>
      </c>
      <c r="E733" s="11">
        <v>1</v>
      </c>
      <c r="F733" s="9">
        <v>133080.96526185301</v>
      </c>
      <c r="G733" s="9">
        <f t="shared" si="22"/>
        <v>133080.96526185301</v>
      </c>
      <c r="H733" s="8"/>
      <c r="I733" s="8"/>
      <c r="J733" s="8"/>
      <c r="K733" s="8"/>
    </row>
    <row r="734" spans="1:11" ht="14.25" customHeight="1" x14ac:dyDescent="0.25">
      <c r="A734" s="4">
        <v>1</v>
      </c>
      <c r="B734" s="816" t="s">
        <v>35</v>
      </c>
      <c r="C734" s="6" t="s">
        <v>889</v>
      </c>
      <c r="D734" s="11" t="s">
        <v>521</v>
      </c>
      <c r="E734" s="11">
        <v>1</v>
      </c>
      <c r="F734" s="9">
        <v>66540.482630926504</v>
      </c>
      <c r="G734" s="9">
        <f t="shared" si="22"/>
        <v>66540.482630926504</v>
      </c>
      <c r="H734" s="8"/>
      <c r="I734" s="8"/>
      <c r="J734" s="8"/>
      <c r="K734" s="8"/>
    </row>
    <row r="735" spans="1:11" customFormat="1" ht="15" customHeight="1" x14ac:dyDescent="0.3">
      <c r="A735" s="4">
        <v>1</v>
      </c>
      <c r="B735" s="869">
        <v>576</v>
      </c>
      <c r="C735" s="868" t="s">
        <v>1056</v>
      </c>
      <c r="D735" s="866" t="s">
        <v>790</v>
      </c>
      <c r="E735" s="11">
        <v>3</v>
      </c>
      <c r="F735" s="867">
        <v>59806</v>
      </c>
      <c r="G735" s="867">
        <f t="shared" si="22"/>
        <v>179418</v>
      </c>
    </row>
    <row r="736" spans="1:11" customFormat="1" ht="15" customHeight="1" x14ac:dyDescent="0.3">
      <c r="A736" s="4">
        <v>1</v>
      </c>
      <c r="B736" s="869">
        <v>101</v>
      </c>
      <c r="C736" s="868" t="s">
        <v>1057</v>
      </c>
      <c r="D736" s="866" t="s">
        <v>790</v>
      </c>
      <c r="E736" s="874">
        <f>+E731</f>
        <v>0</v>
      </c>
      <c r="F736" s="867">
        <v>78318</v>
      </c>
      <c r="G736" s="867">
        <f t="shared" si="22"/>
        <v>0</v>
      </c>
    </row>
    <row r="737" spans="1:12" ht="28.5" customHeight="1" x14ac:dyDescent="0.25">
      <c r="A737" s="4">
        <v>19</v>
      </c>
      <c r="B737" s="816" t="s">
        <v>35</v>
      </c>
      <c r="C737" s="6" t="s">
        <v>49</v>
      </c>
      <c r="D737" s="11" t="s">
        <v>51</v>
      </c>
      <c r="E737" s="11">
        <v>1</v>
      </c>
      <c r="F737" s="9">
        <v>3817766.5890727374</v>
      </c>
      <c r="G737" s="9">
        <f t="shared" si="22"/>
        <v>3817766.5890727374</v>
      </c>
      <c r="J737" s="2"/>
    </row>
    <row r="738" spans="1:12" ht="31.5" customHeight="1" x14ac:dyDescent="0.25">
      <c r="A738" s="4">
        <v>1</v>
      </c>
      <c r="B738" s="841" t="s">
        <v>35</v>
      </c>
      <c r="C738" s="842" t="s">
        <v>50</v>
      </c>
      <c r="D738" s="11" t="s">
        <v>51</v>
      </c>
      <c r="E738" s="843">
        <v>1</v>
      </c>
      <c r="F738" s="844">
        <f>3184838.63678603</f>
        <v>3184838.6367860301</v>
      </c>
      <c r="G738" s="9">
        <f t="shared" si="22"/>
        <v>3184838.6367860301</v>
      </c>
      <c r="J738" s="2"/>
    </row>
    <row r="739" spans="1:12" ht="42.75" customHeight="1" x14ac:dyDescent="0.25">
      <c r="A739" s="4">
        <v>19</v>
      </c>
      <c r="B739" s="816" t="s">
        <v>35</v>
      </c>
      <c r="C739" s="6" t="s">
        <v>52</v>
      </c>
      <c r="D739" s="11" t="s">
        <v>51</v>
      </c>
      <c r="E739" s="11">
        <v>1</v>
      </c>
      <c r="F739" s="10">
        <v>3312236.7889062678</v>
      </c>
      <c r="G739" s="9">
        <f t="shared" si="22"/>
        <v>3312236.7889062678</v>
      </c>
    </row>
    <row r="740" spans="1:12" ht="14.25" customHeight="1" x14ac:dyDescent="0.25">
      <c r="A740" s="4">
        <v>19</v>
      </c>
      <c r="B740" s="816" t="s">
        <v>35</v>
      </c>
      <c r="C740" s="6" t="s">
        <v>53</v>
      </c>
      <c r="D740" s="11" t="s">
        <v>51</v>
      </c>
      <c r="E740" s="11">
        <v>1</v>
      </c>
      <c r="F740" s="10">
        <v>1620000</v>
      </c>
      <c r="G740" s="9">
        <f t="shared" si="22"/>
        <v>1620000</v>
      </c>
      <c r="K740" s="2"/>
    </row>
    <row r="741" spans="1:12" ht="28.5" customHeight="1" x14ac:dyDescent="0.25">
      <c r="A741" s="4">
        <v>19</v>
      </c>
      <c r="B741" s="816" t="s">
        <v>35</v>
      </c>
      <c r="C741" s="13" t="s">
        <v>54</v>
      </c>
      <c r="D741" s="11" t="s">
        <v>51</v>
      </c>
      <c r="E741" s="11">
        <v>1</v>
      </c>
      <c r="F741" s="10">
        <v>3817766.9999999986</v>
      </c>
      <c r="G741" s="9">
        <f t="shared" si="22"/>
        <v>3817766.9999999986</v>
      </c>
      <c r="K741" s="3"/>
    </row>
    <row r="742" spans="1:12" ht="28.5" customHeight="1" x14ac:dyDescent="0.25">
      <c r="A742" s="4">
        <v>19</v>
      </c>
      <c r="B742" s="820" t="s">
        <v>35</v>
      </c>
      <c r="C742" s="12" t="s">
        <v>55</v>
      </c>
      <c r="D742" s="11" t="s">
        <v>51</v>
      </c>
      <c r="E742" s="11">
        <v>1</v>
      </c>
      <c r="F742" s="10">
        <v>2031088.0899497306</v>
      </c>
      <c r="G742" s="9">
        <f t="shared" si="22"/>
        <v>2031088.0899497306</v>
      </c>
    </row>
    <row r="743" spans="1:12" ht="14.25" customHeight="1" x14ac:dyDescent="0.25">
      <c r="A743" s="825"/>
      <c r="B743" s="826"/>
      <c r="C743" s="827" t="s">
        <v>20</v>
      </c>
      <c r="D743" s="828"/>
      <c r="E743" s="828"/>
      <c r="F743" s="829"/>
      <c r="G743" s="830">
        <f>SUM(G706:G742)</f>
        <v>28727471.050490934</v>
      </c>
      <c r="H743" s="8" t="e">
        <f>+#REF!</f>
        <v>#REF!</v>
      </c>
      <c r="J743" s="8" t="e">
        <f>+G743-H743</f>
        <v>#REF!</v>
      </c>
    </row>
    <row r="744" spans="1:12" ht="14.25" customHeight="1" x14ac:dyDescent="0.25">
      <c r="A744" s="822"/>
      <c r="B744" s="822"/>
      <c r="C744" s="822" t="s">
        <v>858</v>
      </c>
      <c r="D744" s="822"/>
      <c r="E744" s="822"/>
      <c r="F744" s="823"/>
      <c r="G744" s="824"/>
    </row>
    <row r="745" spans="1:12" ht="14.25" customHeight="1" x14ac:dyDescent="0.25">
      <c r="A745" s="4">
        <v>20</v>
      </c>
      <c r="B745" s="816">
        <v>730</v>
      </c>
      <c r="C745" s="5" t="s">
        <v>26</v>
      </c>
      <c r="D745" s="11" t="s">
        <v>51</v>
      </c>
      <c r="E745" s="11">
        <v>1</v>
      </c>
      <c r="F745" s="9">
        <v>874341.94177037419</v>
      </c>
      <c r="G745" s="9">
        <f t="shared" ref="G745:G781" si="23">+F745*E745</f>
        <v>874341.94177037419</v>
      </c>
      <c r="K745" s="8"/>
      <c r="L745" s="3"/>
    </row>
    <row r="746" spans="1:12" ht="14.25" customHeight="1" x14ac:dyDescent="0.25">
      <c r="A746" s="4">
        <v>20</v>
      </c>
      <c r="B746" s="816">
        <v>708</v>
      </c>
      <c r="C746" s="5" t="s">
        <v>27</v>
      </c>
      <c r="D746" s="11" t="s">
        <v>51</v>
      </c>
      <c r="E746" s="11">
        <v>1</v>
      </c>
      <c r="F746" s="9">
        <v>615578.80106536078</v>
      </c>
      <c r="G746" s="9">
        <f t="shared" si="23"/>
        <v>615578.80106536078</v>
      </c>
      <c r="K746" s="8"/>
      <c r="L746" s="3"/>
    </row>
    <row r="747" spans="1:12" ht="14.25" customHeight="1" x14ac:dyDescent="0.25">
      <c r="A747" s="4">
        <v>20</v>
      </c>
      <c r="B747" s="816">
        <v>752</v>
      </c>
      <c r="C747" s="6" t="s">
        <v>28</v>
      </c>
      <c r="D747" s="11" t="s">
        <v>51</v>
      </c>
      <c r="E747" s="11">
        <v>1</v>
      </c>
      <c r="F747" s="9">
        <v>672692.28878201754</v>
      </c>
      <c r="G747" s="9">
        <f t="shared" si="23"/>
        <v>672692.28878201754</v>
      </c>
      <c r="K747" s="8"/>
      <c r="L747" s="3"/>
    </row>
    <row r="748" spans="1:12" ht="14.25" customHeight="1" x14ac:dyDescent="0.25">
      <c r="A748" s="4">
        <v>20</v>
      </c>
      <c r="B748" s="816" t="s">
        <v>29</v>
      </c>
      <c r="C748" s="7" t="s">
        <v>30</v>
      </c>
      <c r="D748" s="11" t="s">
        <v>51</v>
      </c>
      <c r="E748" s="11">
        <v>2</v>
      </c>
      <c r="F748" s="9">
        <v>184841.78300071796</v>
      </c>
      <c r="G748" s="9">
        <f t="shared" si="23"/>
        <v>369683.56600143592</v>
      </c>
      <c r="K748" s="8"/>
      <c r="L748" s="3"/>
    </row>
    <row r="749" spans="1:12" ht="14.25" customHeight="1" x14ac:dyDescent="0.25">
      <c r="A749" s="4">
        <v>20</v>
      </c>
      <c r="B749" s="816">
        <v>527</v>
      </c>
      <c r="C749" s="7" t="s">
        <v>31</v>
      </c>
      <c r="D749" s="11" t="s">
        <v>51</v>
      </c>
      <c r="E749" s="11"/>
      <c r="F749" s="9">
        <v>106249.79526559786</v>
      </c>
      <c r="G749" s="9">
        <f t="shared" si="23"/>
        <v>0</v>
      </c>
      <c r="K749" s="8"/>
      <c r="L749" s="3"/>
    </row>
    <row r="750" spans="1:12" ht="25.5" customHeight="1" x14ac:dyDescent="0.25">
      <c r="A750" s="4">
        <v>20</v>
      </c>
      <c r="B750" s="816">
        <v>522</v>
      </c>
      <c r="C750" s="11" t="s">
        <v>32</v>
      </c>
      <c r="D750" s="11" t="s">
        <v>51</v>
      </c>
      <c r="E750" s="11">
        <v>1</v>
      </c>
      <c r="F750" s="9">
        <v>197789.02537109706</v>
      </c>
      <c r="G750" s="9">
        <f t="shared" si="23"/>
        <v>197789.02537109706</v>
      </c>
      <c r="K750" s="8"/>
      <c r="L750" s="3"/>
    </row>
    <row r="751" spans="1:12" ht="14.25" customHeight="1" x14ac:dyDescent="0.25">
      <c r="A751" s="4">
        <v>20</v>
      </c>
      <c r="B751" s="816">
        <v>510</v>
      </c>
      <c r="C751" s="7" t="s">
        <v>33</v>
      </c>
      <c r="D751" s="11" t="s">
        <v>51</v>
      </c>
      <c r="E751" s="11">
        <v>1</v>
      </c>
      <c r="F751" s="9">
        <v>427594.25988499756</v>
      </c>
      <c r="G751" s="9">
        <f t="shared" si="23"/>
        <v>427594.25988499756</v>
      </c>
    </row>
    <row r="752" spans="1:12" ht="14.25" customHeight="1" x14ac:dyDescent="0.25">
      <c r="A752" s="4">
        <v>20</v>
      </c>
      <c r="B752" s="816">
        <v>28</v>
      </c>
      <c r="C752" s="7" t="s">
        <v>34</v>
      </c>
      <c r="D752" s="11" t="s">
        <v>51</v>
      </c>
      <c r="E752" s="11">
        <v>1</v>
      </c>
      <c r="F752" s="9">
        <v>307100.9624623835</v>
      </c>
      <c r="G752" s="9">
        <f t="shared" si="23"/>
        <v>307100.9624623835</v>
      </c>
      <c r="K752" s="8"/>
      <c r="L752" s="8"/>
    </row>
    <row r="753" spans="1:12" ht="14.25" customHeight="1" x14ac:dyDescent="0.25">
      <c r="A753" s="4">
        <v>20</v>
      </c>
      <c r="B753" s="816" t="s">
        <v>35</v>
      </c>
      <c r="C753" s="7" t="s">
        <v>36</v>
      </c>
      <c r="D753" s="11" t="s">
        <v>51</v>
      </c>
      <c r="E753" s="11">
        <v>1</v>
      </c>
      <c r="F753" s="9">
        <v>300958.7640656826</v>
      </c>
      <c r="G753" s="9">
        <f t="shared" si="23"/>
        <v>300958.7640656826</v>
      </c>
      <c r="L753" s="8"/>
    </row>
    <row r="754" spans="1:12" ht="14.25" customHeight="1" x14ac:dyDescent="0.25">
      <c r="A754" s="4">
        <v>20</v>
      </c>
      <c r="B754" s="820">
        <v>243.5</v>
      </c>
      <c r="C754" s="7" t="s">
        <v>37</v>
      </c>
      <c r="D754" s="11" t="s">
        <v>51</v>
      </c>
      <c r="E754" s="11">
        <v>1</v>
      </c>
      <c r="F754" s="9">
        <v>256983.18279463612</v>
      </c>
      <c r="G754" s="9">
        <f t="shared" si="23"/>
        <v>256983.18279463612</v>
      </c>
    </row>
    <row r="755" spans="1:12" ht="14.25" customHeight="1" x14ac:dyDescent="0.25">
      <c r="A755" s="4">
        <v>20</v>
      </c>
      <c r="B755" s="816" t="s">
        <v>64</v>
      </c>
      <c r="C755" s="817" t="s">
        <v>63</v>
      </c>
      <c r="D755" s="11" t="s">
        <v>51</v>
      </c>
      <c r="E755" s="11"/>
      <c r="F755" s="9">
        <v>278002.00000000006</v>
      </c>
      <c r="G755" s="9">
        <f t="shared" si="23"/>
        <v>0</v>
      </c>
    </row>
    <row r="756" spans="1:12" x14ac:dyDescent="0.25">
      <c r="A756" s="4">
        <v>20</v>
      </c>
      <c r="B756" s="816" t="s">
        <v>35</v>
      </c>
      <c r="C756" s="817" t="s">
        <v>832</v>
      </c>
      <c r="D756" s="11" t="s">
        <v>51</v>
      </c>
      <c r="E756" s="11">
        <v>1</v>
      </c>
      <c r="F756" s="9">
        <v>82819.867631515852</v>
      </c>
      <c r="G756" s="9">
        <f t="shared" si="23"/>
        <v>82819.867631515852</v>
      </c>
    </row>
    <row r="757" spans="1:12" ht="14.25" customHeight="1" x14ac:dyDescent="0.25">
      <c r="A757" s="4">
        <v>20</v>
      </c>
      <c r="B757" s="816">
        <v>690</v>
      </c>
      <c r="C757" s="817" t="s">
        <v>833</v>
      </c>
      <c r="D757" s="11" t="s">
        <v>51</v>
      </c>
      <c r="E757" s="11">
        <v>1</v>
      </c>
      <c r="F757" s="9">
        <v>494940.90605549113</v>
      </c>
      <c r="G757" s="9">
        <f t="shared" si="23"/>
        <v>494940.90605549113</v>
      </c>
    </row>
    <row r="758" spans="1:12" ht="14.25" customHeight="1" x14ac:dyDescent="0.25">
      <c r="A758" s="4">
        <v>20</v>
      </c>
      <c r="B758" s="816">
        <v>268</v>
      </c>
      <c r="C758" s="817" t="s">
        <v>834</v>
      </c>
      <c r="D758" s="11" t="s">
        <v>51</v>
      </c>
      <c r="E758" s="11"/>
      <c r="F758" s="9">
        <v>639730.4370110553</v>
      </c>
      <c r="G758" s="9">
        <f t="shared" si="23"/>
        <v>0</v>
      </c>
    </row>
    <row r="759" spans="1:12" ht="14.25" customHeight="1" x14ac:dyDescent="0.25">
      <c r="A759" s="4">
        <v>20</v>
      </c>
      <c r="B759" s="816">
        <v>719</v>
      </c>
      <c r="C759" s="817" t="s">
        <v>835</v>
      </c>
      <c r="D759" s="11" t="s">
        <v>51</v>
      </c>
      <c r="E759" s="11"/>
      <c r="F759" s="9">
        <v>2847932.6566036539</v>
      </c>
      <c r="G759" s="9">
        <f t="shared" si="23"/>
        <v>0</v>
      </c>
    </row>
    <row r="760" spans="1:12" ht="14.25" customHeight="1" x14ac:dyDescent="0.25">
      <c r="A760" s="4">
        <v>20</v>
      </c>
      <c r="B760" s="816" t="s">
        <v>836</v>
      </c>
      <c r="C760" s="817" t="s">
        <v>837</v>
      </c>
      <c r="D760" s="11" t="s">
        <v>51</v>
      </c>
      <c r="E760" s="11"/>
      <c r="F760" s="9">
        <v>2385143.5999055603</v>
      </c>
      <c r="G760" s="9">
        <f t="shared" si="23"/>
        <v>0</v>
      </c>
    </row>
    <row r="761" spans="1:12" ht="14.25" customHeight="1" x14ac:dyDescent="0.25">
      <c r="A761" s="4">
        <v>20</v>
      </c>
      <c r="B761" s="816" t="s">
        <v>35</v>
      </c>
      <c r="C761" s="6" t="s">
        <v>39</v>
      </c>
      <c r="D761" s="11" t="s">
        <v>51</v>
      </c>
      <c r="E761" s="11">
        <v>6.5</v>
      </c>
      <c r="F761" s="9">
        <v>307102.24208704947</v>
      </c>
      <c r="G761" s="9">
        <f t="shared" si="23"/>
        <v>1996164.5735658216</v>
      </c>
    </row>
    <row r="762" spans="1:12" ht="14.25" customHeight="1" x14ac:dyDescent="0.25">
      <c r="A762" s="4">
        <v>20</v>
      </c>
      <c r="B762" s="820">
        <v>528.5</v>
      </c>
      <c r="C762" s="818" t="s">
        <v>40</v>
      </c>
      <c r="D762" s="819" t="s">
        <v>51</v>
      </c>
      <c r="E762" s="819">
        <v>2</v>
      </c>
      <c r="F762" s="9">
        <v>292746.13295942714</v>
      </c>
      <c r="G762" s="9">
        <f t="shared" si="23"/>
        <v>585492.26591885427</v>
      </c>
    </row>
    <row r="763" spans="1:12" ht="14.25" customHeight="1" x14ac:dyDescent="0.25">
      <c r="A763" s="4">
        <v>20</v>
      </c>
      <c r="B763" s="816" t="s">
        <v>35</v>
      </c>
      <c r="C763" s="6" t="s">
        <v>41</v>
      </c>
      <c r="D763" s="11" t="s">
        <v>51</v>
      </c>
      <c r="E763" s="11">
        <v>6</v>
      </c>
      <c r="F763" s="9">
        <v>71289.169766375897</v>
      </c>
      <c r="G763" s="9">
        <f t="shared" si="23"/>
        <v>427735.01859825535</v>
      </c>
    </row>
    <row r="764" spans="1:12" ht="14.25" customHeight="1" x14ac:dyDescent="0.25">
      <c r="A764" s="4">
        <v>20</v>
      </c>
      <c r="B764" s="816" t="s">
        <v>35</v>
      </c>
      <c r="C764" s="7" t="s">
        <v>42</v>
      </c>
      <c r="D764" s="11" t="s">
        <v>51</v>
      </c>
      <c r="E764" s="11">
        <v>1</v>
      </c>
      <c r="F764" s="9">
        <v>142183.03788093745</v>
      </c>
      <c r="G764" s="9">
        <f t="shared" si="23"/>
        <v>142183.03788093745</v>
      </c>
    </row>
    <row r="765" spans="1:12" ht="14.25" customHeight="1" x14ac:dyDescent="0.25">
      <c r="A765" s="4">
        <v>20</v>
      </c>
      <c r="B765" s="816" t="s">
        <v>35</v>
      </c>
      <c r="C765" s="7" t="s">
        <v>43</v>
      </c>
      <c r="D765" s="11" t="s">
        <v>51</v>
      </c>
      <c r="E765" s="11">
        <v>8</v>
      </c>
      <c r="F765" s="9">
        <v>29369.945333558175</v>
      </c>
      <c r="G765" s="9">
        <f t="shared" si="23"/>
        <v>234959.5626684654</v>
      </c>
    </row>
    <row r="766" spans="1:12" ht="14.25" customHeight="1" x14ac:dyDescent="0.25">
      <c r="A766" s="4">
        <v>20</v>
      </c>
      <c r="B766" s="816" t="s">
        <v>35</v>
      </c>
      <c r="C766" s="6" t="s">
        <v>44</v>
      </c>
      <c r="D766" s="11" t="s">
        <v>51</v>
      </c>
      <c r="E766" s="11">
        <v>1</v>
      </c>
      <c r="F766" s="9">
        <v>1801648.8280902999</v>
      </c>
      <c r="G766" s="9">
        <f t="shared" si="23"/>
        <v>1801648.8280902999</v>
      </c>
    </row>
    <row r="767" spans="1:12" ht="14.25" customHeight="1" x14ac:dyDescent="0.25">
      <c r="A767" s="4">
        <v>20</v>
      </c>
      <c r="B767" s="816" t="s">
        <v>35</v>
      </c>
      <c r="C767" s="6" t="s">
        <v>45</v>
      </c>
      <c r="D767" s="11" t="s">
        <v>51</v>
      </c>
      <c r="E767" s="11">
        <v>1</v>
      </c>
      <c r="F767" s="9">
        <v>163108.63767372453</v>
      </c>
      <c r="G767" s="9">
        <f t="shared" si="23"/>
        <v>163108.63767372453</v>
      </c>
    </row>
    <row r="768" spans="1:12" ht="14.25" customHeight="1" x14ac:dyDescent="0.25">
      <c r="A768" s="4">
        <v>20</v>
      </c>
      <c r="B768" s="816" t="s">
        <v>35</v>
      </c>
      <c r="C768" s="6" t="s">
        <v>46</v>
      </c>
      <c r="D768" s="11" t="s">
        <v>51</v>
      </c>
      <c r="E768" s="11">
        <v>1</v>
      </c>
      <c r="F768" s="9">
        <v>122331.47825529339</v>
      </c>
      <c r="G768" s="9">
        <f t="shared" si="23"/>
        <v>122331.47825529339</v>
      </c>
      <c r="H768" s="2"/>
      <c r="I768" s="2"/>
      <c r="J768" s="8"/>
    </row>
    <row r="769" spans="1:12" ht="14.25" customHeight="1" x14ac:dyDescent="0.25">
      <c r="A769" s="4">
        <v>20</v>
      </c>
      <c r="B769" s="816" t="s">
        <v>35</v>
      </c>
      <c r="C769" s="6" t="s">
        <v>47</v>
      </c>
      <c r="D769" s="11" t="s">
        <v>48</v>
      </c>
      <c r="E769" s="11">
        <v>5</v>
      </c>
      <c r="F769" s="9">
        <v>193974</v>
      </c>
      <c r="G769" s="9">
        <f t="shared" si="23"/>
        <v>969870</v>
      </c>
      <c r="H769" s="8"/>
      <c r="I769" s="8"/>
      <c r="J769" s="8"/>
      <c r="K769" s="8"/>
    </row>
    <row r="770" spans="1:12" ht="14.25" customHeight="1" x14ac:dyDescent="0.25">
      <c r="A770" s="4">
        <v>20</v>
      </c>
      <c r="B770" s="816">
        <v>100</v>
      </c>
      <c r="C770" s="6" t="s">
        <v>497</v>
      </c>
      <c r="D770" s="11" t="s">
        <v>51</v>
      </c>
      <c r="E770" s="11"/>
      <c r="F770" s="9">
        <v>118572.58079897906</v>
      </c>
      <c r="G770" s="9">
        <f t="shared" si="23"/>
        <v>0</v>
      </c>
      <c r="H770" s="8"/>
      <c r="I770" s="8"/>
      <c r="J770" s="8"/>
      <c r="K770" s="8"/>
    </row>
    <row r="771" spans="1:12" ht="14.25" customHeight="1" x14ac:dyDescent="0.25">
      <c r="A771" s="4">
        <v>20</v>
      </c>
      <c r="B771" s="816">
        <v>736</v>
      </c>
      <c r="C771" s="6" t="s">
        <v>838</v>
      </c>
      <c r="D771" s="11" t="s">
        <v>51</v>
      </c>
      <c r="E771" s="11"/>
      <c r="F771" s="9">
        <v>165180.35000794518</v>
      </c>
      <c r="G771" s="9">
        <f t="shared" si="23"/>
        <v>0</v>
      </c>
      <c r="H771" s="8"/>
      <c r="I771" s="8"/>
      <c r="J771" s="8"/>
      <c r="K771" s="8"/>
    </row>
    <row r="772" spans="1:12" ht="14.25" customHeight="1" x14ac:dyDescent="0.25">
      <c r="A772" s="4">
        <v>1</v>
      </c>
      <c r="B772" s="816" t="s">
        <v>35</v>
      </c>
      <c r="C772" s="6" t="s">
        <v>525</v>
      </c>
      <c r="D772" s="11" t="s">
        <v>524</v>
      </c>
      <c r="E772" s="11">
        <v>1</v>
      </c>
      <c r="F772" s="9">
        <v>133080.96526185301</v>
      </c>
      <c r="G772" s="9">
        <f t="shared" si="23"/>
        <v>133080.96526185301</v>
      </c>
      <c r="H772" s="8"/>
      <c r="I772" s="8"/>
      <c r="J772" s="8"/>
      <c r="K772" s="8"/>
    </row>
    <row r="773" spans="1:12" ht="14.25" customHeight="1" x14ac:dyDescent="0.25">
      <c r="A773" s="4">
        <v>1</v>
      </c>
      <c r="B773" s="816" t="s">
        <v>35</v>
      </c>
      <c r="C773" s="6" t="s">
        <v>889</v>
      </c>
      <c r="D773" s="11" t="s">
        <v>521</v>
      </c>
      <c r="E773" s="11">
        <v>1</v>
      </c>
      <c r="F773" s="9">
        <v>66540.482630926504</v>
      </c>
      <c r="G773" s="9">
        <f t="shared" si="23"/>
        <v>66540.482630926504</v>
      </c>
      <c r="H773" s="8"/>
      <c r="I773" s="8"/>
      <c r="J773" s="8"/>
      <c r="K773" s="8"/>
    </row>
    <row r="774" spans="1:12" customFormat="1" ht="15" customHeight="1" x14ac:dyDescent="0.3">
      <c r="A774" s="4">
        <v>1</v>
      </c>
      <c r="B774" s="869">
        <v>576</v>
      </c>
      <c r="C774" s="868" t="s">
        <v>1056</v>
      </c>
      <c r="D774" s="866" t="s">
        <v>790</v>
      </c>
      <c r="E774" s="11">
        <v>3</v>
      </c>
      <c r="F774" s="867">
        <v>59806</v>
      </c>
      <c r="G774" s="867">
        <f t="shared" si="23"/>
        <v>179418</v>
      </c>
    </row>
    <row r="775" spans="1:12" customFormat="1" ht="15" customHeight="1" x14ac:dyDescent="0.3">
      <c r="A775" s="4">
        <v>1</v>
      </c>
      <c r="B775" s="869">
        <v>101</v>
      </c>
      <c r="C775" s="868" t="s">
        <v>1057</v>
      </c>
      <c r="D775" s="866" t="s">
        <v>790</v>
      </c>
      <c r="E775" s="874">
        <f>+E770</f>
        <v>0</v>
      </c>
      <c r="F775" s="867">
        <v>78318</v>
      </c>
      <c r="G775" s="867">
        <f t="shared" si="23"/>
        <v>0</v>
      </c>
    </row>
    <row r="776" spans="1:12" ht="28.5" customHeight="1" x14ac:dyDescent="0.25">
      <c r="A776" s="4">
        <v>20</v>
      </c>
      <c r="B776" s="816" t="s">
        <v>35</v>
      </c>
      <c r="C776" s="6" t="s">
        <v>49</v>
      </c>
      <c r="D776" s="11" t="s">
        <v>51</v>
      </c>
      <c r="E776" s="11">
        <v>1</v>
      </c>
      <c r="F776" s="9">
        <v>3817766.5890727374</v>
      </c>
      <c r="G776" s="9">
        <f t="shared" si="23"/>
        <v>3817766.5890727374</v>
      </c>
      <c r="J776" s="2"/>
    </row>
    <row r="777" spans="1:12" ht="31.5" customHeight="1" x14ac:dyDescent="0.25">
      <c r="A777" s="4">
        <v>1</v>
      </c>
      <c r="B777" s="841" t="s">
        <v>35</v>
      </c>
      <c r="C777" s="842" t="s">
        <v>50</v>
      </c>
      <c r="D777" s="11" t="s">
        <v>51</v>
      </c>
      <c r="E777" s="843">
        <v>1</v>
      </c>
      <c r="F777" s="844">
        <f>3184838.63678603</f>
        <v>3184838.6367860301</v>
      </c>
      <c r="G777" s="9">
        <f t="shared" si="23"/>
        <v>3184838.6367860301</v>
      </c>
      <c r="J777" s="2"/>
    </row>
    <row r="778" spans="1:12" ht="42.75" customHeight="1" x14ac:dyDescent="0.25">
      <c r="A778" s="4">
        <v>20</v>
      </c>
      <c r="B778" s="816" t="s">
        <v>35</v>
      </c>
      <c r="C778" s="6" t="s">
        <v>52</v>
      </c>
      <c r="D778" s="11" t="s">
        <v>51</v>
      </c>
      <c r="E778" s="11">
        <v>1</v>
      </c>
      <c r="F778" s="10">
        <v>3312236.7889062678</v>
      </c>
      <c r="G778" s="9">
        <f t="shared" si="23"/>
        <v>3312236.7889062678</v>
      </c>
    </row>
    <row r="779" spans="1:12" ht="14.25" customHeight="1" x14ac:dyDescent="0.25">
      <c r="A779" s="4">
        <v>20</v>
      </c>
      <c r="B779" s="816" t="s">
        <v>35</v>
      </c>
      <c r="C779" s="6" t="s">
        <v>53</v>
      </c>
      <c r="D779" s="11" t="s">
        <v>51</v>
      </c>
      <c r="E779" s="11">
        <v>1</v>
      </c>
      <c r="F779" s="10">
        <v>1620000</v>
      </c>
      <c r="G779" s="9">
        <f t="shared" si="23"/>
        <v>1620000</v>
      </c>
      <c r="K779" s="2"/>
    </row>
    <row r="780" spans="1:12" ht="28.5" customHeight="1" x14ac:dyDescent="0.25">
      <c r="A780" s="4">
        <v>20</v>
      </c>
      <c r="B780" s="816" t="s">
        <v>35</v>
      </c>
      <c r="C780" s="13" t="s">
        <v>54</v>
      </c>
      <c r="D780" s="11" t="s">
        <v>51</v>
      </c>
      <c r="E780" s="11">
        <v>1</v>
      </c>
      <c r="F780" s="10">
        <v>3817766.9999999986</v>
      </c>
      <c r="G780" s="9">
        <f t="shared" si="23"/>
        <v>3817766.9999999986</v>
      </c>
      <c r="K780" s="3"/>
    </row>
    <row r="781" spans="1:12" ht="28.5" customHeight="1" x14ac:dyDescent="0.25">
      <c r="A781" s="4">
        <v>20</v>
      </c>
      <c r="B781" s="820" t="s">
        <v>35</v>
      </c>
      <c r="C781" s="12" t="s">
        <v>55</v>
      </c>
      <c r="D781" s="11" t="s">
        <v>51</v>
      </c>
      <c r="E781" s="11">
        <v>1</v>
      </c>
      <c r="F781" s="10">
        <v>2031088.0899497306</v>
      </c>
      <c r="G781" s="9">
        <f t="shared" si="23"/>
        <v>2031088.0899497306</v>
      </c>
    </row>
    <row r="782" spans="1:12" ht="14.25" customHeight="1" x14ac:dyDescent="0.25">
      <c r="A782" s="825"/>
      <c r="B782" s="826"/>
      <c r="C782" s="827" t="s">
        <v>20</v>
      </c>
      <c r="D782" s="828"/>
      <c r="E782" s="828"/>
      <c r="F782" s="829"/>
      <c r="G782" s="830">
        <f>SUM(G745:G781)</f>
        <v>29206713.521144193</v>
      </c>
      <c r="H782" s="8" t="e">
        <f>+#REF!</f>
        <v>#REF!</v>
      </c>
      <c r="J782" s="8" t="e">
        <f>+G782-H782</f>
        <v>#REF!</v>
      </c>
    </row>
    <row r="783" spans="1:12" ht="14.25" customHeight="1" x14ac:dyDescent="0.25">
      <c r="A783" s="822"/>
      <c r="B783" s="822"/>
      <c r="C783" s="822" t="s">
        <v>859</v>
      </c>
      <c r="D783" s="822"/>
      <c r="E783" s="822"/>
      <c r="F783" s="823"/>
      <c r="G783" s="824"/>
    </row>
    <row r="784" spans="1:12" ht="14.25" customHeight="1" x14ac:dyDescent="0.25">
      <c r="A784" s="4">
        <v>21</v>
      </c>
      <c r="B784" s="816">
        <v>730</v>
      </c>
      <c r="C784" s="5" t="s">
        <v>26</v>
      </c>
      <c r="D784" s="11" t="s">
        <v>51</v>
      </c>
      <c r="E784" s="11">
        <v>1</v>
      </c>
      <c r="F784" s="9">
        <v>874341.94177037419</v>
      </c>
      <c r="G784" s="9">
        <f t="shared" ref="G784:G820" si="24">+F784*E784</f>
        <v>874341.94177037419</v>
      </c>
      <c r="K784" s="8"/>
      <c r="L784" s="3"/>
    </row>
    <row r="785" spans="1:12" ht="14.25" customHeight="1" x14ac:dyDescent="0.25">
      <c r="A785" s="4">
        <v>21</v>
      </c>
      <c r="B785" s="816">
        <v>708</v>
      </c>
      <c r="C785" s="5" t="s">
        <v>27</v>
      </c>
      <c r="D785" s="11" t="s">
        <v>51</v>
      </c>
      <c r="E785" s="11">
        <v>1</v>
      </c>
      <c r="F785" s="9">
        <v>615578.80106536078</v>
      </c>
      <c r="G785" s="9">
        <f t="shared" si="24"/>
        <v>615578.80106536078</v>
      </c>
      <c r="K785" s="8"/>
      <c r="L785" s="3"/>
    </row>
    <row r="786" spans="1:12" ht="14.25" customHeight="1" x14ac:dyDescent="0.25">
      <c r="A786" s="4">
        <v>21</v>
      </c>
      <c r="B786" s="816">
        <v>752</v>
      </c>
      <c r="C786" s="6" t="s">
        <v>28</v>
      </c>
      <c r="D786" s="11" t="s">
        <v>51</v>
      </c>
      <c r="E786" s="11">
        <v>1</v>
      </c>
      <c r="F786" s="9">
        <v>672692.28878201754</v>
      </c>
      <c r="G786" s="9">
        <f t="shared" si="24"/>
        <v>672692.28878201754</v>
      </c>
      <c r="K786" s="8"/>
      <c r="L786" s="3"/>
    </row>
    <row r="787" spans="1:12" ht="14.25" customHeight="1" x14ac:dyDescent="0.25">
      <c r="A787" s="4">
        <v>21</v>
      </c>
      <c r="B787" s="816" t="s">
        <v>29</v>
      </c>
      <c r="C787" s="7" t="s">
        <v>30</v>
      </c>
      <c r="D787" s="11" t="s">
        <v>51</v>
      </c>
      <c r="E787" s="11">
        <v>2</v>
      </c>
      <c r="F787" s="9">
        <v>184841.78300071796</v>
      </c>
      <c r="G787" s="9">
        <f t="shared" si="24"/>
        <v>369683.56600143592</v>
      </c>
      <c r="K787" s="8"/>
      <c r="L787" s="3"/>
    </row>
    <row r="788" spans="1:12" ht="14.25" customHeight="1" x14ac:dyDescent="0.25">
      <c r="A788" s="4">
        <v>21</v>
      </c>
      <c r="B788" s="816">
        <v>527</v>
      </c>
      <c r="C788" s="7" t="s">
        <v>31</v>
      </c>
      <c r="D788" s="11" t="s">
        <v>51</v>
      </c>
      <c r="E788" s="11">
        <v>1</v>
      </c>
      <c r="F788" s="9">
        <v>106249.79526559786</v>
      </c>
      <c r="G788" s="9">
        <f t="shared" si="24"/>
        <v>106249.79526559786</v>
      </c>
      <c r="K788" s="8"/>
      <c r="L788" s="3"/>
    </row>
    <row r="789" spans="1:12" ht="25.5" customHeight="1" x14ac:dyDescent="0.25">
      <c r="A789" s="4">
        <v>21</v>
      </c>
      <c r="B789" s="816">
        <v>522</v>
      </c>
      <c r="C789" s="11" t="s">
        <v>32</v>
      </c>
      <c r="D789" s="11" t="s">
        <v>51</v>
      </c>
      <c r="E789" s="11">
        <v>1</v>
      </c>
      <c r="F789" s="9">
        <v>197789.02537109706</v>
      </c>
      <c r="G789" s="9">
        <f t="shared" si="24"/>
        <v>197789.02537109706</v>
      </c>
      <c r="K789" s="8"/>
      <c r="L789" s="3"/>
    </row>
    <row r="790" spans="1:12" ht="14.25" customHeight="1" x14ac:dyDescent="0.25">
      <c r="A790" s="4">
        <v>21</v>
      </c>
      <c r="B790" s="816">
        <v>510</v>
      </c>
      <c r="C790" s="7" t="s">
        <v>33</v>
      </c>
      <c r="D790" s="11" t="s">
        <v>51</v>
      </c>
      <c r="E790" s="11">
        <v>1</v>
      </c>
      <c r="F790" s="9">
        <v>427594.25988499756</v>
      </c>
      <c r="G790" s="9">
        <f t="shared" si="24"/>
        <v>427594.25988499756</v>
      </c>
    </row>
    <row r="791" spans="1:12" ht="14.25" customHeight="1" x14ac:dyDescent="0.25">
      <c r="A791" s="4">
        <v>21</v>
      </c>
      <c r="B791" s="816">
        <v>28</v>
      </c>
      <c r="C791" s="7" t="s">
        <v>34</v>
      </c>
      <c r="D791" s="11" t="s">
        <v>51</v>
      </c>
      <c r="E791" s="11">
        <v>1</v>
      </c>
      <c r="F791" s="9">
        <v>307100.9624623835</v>
      </c>
      <c r="G791" s="9">
        <f t="shared" si="24"/>
        <v>307100.9624623835</v>
      </c>
      <c r="K791" s="8"/>
      <c r="L791" s="8"/>
    </row>
    <row r="792" spans="1:12" ht="14.25" customHeight="1" x14ac:dyDescent="0.25">
      <c r="A792" s="4">
        <v>21</v>
      </c>
      <c r="B792" s="816" t="s">
        <v>35</v>
      </c>
      <c r="C792" s="7" t="s">
        <v>36</v>
      </c>
      <c r="D792" s="11" t="s">
        <v>51</v>
      </c>
      <c r="E792" s="11">
        <v>1</v>
      </c>
      <c r="F792" s="9">
        <v>300958.7640656826</v>
      </c>
      <c r="G792" s="9">
        <f t="shared" si="24"/>
        <v>300958.7640656826</v>
      </c>
      <c r="L792" s="8"/>
    </row>
    <row r="793" spans="1:12" ht="14.25" customHeight="1" x14ac:dyDescent="0.25">
      <c r="A793" s="4">
        <v>21</v>
      </c>
      <c r="B793" s="820">
        <v>243.5</v>
      </c>
      <c r="C793" s="7" t="s">
        <v>37</v>
      </c>
      <c r="D793" s="11" t="s">
        <v>51</v>
      </c>
      <c r="E793" s="11">
        <v>1</v>
      </c>
      <c r="F793" s="9">
        <v>256983.18279463612</v>
      </c>
      <c r="G793" s="9">
        <f t="shared" si="24"/>
        <v>256983.18279463612</v>
      </c>
    </row>
    <row r="794" spans="1:12" ht="14.25" customHeight="1" x14ac:dyDescent="0.25">
      <c r="A794" s="4">
        <v>21</v>
      </c>
      <c r="B794" s="816" t="s">
        <v>64</v>
      </c>
      <c r="C794" s="817" t="s">
        <v>63</v>
      </c>
      <c r="D794" s="11" t="s">
        <v>51</v>
      </c>
      <c r="E794" s="11"/>
      <c r="F794" s="9">
        <v>278002.00000000006</v>
      </c>
      <c r="G794" s="9">
        <f t="shared" si="24"/>
        <v>0</v>
      </c>
    </row>
    <row r="795" spans="1:12" x14ac:dyDescent="0.25">
      <c r="A795" s="4">
        <v>21</v>
      </c>
      <c r="B795" s="816" t="s">
        <v>35</v>
      </c>
      <c r="C795" s="817" t="s">
        <v>832</v>
      </c>
      <c r="D795" s="11" t="s">
        <v>51</v>
      </c>
      <c r="E795" s="11">
        <v>1</v>
      </c>
      <c r="F795" s="9">
        <v>82819.867631515852</v>
      </c>
      <c r="G795" s="9">
        <f t="shared" si="24"/>
        <v>82819.867631515852</v>
      </c>
    </row>
    <row r="796" spans="1:12" ht="14.25" customHeight="1" x14ac:dyDescent="0.25">
      <c r="A796" s="4">
        <v>21</v>
      </c>
      <c r="B796" s="816">
        <v>690</v>
      </c>
      <c r="C796" s="817" t="s">
        <v>833</v>
      </c>
      <c r="D796" s="11" t="s">
        <v>51</v>
      </c>
      <c r="E796" s="11">
        <v>1</v>
      </c>
      <c r="F796" s="9">
        <v>494940.90605549113</v>
      </c>
      <c r="G796" s="9">
        <f t="shared" si="24"/>
        <v>494940.90605549113</v>
      </c>
    </row>
    <row r="797" spans="1:12" ht="14.25" customHeight="1" x14ac:dyDescent="0.25">
      <c r="A797" s="4">
        <v>21</v>
      </c>
      <c r="B797" s="816">
        <v>268</v>
      </c>
      <c r="C797" s="817" t="s">
        <v>834</v>
      </c>
      <c r="D797" s="11" t="s">
        <v>51</v>
      </c>
      <c r="E797" s="11"/>
      <c r="F797" s="9">
        <v>639730.4370110553</v>
      </c>
      <c r="G797" s="9">
        <f t="shared" si="24"/>
        <v>0</v>
      </c>
    </row>
    <row r="798" spans="1:12" ht="14.25" customHeight="1" x14ac:dyDescent="0.25">
      <c r="A798" s="4">
        <v>21</v>
      </c>
      <c r="B798" s="816">
        <v>719</v>
      </c>
      <c r="C798" s="817" t="s">
        <v>835</v>
      </c>
      <c r="D798" s="11" t="s">
        <v>51</v>
      </c>
      <c r="E798" s="11"/>
      <c r="F798" s="9">
        <v>2847932.6566036539</v>
      </c>
      <c r="G798" s="9">
        <f t="shared" si="24"/>
        <v>0</v>
      </c>
    </row>
    <row r="799" spans="1:12" ht="14.25" customHeight="1" x14ac:dyDescent="0.25">
      <c r="A799" s="4">
        <v>21</v>
      </c>
      <c r="B799" s="816" t="s">
        <v>836</v>
      </c>
      <c r="C799" s="817" t="s">
        <v>837</v>
      </c>
      <c r="D799" s="11" t="s">
        <v>51</v>
      </c>
      <c r="E799" s="11"/>
      <c r="F799" s="9">
        <v>2385143.5999055603</v>
      </c>
      <c r="G799" s="9">
        <f t="shared" si="24"/>
        <v>0</v>
      </c>
    </row>
    <row r="800" spans="1:12" ht="14.25" customHeight="1" x14ac:dyDescent="0.25">
      <c r="A800" s="4">
        <v>21</v>
      </c>
      <c r="B800" s="816" t="s">
        <v>35</v>
      </c>
      <c r="C800" s="6" t="s">
        <v>39</v>
      </c>
      <c r="D800" s="11" t="s">
        <v>51</v>
      </c>
      <c r="E800" s="11">
        <v>6.5</v>
      </c>
      <c r="F800" s="9">
        <v>307102.24208704947</v>
      </c>
      <c r="G800" s="9">
        <f t="shared" si="24"/>
        <v>1996164.5735658216</v>
      </c>
    </row>
    <row r="801" spans="1:11" ht="14.25" customHeight="1" x14ac:dyDescent="0.25">
      <c r="A801" s="4">
        <v>21</v>
      </c>
      <c r="B801" s="820">
        <v>528.5</v>
      </c>
      <c r="C801" s="818" t="s">
        <v>40</v>
      </c>
      <c r="D801" s="819" t="s">
        <v>51</v>
      </c>
      <c r="E801" s="819"/>
      <c r="F801" s="9">
        <v>292746.13295942714</v>
      </c>
      <c r="G801" s="9">
        <f t="shared" si="24"/>
        <v>0</v>
      </c>
    </row>
    <row r="802" spans="1:11" ht="14.25" customHeight="1" x14ac:dyDescent="0.25">
      <c r="A802" s="4">
        <v>21</v>
      </c>
      <c r="B802" s="816" t="s">
        <v>35</v>
      </c>
      <c r="C802" s="6" t="s">
        <v>41</v>
      </c>
      <c r="D802" s="11" t="s">
        <v>51</v>
      </c>
      <c r="E802" s="11">
        <v>6</v>
      </c>
      <c r="F802" s="9">
        <v>71289.169766375897</v>
      </c>
      <c r="G802" s="9">
        <f t="shared" si="24"/>
        <v>427735.01859825535</v>
      </c>
    </row>
    <row r="803" spans="1:11" ht="14.25" customHeight="1" x14ac:dyDescent="0.25">
      <c r="A803" s="4">
        <v>21</v>
      </c>
      <c r="B803" s="816" t="s">
        <v>35</v>
      </c>
      <c r="C803" s="7" t="s">
        <v>42</v>
      </c>
      <c r="D803" s="11" t="s">
        <v>51</v>
      </c>
      <c r="E803" s="11">
        <v>1</v>
      </c>
      <c r="F803" s="9">
        <v>142183.03788093745</v>
      </c>
      <c r="G803" s="9">
        <f t="shared" si="24"/>
        <v>142183.03788093745</v>
      </c>
    </row>
    <row r="804" spans="1:11" ht="14.25" customHeight="1" x14ac:dyDescent="0.25">
      <c r="A804" s="4">
        <v>21</v>
      </c>
      <c r="B804" s="816" t="s">
        <v>35</v>
      </c>
      <c r="C804" s="7" t="s">
        <v>43</v>
      </c>
      <c r="D804" s="11" t="s">
        <v>51</v>
      </c>
      <c r="E804" s="11">
        <v>8</v>
      </c>
      <c r="F804" s="9">
        <v>29369.945333558175</v>
      </c>
      <c r="G804" s="9">
        <f t="shared" si="24"/>
        <v>234959.5626684654</v>
      </c>
    </row>
    <row r="805" spans="1:11" ht="14.25" customHeight="1" x14ac:dyDescent="0.25">
      <c r="A805" s="4">
        <v>21</v>
      </c>
      <c r="B805" s="816" t="s">
        <v>35</v>
      </c>
      <c r="C805" s="6" t="s">
        <v>44</v>
      </c>
      <c r="D805" s="11" t="s">
        <v>51</v>
      </c>
      <c r="E805" s="11">
        <v>1</v>
      </c>
      <c r="F805" s="9">
        <v>1801648.8280902999</v>
      </c>
      <c r="G805" s="9">
        <f t="shared" si="24"/>
        <v>1801648.8280902999</v>
      </c>
    </row>
    <row r="806" spans="1:11" ht="14.25" customHeight="1" x14ac:dyDescent="0.25">
      <c r="A806" s="4">
        <v>21</v>
      </c>
      <c r="B806" s="816" t="s">
        <v>35</v>
      </c>
      <c r="C806" s="6" t="s">
        <v>45</v>
      </c>
      <c r="D806" s="11" t="s">
        <v>51</v>
      </c>
      <c r="E806" s="11">
        <v>1</v>
      </c>
      <c r="F806" s="9">
        <v>163108.63767372453</v>
      </c>
      <c r="G806" s="9">
        <f t="shared" si="24"/>
        <v>163108.63767372453</v>
      </c>
    </row>
    <row r="807" spans="1:11" ht="14.25" customHeight="1" x14ac:dyDescent="0.25">
      <c r="A807" s="4">
        <v>21</v>
      </c>
      <c r="B807" s="816" t="s">
        <v>35</v>
      </c>
      <c r="C807" s="6" t="s">
        <v>46</v>
      </c>
      <c r="D807" s="11" t="s">
        <v>51</v>
      </c>
      <c r="E807" s="11">
        <v>1</v>
      </c>
      <c r="F807" s="9">
        <v>122331.47825529339</v>
      </c>
      <c r="G807" s="9">
        <f t="shared" si="24"/>
        <v>122331.47825529339</v>
      </c>
      <c r="H807" s="2"/>
      <c r="I807" s="2"/>
      <c r="J807" s="8"/>
    </row>
    <row r="808" spans="1:11" ht="14.25" customHeight="1" x14ac:dyDescent="0.25">
      <c r="A808" s="4">
        <v>21</v>
      </c>
      <c r="B808" s="816" t="s">
        <v>35</v>
      </c>
      <c r="C808" s="6" t="s">
        <v>47</v>
      </c>
      <c r="D808" s="11" t="s">
        <v>48</v>
      </c>
      <c r="E808" s="11">
        <v>5</v>
      </c>
      <c r="F808" s="9">
        <v>193974</v>
      </c>
      <c r="G808" s="9">
        <f t="shared" si="24"/>
        <v>969870</v>
      </c>
      <c r="H808" s="8"/>
      <c r="I808" s="8"/>
      <c r="J808" s="8"/>
      <c r="K808" s="8"/>
    </row>
    <row r="809" spans="1:11" ht="14.25" customHeight="1" x14ac:dyDescent="0.25">
      <c r="A809" s="4">
        <v>21</v>
      </c>
      <c r="B809" s="816">
        <v>100</v>
      </c>
      <c r="C809" s="6" t="s">
        <v>497</v>
      </c>
      <c r="D809" s="11" t="s">
        <v>51</v>
      </c>
      <c r="E809" s="11"/>
      <c r="F809" s="9">
        <v>118572.58079897906</v>
      </c>
      <c r="G809" s="9">
        <f t="shared" si="24"/>
        <v>0</v>
      </c>
      <c r="H809" s="8"/>
      <c r="I809" s="8"/>
      <c r="J809" s="8"/>
      <c r="K809" s="8"/>
    </row>
    <row r="810" spans="1:11" ht="14.25" customHeight="1" x14ac:dyDescent="0.25">
      <c r="A810" s="4">
        <v>21</v>
      </c>
      <c r="B810" s="816">
        <v>736</v>
      </c>
      <c r="C810" s="6" t="s">
        <v>838</v>
      </c>
      <c r="D810" s="11" t="s">
        <v>51</v>
      </c>
      <c r="E810" s="11"/>
      <c r="F810" s="9">
        <v>165180.35000794518</v>
      </c>
      <c r="G810" s="9">
        <f t="shared" si="24"/>
        <v>0</v>
      </c>
      <c r="H810" s="8"/>
      <c r="I810" s="8"/>
      <c r="J810" s="8"/>
      <c r="K810" s="8"/>
    </row>
    <row r="811" spans="1:11" ht="14.25" customHeight="1" x14ac:dyDescent="0.25">
      <c r="A811" s="4">
        <v>1</v>
      </c>
      <c r="B811" s="816" t="s">
        <v>35</v>
      </c>
      <c r="C811" s="6" t="s">
        <v>525</v>
      </c>
      <c r="D811" s="11" t="s">
        <v>524</v>
      </c>
      <c r="E811" s="11">
        <v>1</v>
      </c>
      <c r="F811" s="9">
        <v>133080.96526185301</v>
      </c>
      <c r="G811" s="9">
        <f t="shared" si="24"/>
        <v>133080.96526185301</v>
      </c>
      <c r="H811" s="8"/>
      <c r="I811" s="8"/>
      <c r="J811" s="8"/>
      <c r="K811" s="8"/>
    </row>
    <row r="812" spans="1:11" ht="14.25" customHeight="1" x14ac:dyDescent="0.25">
      <c r="A812" s="4">
        <v>1</v>
      </c>
      <c r="B812" s="816" t="s">
        <v>35</v>
      </c>
      <c r="C812" s="6" t="s">
        <v>889</v>
      </c>
      <c r="D812" s="11" t="s">
        <v>521</v>
      </c>
      <c r="E812" s="11">
        <v>1</v>
      </c>
      <c r="F812" s="9">
        <v>66540.482630926504</v>
      </c>
      <c r="G812" s="9">
        <f t="shared" si="24"/>
        <v>66540.482630926504</v>
      </c>
      <c r="H812" s="8"/>
      <c r="I812" s="8"/>
      <c r="J812" s="8"/>
      <c r="K812" s="8"/>
    </row>
    <row r="813" spans="1:11" customFormat="1" ht="15" customHeight="1" x14ac:dyDescent="0.3">
      <c r="A813" s="4">
        <v>1</v>
      </c>
      <c r="B813" s="869">
        <v>576</v>
      </c>
      <c r="C813" s="868" t="s">
        <v>1056</v>
      </c>
      <c r="D813" s="866" t="s">
        <v>790</v>
      </c>
      <c r="E813" s="11">
        <v>3</v>
      </c>
      <c r="F813" s="867">
        <v>59806</v>
      </c>
      <c r="G813" s="867">
        <f t="shared" si="24"/>
        <v>179418</v>
      </c>
    </row>
    <row r="814" spans="1:11" customFormat="1" ht="15" customHeight="1" x14ac:dyDescent="0.3">
      <c r="A814" s="4">
        <v>1</v>
      </c>
      <c r="B814" s="869">
        <v>101</v>
      </c>
      <c r="C814" s="868" t="s">
        <v>1057</v>
      </c>
      <c r="D814" s="866" t="s">
        <v>790</v>
      </c>
      <c r="E814" s="874">
        <f>+E809</f>
        <v>0</v>
      </c>
      <c r="F814" s="867">
        <v>78318</v>
      </c>
      <c r="G814" s="867">
        <f t="shared" si="24"/>
        <v>0</v>
      </c>
    </row>
    <row r="815" spans="1:11" ht="28.5" customHeight="1" x14ac:dyDescent="0.25">
      <c r="A815" s="4">
        <v>21</v>
      </c>
      <c r="B815" s="816" t="s">
        <v>35</v>
      </c>
      <c r="C815" s="6" t="s">
        <v>49</v>
      </c>
      <c r="D815" s="11" t="s">
        <v>51</v>
      </c>
      <c r="E815" s="11">
        <v>1</v>
      </c>
      <c r="F815" s="9">
        <v>3817766.5890727374</v>
      </c>
      <c r="G815" s="9">
        <f t="shared" si="24"/>
        <v>3817766.5890727374</v>
      </c>
      <c r="J815" s="2"/>
    </row>
    <row r="816" spans="1:11" ht="31.5" customHeight="1" x14ac:dyDescent="0.25">
      <c r="A816" s="4">
        <v>1</v>
      </c>
      <c r="B816" s="841" t="s">
        <v>35</v>
      </c>
      <c r="C816" s="842" t="s">
        <v>50</v>
      </c>
      <c r="D816" s="11" t="s">
        <v>51</v>
      </c>
      <c r="E816" s="843">
        <v>1</v>
      </c>
      <c r="F816" s="844">
        <f>3184838.63678603</f>
        <v>3184838.6367860301</v>
      </c>
      <c r="G816" s="9">
        <f t="shared" si="24"/>
        <v>3184838.6367860301</v>
      </c>
      <c r="J816" s="2"/>
    </row>
    <row r="817" spans="1:12" ht="42.75" customHeight="1" x14ac:dyDescent="0.25">
      <c r="A817" s="4">
        <v>21</v>
      </c>
      <c r="B817" s="816" t="s">
        <v>35</v>
      </c>
      <c r="C817" s="6" t="s">
        <v>52</v>
      </c>
      <c r="D817" s="11" t="s">
        <v>51</v>
      </c>
      <c r="E817" s="11">
        <v>1</v>
      </c>
      <c r="F817" s="10">
        <v>3312236.7889062678</v>
      </c>
      <c r="G817" s="9">
        <f t="shared" si="24"/>
        <v>3312236.7889062678</v>
      </c>
    </row>
    <row r="818" spans="1:12" ht="14.25" customHeight="1" x14ac:dyDescent="0.25">
      <c r="A818" s="4">
        <v>21</v>
      </c>
      <c r="B818" s="816" t="s">
        <v>35</v>
      </c>
      <c r="C818" s="6" t="s">
        <v>53</v>
      </c>
      <c r="D818" s="11" t="s">
        <v>51</v>
      </c>
      <c r="E818" s="11">
        <v>1</v>
      </c>
      <c r="F818" s="10">
        <v>1620000</v>
      </c>
      <c r="G818" s="9">
        <f t="shared" si="24"/>
        <v>1620000</v>
      </c>
      <c r="K818" s="2"/>
    </row>
    <row r="819" spans="1:12" ht="28.5" customHeight="1" x14ac:dyDescent="0.25">
      <c r="A819" s="4">
        <v>21</v>
      </c>
      <c r="B819" s="816" t="s">
        <v>35</v>
      </c>
      <c r="C819" s="13" t="s">
        <v>54</v>
      </c>
      <c r="D819" s="11" t="s">
        <v>51</v>
      </c>
      <c r="E819" s="11">
        <v>1</v>
      </c>
      <c r="F819" s="10">
        <v>3817766.9999999986</v>
      </c>
      <c r="G819" s="9">
        <f t="shared" si="24"/>
        <v>3817766.9999999986</v>
      </c>
      <c r="K819" s="3"/>
    </row>
    <row r="820" spans="1:12" ht="28.5" customHeight="1" x14ac:dyDescent="0.25">
      <c r="A820" s="4">
        <v>21</v>
      </c>
      <c r="B820" s="820" t="s">
        <v>35</v>
      </c>
      <c r="C820" s="12" t="s">
        <v>55</v>
      </c>
      <c r="D820" s="11" t="s">
        <v>51</v>
      </c>
      <c r="E820" s="11">
        <v>1</v>
      </c>
      <c r="F820" s="10">
        <v>2031088.0899497306</v>
      </c>
      <c r="G820" s="9">
        <f t="shared" si="24"/>
        <v>2031088.0899497306</v>
      </c>
    </row>
    <row r="821" spans="1:12" ht="14.25" customHeight="1" x14ac:dyDescent="0.25">
      <c r="A821" s="825"/>
      <c r="B821" s="826"/>
      <c r="C821" s="827" t="s">
        <v>20</v>
      </c>
      <c r="D821" s="828"/>
      <c r="E821" s="828"/>
      <c r="F821" s="829"/>
      <c r="G821" s="830">
        <f>SUM(G784:G820)</f>
        <v>28727471.050490934</v>
      </c>
      <c r="H821" s="8" t="e">
        <f>+#REF!</f>
        <v>#REF!</v>
      </c>
      <c r="J821" s="8" t="e">
        <f>+G821-H821</f>
        <v>#REF!</v>
      </c>
    </row>
    <row r="822" spans="1:12" ht="14.25" customHeight="1" x14ac:dyDescent="0.25">
      <c r="A822" s="822"/>
      <c r="B822" s="822"/>
      <c r="C822" s="822" t="s">
        <v>860</v>
      </c>
      <c r="D822" s="822"/>
      <c r="E822" s="822"/>
      <c r="F822" s="823"/>
      <c r="G822" s="824"/>
    </row>
    <row r="823" spans="1:12" ht="14.25" customHeight="1" x14ac:dyDescent="0.25">
      <c r="A823" s="4">
        <v>22</v>
      </c>
      <c r="B823" s="816">
        <v>730</v>
      </c>
      <c r="C823" s="5" t="s">
        <v>26</v>
      </c>
      <c r="D823" s="11" t="s">
        <v>51</v>
      </c>
      <c r="E823" s="11">
        <v>1</v>
      </c>
      <c r="F823" s="9">
        <v>874341.94177037419</v>
      </c>
      <c r="G823" s="9">
        <f t="shared" ref="G823:G859" si="25">+F823*E823</f>
        <v>874341.94177037419</v>
      </c>
      <c r="K823" s="8"/>
      <c r="L823" s="3"/>
    </row>
    <row r="824" spans="1:12" ht="14.25" customHeight="1" x14ac:dyDescent="0.25">
      <c r="A824" s="4">
        <v>22</v>
      </c>
      <c r="B824" s="816">
        <v>708</v>
      </c>
      <c r="C824" s="5" t="s">
        <v>27</v>
      </c>
      <c r="D824" s="11" t="s">
        <v>51</v>
      </c>
      <c r="E824" s="11">
        <v>1</v>
      </c>
      <c r="F824" s="9">
        <v>615578.80106536078</v>
      </c>
      <c r="G824" s="9">
        <f t="shared" si="25"/>
        <v>615578.80106536078</v>
      </c>
      <c r="K824" s="8"/>
      <c r="L824" s="3"/>
    </row>
    <row r="825" spans="1:12" ht="14.25" customHeight="1" x14ac:dyDescent="0.25">
      <c r="A825" s="4">
        <v>22</v>
      </c>
      <c r="B825" s="816">
        <v>752</v>
      </c>
      <c r="C825" s="6" t="s">
        <v>28</v>
      </c>
      <c r="D825" s="11" t="s">
        <v>51</v>
      </c>
      <c r="E825" s="11">
        <v>1</v>
      </c>
      <c r="F825" s="9">
        <v>672692.28878201754</v>
      </c>
      <c r="G825" s="9">
        <f t="shared" si="25"/>
        <v>672692.28878201754</v>
      </c>
      <c r="K825" s="8"/>
      <c r="L825" s="3"/>
    </row>
    <row r="826" spans="1:12" ht="14.25" customHeight="1" x14ac:dyDescent="0.25">
      <c r="A826" s="4">
        <v>22</v>
      </c>
      <c r="B826" s="816" t="s">
        <v>29</v>
      </c>
      <c r="C826" s="7" t="s">
        <v>30</v>
      </c>
      <c r="D826" s="11" t="s">
        <v>51</v>
      </c>
      <c r="E826" s="11">
        <v>2</v>
      </c>
      <c r="F826" s="9">
        <v>184841.78300071796</v>
      </c>
      <c r="G826" s="9">
        <f t="shared" si="25"/>
        <v>369683.56600143592</v>
      </c>
      <c r="K826" s="8"/>
      <c r="L826" s="3"/>
    </row>
    <row r="827" spans="1:12" ht="14.25" customHeight="1" x14ac:dyDescent="0.25">
      <c r="A827" s="4">
        <v>22</v>
      </c>
      <c r="B827" s="816">
        <v>527</v>
      </c>
      <c r="C827" s="7" t="s">
        <v>31</v>
      </c>
      <c r="D827" s="11" t="s">
        <v>51</v>
      </c>
      <c r="E827" s="11">
        <v>1</v>
      </c>
      <c r="F827" s="9">
        <v>106249.79526559786</v>
      </c>
      <c r="G827" s="9">
        <f t="shared" si="25"/>
        <v>106249.79526559786</v>
      </c>
      <c r="K827" s="8"/>
      <c r="L827" s="3"/>
    </row>
    <row r="828" spans="1:12" ht="25.5" customHeight="1" x14ac:dyDescent="0.25">
      <c r="A828" s="4">
        <v>22</v>
      </c>
      <c r="B828" s="816">
        <v>522</v>
      </c>
      <c r="C828" s="11" t="s">
        <v>32</v>
      </c>
      <c r="D828" s="11" t="s">
        <v>51</v>
      </c>
      <c r="E828" s="11">
        <v>1</v>
      </c>
      <c r="F828" s="9">
        <v>197789.02537109706</v>
      </c>
      <c r="G828" s="9">
        <f t="shared" si="25"/>
        <v>197789.02537109706</v>
      </c>
      <c r="K828" s="8"/>
      <c r="L828" s="3"/>
    </row>
    <row r="829" spans="1:12" ht="14.25" customHeight="1" x14ac:dyDescent="0.25">
      <c r="A829" s="4">
        <v>22</v>
      </c>
      <c r="B829" s="816">
        <v>510</v>
      </c>
      <c r="C829" s="7" t="s">
        <v>33</v>
      </c>
      <c r="D829" s="11" t="s">
        <v>51</v>
      </c>
      <c r="E829" s="11">
        <v>1</v>
      </c>
      <c r="F829" s="9">
        <v>427594.25988499756</v>
      </c>
      <c r="G829" s="9">
        <f t="shared" si="25"/>
        <v>427594.25988499756</v>
      </c>
    </row>
    <row r="830" spans="1:12" ht="14.25" customHeight="1" x14ac:dyDescent="0.25">
      <c r="A830" s="4">
        <v>22</v>
      </c>
      <c r="B830" s="816">
        <v>28</v>
      </c>
      <c r="C830" s="7" t="s">
        <v>34</v>
      </c>
      <c r="D830" s="11" t="s">
        <v>51</v>
      </c>
      <c r="E830" s="11">
        <v>1</v>
      </c>
      <c r="F830" s="9">
        <v>307100.9624623835</v>
      </c>
      <c r="G830" s="9">
        <f t="shared" si="25"/>
        <v>307100.9624623835</v>
      </c>
      <c r="K830" s="8"/>
      <c r="L830" s="8"/>
    </row>
    <row r="831" spans="1:12" ht="14.25" customHeight="1" x14ac:dyDescent="0.25">
      <c r="A831" s="4">
        <v>22</v>
      </c>
      <c r="B831" s="816" t="s">
        <v>35</v>
      </c>
      <c r="C831" s="7" t="s">
        <v>36</v>
      </c>
      <c r="D831" s="11" t="s">
        <v>51</v>
      </c>
      <c r="E831" s="11">
        <v>1</v>
      </c>
      <c r="F831" s="9">
        <v>300958.7640656826</v>
      </c>
      <c r="G831" s="9">
        <f t="shared" si="25"/>
        <v>300958.7640656826</v>
      </c>
      <c r="L831" s="8"/>
    </row>
    <row r="832" spans="1:12" ht="14.25" customHeight="1" x14ac:dyDescent="0.25">
      <c r="A832" s="4">
        <v>22</v>
      </c>
      <c r="B832" s="820">
        <v>243.5</v>
      </c>
      <c r="C832" s="7" t="s">
        <v>37</v>
      </c>
      <c r="D832" s="11" t="s">
        <v>51</v>
      </c>
      <c r="E832" s="11">
        <v>1</v>
      </c>
      <c r="F832" s="9">
        <v>256983.18279463612</v>
      </c>
      <c r="G832" s="9">
        <f t="shared" si="25"/>
        <v>256983.18279463612</v>
      </c>
    </row>
    <row r="833" spans="1:11" ht="14.25" customHeight="1" x14ac:dyDescent="0.25">
      <c r="A833" s="4">
        <v>22</v>
      </c>
      <c r="B833" s="816" t="s">
        <v>64</v>
      </c>
      <c r="C833" s="817" t="s">
        <v>63</v>
      </c>
      <c r="D833" s="11" t="s">
        <v>51</v>
      </c>
      <c r="E833" s="11"/>
      <c r="F833" s="9">
        <v>278002.00000000006</v>
      </c>
      <c r="G833" s="9">
        <f t="shared" si="25"/>
        <v>0</v>
      </c>
    </row>
    <row r="834" spans="1:11" x14ac:dyDescent="0.25">
      <c r="A834" s="4">
        <v>22</v>
      </c>
      <c r="B834" s="816" t="s">
        <v>35</v>
      </c>
      <c r="C834" s="817" t="s">
        <v>832</v>
      </c>
      <c r="D834" s="11" t="s">
        <v>51</v>
      </c>
      <c r="E834" s="11">
        <v>1</v>
      </c>
      <c r="F834" s="9">
        <v>82819.867631515852</v>
      </c>
      <c r="G834" s="9">
        <f t="shared" si="25"/>
        <v>82819.867631515852</v>
      </c>
    </row>
    <row r="835" spans="1:11" ht="14.25" customHeight="1" x14ac:dyDescent="0.25">
      <c r="A835" s="4">
        <v>22</v>
      </c>
      <c r="B835" s="816">
        <v>690</v>
      </c>
      <c r="C835" s="817" t="s">
        <v>833</v>
      </c>
      <c r="D835" s="11" t="s">
        <v>51</v>
      </c>
      <c r="E835" s="11">
        <v>1</v>
      </c>
      <c r="F835" s="9">
        <v>494940.90605549113</v>
      </c>
      <c r="G835" s="9">
        <f t="shared" si="25"/>
        <v>494940.90605549113</v>
      </c>
    </row>
    <row r="836" spans="1:11" ht="14.25" customHeight="1" x14ac:dyDescent="0.25">
      <c r="A836" s="4">
        <v>22</v>
      </c>
      <c r="B836" s="816">
        <v>268</v>
      </c>
      <c r="C836" s="817" t="s">
        <v>834</v>
      </c>
      <c r="D836" s="11" t="s">
        <v>51</v>
      </c>
      <c r="E836" s="11"/>
      <c r="F836" s="9">
        <v>639730.4370110553</v>
      </c>
      <c r="G836" s="9">
        <f t="shared" si="25"/>
        <v>0</v>
      </c>
    </row>
    <row r="837" spans="1:11" ht="14.25" customHeight="1" x14ac:dyDescent="0.25">
      <c r="A837" s="4">
        <v>22</v>
      </c>
      <c r="B837" s="816">
        <v>719</v>
      </c>
      <c r="C837" s="817" t="s">
        <v>835</v>
      </c>
      <c r="D837" s="11" t="s">
        <v>51</v>
      </c>
      <c r="E837" s="11"/>
      <c r="F837" s="9">
        <v>2847932.6566036539</v>
      </c>
      <c r="G837" s="9">
        <f t="shared" si="25"/>
        <v>0</v>
      </c>
    </row>
    <row r="838" spans="1:11" ht="14.25" customHeight="1" x14ac:dyDescent="0.25">
      <c r="A838" s="4">
        <v>22</v>
      </c>
      <c r="B838" s="816" t="s">
        <v>836</v>
      </c>
      <c r="C838" s="817" t="s">
        <v>837</v>
      </c>
      <c r="D838" s="11" t="s">
        <v>51</v>
      </c>
      <c r="E838" s="11"/>
      <c r="F838" s="9">
        <v>2385143.5999055603</v>
      </c>
      <c r="G838" s="9">
        <f t="shared" si="25"/>
        <v>0</v>
      </c>
    </row>
    <row r="839" spans="1:11" ht="14.25" customHeight="1" x14ac:dyDescent="0.25">
      <c r="A839" s="4">
        <v>22</v>
      </c>
      <c r="B839" s="816" t="s">
        <v>35</v>
      </c>
      <c r="C839" s="6" t="s">
        <v>39</v>
      </c>
      <c r="D839" s="11" t="s">
        <v>51</v>
      </c>
      <c r="E839" s="11">
        <v>6.5</v>
      </c>
      <c r="F839" s="9">
        <v>307102.24208704947</v>
      </c>
      <c r="G839" s="9">
        <f t="shared" si="25"/>
        <v>1996164.5735658216</v>
      </c>
    </row>
    <row r="840" spans="1:11" ht="14.25" customHeight="1" x14ac:dyDescent="0.25">
      <c r="A840" s="4">
        <v>22</v>
      </c>
      <c r="B840" s="820">
        <v>528.5</v>
      </c>
      <c r="C840" s="818" t="s">
        <v>40</v>
      </c>
      <c r="D840" s="819" t="s">
        <v>51</v>
      </c>
      <c r="E840" s="819"/>
      <c r="F840" s="9">
        <v>292746.13295942714</v>
      </c>
      <c r="G840" s="9">
        <f t="shared" si="25"/>
        <v>0</v>
      </c>
    </row>
    <row r="841" spans="1:11" ht="14.25" customHeight="1" x14ac:dyDescent="0.25">
      <c r="A841" s="4">
        <v>22</v>
      </c>
      <c r="B841" s="816" t="s">
        <v>35</v>
      </c>
      <c r="C841" s="6" t="s">
        <v>41</v>
      </c>
      <c r="D841" s="11" t="s">
        <v>51</v>
      </c>
      <c r="E841" s="11">
        <v>6</v>
      </c>
      <c r="F841" s="9">
        <v>71289.169766375897</v>
      </c>
      <c r="G841" s="9">
        <f t="shared" si="25"/>
        <v>427735.01859825535</v>
      </c>
    </row>
    <row r="842" spans="1:11" ht="14.25" customHeight="1" x14ac:dyDescent="0.25">
      <c r="A842" s="4">
        <v>22</v>
      </c>
      <c r="B842" s="816" t="s">
        <v>35</v>
      </c>
      <c r="C842" s="7" t="s">
        <v>42</v>
      </c>
      <c r="D842" s="11" t="s">
        <v>51</v>
      </c>
      <c r="E842" s="11">
        <v>1</v>
      </c>
      <c r="F842" s="9">
        <v>142183.03788093745</v>
      </c>
      <c r="G842" s="9">
        <f t="shared" si="25"/>
        <v>142183.03788093745</v>
      </c>
    </row>
    <row r="843" spans="1:11" ht="14.25" customHeight="1" x14ac:dyDescent="0.25">
      <c r="A843" s="4">
        <v>22</v>
      </c>
      <c r="B843" s="816" t="s">
        <v>35</v>
      </c>
      <c r="C843" s="7" t="s">
        <v>43</v>
      </c>
      <c r="D843" s="11" t="s">
        <v>51</v>
      </c>
      <c r="E843" s="11">
        <v>8</v>
      </c>
      <c r="F843" s="9">
        <v>29369.945333558175</v>
      </c>
      <c r="G843" s="9">
        <f t="shared" si="25"/>
        <v>234959.5626684654</v>
      </c>
    </row>
    <row r="844" spans="1:11" ht="14.25" customHeight="1" x14ac:dyDescent="0.25">
      <c r="A844" s="4">
        <v>22</v>
      </c>
      <c r="B844" s="816" t="s">
        <v>35</v>
      </c>
      <c r="C844" s="6" t="s">
        <v>44</v>
      </c>
      <c r="D844" s="11" t="s">
        <v>51</v>
      </c>
      <c r="E844" s="11">
        <v>1</v>
      </c>
      <c r="F844" s="9">
        <v>1801648.8280902999</v>
      </c>
      <c r="G844" s="9">
        <f t="shared" si="25"/>
        <v>1801648.8280902999</v>
      </c>
    </row>
    <row r="845" spans="1:11" ht="14.25" customHeight="1" x14ac:dyDescent="0.25">
      <c r="A845" s="4">
        <v>22</v>
      </c>
      <c r="B845" s="816" t="s">
        <v>35</v>
      </c>
      <c r="C845" s="6" t="s">
        <v>45</v>
      </c>
      <c r="D845" s="11" t="s">
        <v>51</v>
      </c>
      <c r="E845" s="11">
        <v>1</v>
      </c>
      <c r="F845" s="9">
        <v>163108.63767372453</v>
      </c>
      <c r="G845" s="9">
        <f t="shared" si="25"/>
        <v>163108.63767372453</v>
      </c>
    </row>
    <row r="846" spans="1:11" ht="14.25" customHeight="1" x14ac:dyDescent="0.25">
      <c r="A846" s="4">
        <v>22</v>
      </c>
      <c r="B846" s="816" t="s">
        <v>35</v>
      </c>
      <c r="C846" s="6" t="s">
        <v>46</v>
      </c>
      <c r="D846" s="11" t="s">
        <v>51</v>
      </c>
      <c r="E846" s="11">
        <v>1</v>
      </c>
      <c r="F846" s="9">
        <v>122331.47825529339</v>
      </c>
      <c r="G846" s="9">
        <f t="shared" si="25"/>
        <v>122331.47825529339</v>
      </c>
      <c r="H846" s="2"/>
      <c r="I846" s="2"/>
      <c r="J846" s="8"/>
    </row>
    <row r="847" spans="1:11" ht="14.25" customHeight="1" x14ac:dyDescent="0.25">
      <c r="A847" s="4">
        <v>22</v>
      </c>
      <c r="B847" s="816" t="s">
        <v>35</v>
      </c>
      <c r="C847" s="6" t="s">
        <v>47</v>
      </c>
      <c r="D847" s="11" t="s">
        <v>48</v>
      </c>
      <c r="E847" s="11">
        <v>5</v>
      </c>
      <c r="F847" s="9">
        <v>193974</v>
      </c>
      <c r="G847" s="9">
        <f t="shared" si="25"/>
        <v>969870</v>
      </c>
      <c r="H847" s="8"/>
      <c r="I847" s="8"/>
      <c r="J847" s="8"/>
      <c r="K847" s="8"/>
    </row>
    <row r="848" spans="1:11" ht="14.25" customHeight="1" x14ac:dyDescent="0.25">
      <c r="A848" s="4">
        <v>22</v>
      </c>
      <c r="B848" s="816">
        <v>100</v>
      </c>
      <c r="C848" s="6" t="s">
        <v>497</v>
      </c>
      <c r="D848" s="11" t="s">
        <v>51</v>
      </c>
      <c r="E848" s="11"/>
      <c r="F848" s="9">
        <v>118572.58079897906</v>
      </c>
      <c r="G848" s="9">
        <f t="shared" si="25"/>
        <v>0</v>
      </c>
      <c r="H848" s="8"/>
      <c r="I848" s="8"/>
      <c r="J848" s="8"/>
      <c r="K848" s="8"/>
    </row>
    <row r="849" spans="1:12" ht="14.25" customHeight="1" x14ac:dyDescent="0.25">
      <c r="A849" s="4">
        <v>22</v>
      </c>
      <c r="B849" s="816">
        <v>736</v>
      </c>
      <c r="C849" s="6" t="s">
        <v>838</v>
      </c>
      <c r="D849" s="11" t="s">
        <v>51</v>
      </c>
      <c r="E849" s="11"/>
      <c r="F849" s="9">
        <v>165180.35000794518</v>
      </c>
      <c r="G849" s="9">
        <f t="shared" si="25"/>
        <v>0</v>
      </c>
      <c r="H849" s="8"/>
      <c r="I849" s="8"/>
      <c r="J849" s="8"/>
      <c r="K849" s="8"/>
    </row>
    <row r="850" spans="1:12" ht="14.25" customHeight="1" x14ac:dyDescent="0.25">
      <c r="A850" s="4">
        <v>1</v>
      </c>
      <c r="B850" s="816" t="s">
        <v>35</v>
      </c>
      <c r="C850" s="6" t="s">
        <v>525</v>
      </c>
      <c r="D850" s="11" t="s">
        <v>524</v>
      </c>
      <c r="E850" s="11">
        <v>1</v>
      </c>
      <c r="F850" s="9">
        <v>133080.96526185301</v>
      </c>
      <c r="G850" s="9">
        <f t="shared" si="25"/>
        <v>133080.96526185301</v>
      </c>
      <c r="H850" s="8"/>
      <c r="I850" s="8"/>
      <c r="J850" s="8"/>
      <c r="K850" s="8"/>
    </row>
    <row r="851" spans="1:12" ht="14.25" customHeight="1" x14ac:dyDescent="0.25">
      <c r="A851" s="4">
        <v>1</v>
      </c>
      <c r="B851" s="816" t="s">
        <v>35</v>
      </c>
      <c r="C851" s="6" t="s">
        <v>889</v>
      </c>
      <c r="D851" s="11" t="s">
        <v>521</v>
      </c>
      <c r="E851" s="11">
        <v>1</v>
      </c>
      <c r="F851" s="9">
        <v>66540.482630926504</v>
      </c>
      <c r="G851" s="9">
        <f t="shared" si="25"/>
        <v>66540.482630926504</v>
      </c>
      <c r="H851" s="8"/>
      <c r="I851" s="8"/>
      <c r="J851" s="8"/>
      <c r="K851" s="8"/>
    </row>
    <row r="852" spans="1:12" customFormat="1" ht="15" customHeight="1" x14ac:dyDescent="0.3">
      <c r="A852" s="4">
        <v>1</v>
      </c>
      <c r="B852" s="869">
        <v>576</v>
      </c>
      <c r="C852" s="868" t="s">
        <v>1056</v>
      </c>
      <c r="D852" s="866" t="s">
        <v>790</v>
      </c>
      <c r="E852" s="11">
        <v>3</v>
      </c>
      <c r="F852" s="867">
        <v>59806</v>
      </c>
      <c r="G852" s="867">
        <f t="shared" si="25"/>
        <v>179418</v>
      </c>
    </row>
    <row r="853" spans="1:12" customFormat="1" ht="15" customHeight="1" x14ac:dyDescent="0.3">
      <c r="A853" s="4">
        <v>1</v>
      </c>
      <c r="B853" s="869">
        <v>101</v>
      </c>
      <c r="C853" s="868" t="s">
        <v>1057</v>
      </c>
      <c r="D853" s="866" t="s">
        <v>790</v>
      </c>
      <c r="E853" s="874">
        <f>+E848</f>
        <v>0</v>
      </c>
      <c r="F853" s="867">
        <v>78318</v>
      </c>
      <c r="G853" s="867">
        <f t="shared" si="25"/>
        <v>0</v>
      </c>
    </row>
    <row r="854" spans="1:12" ht="28.5" customHeight="1" x14ac:dyDescent="0.25">
      <c r="A854" s="4">
        <v>22</v>
      </c>
      <c r="B854" s="816" t="s">
        <v>35</v>
      </c>
      <c r="C854" s="6" t="s">
        <v>49</v>
      </c>
      <c r="D854" s="11" t="s">
        <v>51</v>
      </c>
      <c r="E854" s="11">
        <v>1</v>
      </c>
      <c r="F854" s="9">
        <v>3817766.5890727374</v>
      </c>
      <c r="G854" s="9">
        <f t="shared" si="25"/>
        <v>3817766.5890727374</v>
      </c>
      <c r="J854" s="2"/>
    </row>
    <row r="855" spans="1:12" ht="31.5" customHeight="1" x14ac:dyDescent="0.25">
      <c r="A855" s="4">
        <v>1</v>
      </c>
      <c r="B855" s="841" t="s">
        <v>35</v>
      </c>
      <c r="C855" s="842" t="s">
        <v>50</v>
      </c>
      <c r="D855" s="11" t="s">
        <v>51</v>
      </c>
      <c r="E855" s="843">
        <v>1</v>
      </c>
      <c r="F855" s="844">
        <f>3184838.63678603</f>
        <v>3184838.6367860301</v>
      </c>
      <c r="G855" s="9">
        <f t="shared" si="25"/>
        <v>3184838.6367860301</v>
      </c>
      <c r="J855" s="2"/>
    </row>
    <row r="856" spans="1:12" ht="42.75" customHeight="1" x14ac:dyDescent="0.25">
      <c r="A856" s="4">
        <v>22</v>
      </c>
      <c r="B856" s="816" t="s">
        <v>35</v>
      </c>
      <c r="C856" s="6" t="s">
        <v>52</v>
      </c>
      <c r="D856" s="11" t="s">
        <v>51</v>
      </c>
      <c r="E856" s="11">
        <v>1</v>
      </c>
      <c r="F856" s="10">
        <v>3312236.7889062702</v>
      </c>
      <c r="G856" s="9">
        <f t="shared" si="25"/>
        <v>3312236.7889062702</v>
      </c>
    </row>
    <row r="857" spans="1:12" ht="14.25" customHeight="1" x14ac:dyDescent="0.25">
      <c r="A857" s="4">
        <v>22</v>
      </c>
      <c r="B857" s="816" t="s">
        <v>35</v>
      </c>
      <c r="C857" s="6" t="s">
        <v>53</v>
      </c>
      <c r="D857" s="11" t="s">
        <v>51</v>
      </c>
      <c r="E857" s="11">
        <v>1</v>
      </c>
      <c r="F857" s="10">
        <v>1620000</v>
      </c>
      <c r="G857" s="9">
        <f t="shared" si="25"/>
        <v>1620000</v>
      </c>
      <c r="K857" s="2"/>
    </row>
    <row r="858" spans="1:12" ht="28.5" customHeight="1" x14ac:dyDescent="0.25">
      <c r="A858" s="4">
        <v>22</v>
      </c>
      <c r="B858" s="816" t="s">
        <v>35</v>
      </c>
      <c r="C858" s="13" t="s">
        <v>54</v>
      </c>
      <c r="D858" s="11" t="s">
        <v>51</v>
      </c>
      <c r="E858" s="11">
        <v>1</v>
      </c>
      <c r="F858" s="10">
        <v>3817766.9999999986</v>
      </c>
      <c r="G858" s="9">
        <f t="shared" si="25"/>
        <v>3817766.9999999986</v>
      </c>
      <c r="K858" s="3"/>
    </row>
    <row r="859" spans="1:12" ht="28.5" customHeight="1" x14ac:dyDescent="0.25">
      <c r="A859" s="4">
        <v>22</v>
      </c>
      <c r="B859" s="820" t="s">
        <v>35</v>
      </c>
      <c r="C859" s="12" t="s">
        <v>55</v>
      </c>
      <c r="D859" s="11" t="s">
        <v>51</v>
      </c>
      <c r="E859" s="11">
        <v>1</v>
      </c>
      <c r="F859" s="10">
        <v>2031088.0899497306</v>
      </c>
      <c r="G859" s="9">
        <f t="shared" si="25"/>
        <v>2031088.0899497306</v>
      </c>
    </row>
    <row r="860" spans="1:12" ht="14.25" customHeight="1" x14ac:dyDescent="0.25">
      <c r="A860" s="825"/>
      <c r="B860" s="826"/>
      <c r="C860" s="827" t="s">
        <v>20</v>
      </c>
      <c r="D860" s="828"/>
      <c r="E860" s="828"/>
      <c r="F860" s="829"/>
      <c r="G860" s="830">
        <f>SUM(G823:G859)</f>
        <v>28727471.050490934</v>
      </c>
      <c r="H860" s="8" t="e">
        <f>+#REF!</f>
        <v>#REF!</v>
      </c>
      <c r="J860" s="8" t="e">
        <f>+G860-H860</f>
        <v>#REF!</v>
      </c>
    </row>
    <row r="861" spans="1:12" ht="14.25" customHeight="1" x14ac:dyDescent="0.25">
      <c r="A861" s="822"/>
      <c r="B861" s="822"/>
      <c r="C861" s="822" t="s">
        <v>861</v>
      </c>
      <c r="D861" s="822"/>
      <c r="E861" s="822"/>
      <c r="F861" s="823"/>
      <c r="G861" s="824"/>
    </row>
    <row r="862" spans="1:12" ht="14.25" customHeight="1" x14ac:dyDescent="0.25">
      <c r="A862" s="4">
        <v>23</v>
      </c>
      <c r="B862" s="816">
        <v>730</v>
      </c>
      <c r="C862" s="5" t="s">
        <v>26</v>
      </c>
      <c r="D862" s="11" t="s">
        <v>51</v>
      </c>
      <c r="E862" s="11">
        <v>1</v>
      </c>
      <c r="F862" s="9">
        <v>874341.94177037419</v>
      </c>
      <c r="G862" s="9">
        <f t="shared" ref="G862:G898" si="26">+F862*E862</f>
        <v>874341.94177037419</v>
      </c>
      <c r="K862" s="8"/>
      <c r="L862" s="3"/>
    </row>
    <row r="863" spans="1:12" ht="14.25" customHeight="1" x14ac:dyDescent="0.25">
      <c r="A863" s="4">
        <v>23</v>
      </c>
      <c r="B863" s="816">
        <v>708</v>
      </c>
      <c r="C863" s="5" t="s">
        <v>27</v>
      </c>
      <c r="D863" s="11" t="s">
        <v>51</v>
      </c>
      <c r="E863" s="11">
        <v>1</v>
      </c>
      <c r="F863" s="9">
        <v>615578.80106536078</v>
      </c>
      <c r="G863" s="9">
        <f t="shared" si="26"/>
        <v>615578.80106536078</v>
      </c>
      <c r="K863" s="8"/>
      <c r="L863" s="3"/>
    </row>
    <row r="864" spans="1:12" ht="14.25" customHeight="1" x14ac:dyDescent="0.25">
      <c r="A864" s="4">
        <v>23</v>
      </c>
      <c r="B864" s="816">
        <v>752</v>
      </c>
      <c r="C864" s="6" t="s">
        <v>28</v>
      </c>
      <c r="D864" s="11" t="s">
        <v>51</v>
      </c>
      <c r="E864" s="11">
        <v>1</v>
      </c>
      <c r="F864" s="9">
        <v>672692.28878201754</v>
      </c>
      <c r="G864" s="9">
        <f t="shared" si="26"/>
        <v>672692.28878201754</v>
      </c>
      <c r="K864" s="8"/>
      <c r="L864" s="3"/>
    </row>
    <row r="865" spans="1:12" ht="14.25" customHeight="1" x14ac:dyDescent="0.25">
      <c r="A865" s="4">
        <v>23</v>
      </c>
      <c r="B865" s="816" t="s">
        <v>29</v>
      </c>
      <c r="C865" s="7" t="s">
        <v>30</v>
      </c>
      <c r="D865" s="11" t="s">
        <v>51</v>
      </c>
      <c r="E865" s="11">
        <v>2</v>
      </c>
      <c r="F865" s="9">
        <v>184841.78300071796</v>
      </c>
      <c r="G865" s="9">
        <f t="shared" si="26"/>
        <v>369683.56600143592</v>
      </c>
      <c r="K865" s="8"/>
      <c r="L865" s="3"/>
    </row>
    <row r="866" spans="1:12" ht="14.25" customHeight="1" x14ac:dyDescent="0.25">
      <c r="A866" s="4">
        <v>23</v>
      </c>
      <c r="B866" s="816">
        <v>527</v>
      </c>
      <c r="C866" s="7" t="s">
        <v>31</v>
      </c>
      <c r="D866" s="11" t="s">
        <v>51</v>
      </c>
      <c r="E866" s="11"/>
      <c r="F866" s="9">
        <v>106249.79526559786</v>
      </c>
      <c r="G866" s="9">
        <f t="shared" si="26"/>
        <v>0</v>
      </c>
      <c r="K866" s="8"/>
      <c r="L866" s="3"/>
    </row>
    <row r="867" spans="1:12" ht="25.5" customHeight="1" x14ac:dyDescent="0.25">
      <c r="A867" s="4">
        <v>23</v>
      </c>
      <c r="B867" s="816">
        <v>522</v>
      </c>
      <c r="C867" s="11" t="s">
        <v>32</v>
      </c>
      <c r="D867" s="11" t="s">
        <v>51</v>
      </c>
      <c r="E867" s="11">
        <v>1</v>
      </c>
      <c r="F867" s="9">
        <v>197789.02537109706</v>
      </c>
      <c r="G867" s="9">
        <f t="shared" si="26"/>
        <v>197789.02537109706</v>
      </c>
      <c r="K867" s="8"/>
      <c r="L867" s="3"/>
    </row>
    <row r="868" spans="1:12" ht="14.25" customHeight="1" x14ac:dyDescent="0.25">
      <c r="A868" s="4">
        <v>23</v>
      </c>
      <c r="B868" s="816">
        <v>510</v>
      </c>
      <c r="C868" s="7" t="s">
        <v>33</v>
      </c>
      <c r="D868" s="11" t="s">
        <v>51</v>
      </c>
      <c r="E868" s="11">
        <v>1</v>
      </c>
      <c r="F868" s="9">
        <v>427594.25988499756</v>
      </c>
      <c r="G868" s="9">
        <f t="shared" si="26"/>
        <v>427594.25988499756</v>
      </c>
    </row>
    <row r="869" spans="1:12" ht="14.25" customHeight="1" x14ac:dyDescent="0.25">
      <c r="A869" s="4">
        <v>23</v>
      </c>
      <c r="B869" s="816">
        <v>28</v>
      </c>
      <c r="C869" s="7" t="s">
        <v>34</v>
      </c>
      <c r="D869" s="11" t="s">
        <v>51</v>
      </c>
      <c r="E869" s="11">
        <v>1</v>
      </c>
      <c r="F869" s="9">
        <v>307100.9624623835</v>
      </c>
      <c r="G869" s="9">
        <f t="shared" si="26"/>
        <v>307100.9624623835</v>
      </c>
      <c r="K869" s="8"/>
      <c r="L869" s="8"/>
    </row>
    <row r="870" spans="1:12" ht="14.25" customHeight="1" x14ac:dyDescent="0.25">
      <c r="A870" s="4">
        <v>23</v>
      </c>
      <c r="B870" s="816" t="s">
        <v>35</v>
      </c>
      <c r="C870" s="7" t="s">
        <v>36</v>
      </c>
      <c r="D870" s="11" t="s">
        <v>51</v>
      </c>
      <c r="E870" s="11">
        <v>1</v>
      </c>
      <c r="F870" s="9">
        <v>300958.7640656826</v>
      </c>
      <c r="G870" s="9">
        <f t="shared" si="26"/>
        <v>300958.7640656826</v>
      </c>
      <c r="L870" s="8"/>
    </row>
    <row r="871" spans="1:12" ht="14.25" customHeight="1" x14ac:dyDescent="0.25">
      <c r="A871" s="4">
        <v>23</v>
      </c>
      <c r="B871" s="820">
        <v>243.5</v>
      </c>
      <c r="C871" s="7" t="s">
        <v>37</v>
      </c>
      <c r="D871" s="11" t="s">
        <v>51</v>
      </c>
      <c r="E871" s="11">
        <v>1</v>
      </c>
      <c r="F871" s="9">
        <v>256983.18279463612</v>
      </c>
      <c r="G871" s="9">
        <f t="shared" si="26"/>
        <v>256983.18279463612</v>
      </c>
    </row>
    <row r="872" spans="1:12" ht="14.25" customHeight="1" x14ac:dyDescent="0.25">
      <c r="A872" s="4">
        <v>23</v>
      </c>
      <c r="B872" s="816" t="s">
        <v>64</v>
      </c>
      <c r="C872" s="817" t="s">
        <v>63</v>
      </c>
      <c r="D872" s="11" t="s">
        <v>51</v>
      </c>
      <c r="E872" s="11"/>
      <c r="F872" s="9">
        <v>278002.00000000006</v>
      </c>
      <c r="G872" s="9">
        <f t="shared" si="26"/>
        <v>0</v>
      </c>
    </row>
    <row r="873" spans="1:12" x14ac:dyDescent="0.25">
      <c r="A873" s="4">
        <v>23</v>
      </c>
      <c r="B873" s="816" t="s">
        <v>35</v>
      </c>
      <c r="C873" s="817" t="s">
        <v>832</v>
      </c>
      <c r="D873" s="11" t="s">
        <v>51</v>
      </c>
      <c r="E873" s="11">
        <v>1</v>
      </c>
      <c r="F873" s="9">
        <v>82819.867631515852</v>
      </c>
      <c r="G873" s="9">
        <f t="shared" si="26"/>
        <v>82819.867631515852</v>
      </c>
    </row>
    <row r="874" spans="1:12" ht="14.25" customHeight="1" x14ac:dyDescent="0.25">
      <c r="A874" s="4">
        <v>23</v>
      </c>
      <c r="B874" s="816">
        <v>690</v>
      </c>
      <c r="C874" s="817" t="s">
        <v>833</v>
      </c>
      <c r="D874" s="11" t="s">
        <v>51</v>
      </c>
      <c r="E874" s="11">
        <v>1</v>
      </c>
      <c r="F874" s="9">
        <v>494940.90605549113</v>
      </c>
      <c r="G874" s="9">
        <f t="shared" si="26"/>
        <v>494940.90605549113</v>
      </c>
    </row>
    <row r="875" spans="1:12" ht="14.25" customHeight="1" x14ac:dyDescent="0.25">
      <c r="A875" s="4">
        <v>23</v>
      </c>
      <c r="B875" s="816">
        <v>268</v>
      </c>
      <c r="C875" s="817" t="s">
        <v>834</v>
      </c>
      <c r="D875" s="11" t="s">
        <v>51</v>
      </c>
      <c r="E875" s="11"/>
      <c r="F875" s="9">
        <v>639730.4370110553</v>
      </c>
      <c r="G875" s="9">
        <f t="shared" si="26"/>
        <v>0</v>
      </c>
    </row>
    <row r="876" spans="1:12" ht="14.25" customHeight="1" x14ac:dyDescent="0.25">
      <c r="A876" s="4">
        <v>23</v>
      </c>
      <c r="B876" s="816">
        <v>719</v>
      </c>
      <c r="C876" s="817" t="s">
        <v>835</v>
      </c>
      <c r="D876" s="11" t="s">
        <v>51</v>
      </c>
      <c r="E876" s="11"/>
      <c r="F876" s="9">
        <v>2847932.6566036539</v>
      </c>
      <c r="G876" s="9">
        <f t="shared" si="26"/>
        <v>0</v>
      </c>
    </row>
    <row r="877" spans="1:12" ht="14.25" customHeight="1" x14ac:dyDescent="0.25">
      <c r="A877" s="4">
        <v>23</v>
      </c>
      <c r="B877" s="816" t="s">
        <v>836</v>
      </c>
      <c r="C877" s="817" t="s">
        <v>837</v>
      </c>
      <c r="D877" s="11" t="s">
        <v>51</v>
      </c>
      <c r="E877" s="11"/>
      <c r="F877" s="9">
        <v>2385143.5999055603</v>
      </c>
      <c r="G877" s="9">
        <f t="shared" si="26"/>
        <v>0</v>
      </c>
    </row>
    <row r="878" spans="1:12" ht="14.25" customHeight="1" x14ac:dyDescent="0.25">
      <c r="A878" s="4">
        <v>23</v>
      </c>
      <c r="B878" s="816" t="s">
        <v>35</v>
      </c>
      <c r="C878" s="6" t="s">
        <v>39</v>
      </c>
      <c r="D878" s="11" t="s">
        <v>51</v>
      </c>
      <c r="E878" s="11">
        <v>6.5</v>
      </c>
      <c r="F878" s="9">
        <v>307102.24208704947</v>
      </c>
      <c r="G878" s="9">
        <f t="shared" si="26"/>
        <v>1996164.5735658216</v>
      </c>
    </row>
    <row r="879" spans="1:12" ht="14.25" customHeight="1" x14ac:dyDescent="0.25">
      <c r="A879" s="4">
        <v>23</v>
      </c>
      <c r="B879" s="820">
        <v>528.5</v>
      </c>
      <c r="C879" s="818" t="s">
        <v>40</v>
      </c>
      <c r="D879" s="819" t="s">
        <v>51</v>
      </c>
      <c r="E879" s="819">
        <v>2</v>
      </c>
      <c r="F879" s="9">
        <v>292746.13295942714</v>
      </c>
      <c r="G879" s="9">
        <f t="shared" si="26"/>
        <v>585492.26591885427</v>
      </c>
    </row>
    <row r="880" spans="1:12" ht="14.25" customHeight="1" x14ac:dyDescent="0.25">
      <c r="A880" s="4">
        <v>23</v>
      </c>
      <c r="B880" s="816" t="s">
        <v>35</v>
      </c>
      <c r="C880" s="6" t="s">
        <v>41</v>
      </c>
      <c r="D880" s="11" t="s">
        <v>51</v>
      </c>
      <c r="E880" s="11">
        <v>6</v>
      </c>
      <c r="F880" s="9">
        <v>71289.169766375897</v>
      </c>
      <c r="G880" s="9">
        <f t="shared" si="26"/>
        <v>427735.01859825535</v>
      </c>
    </row>
    <row r="881" spans="1:11" ht="14.25" customHeight="1" x14ac:dyDescent="0.25">
      <c r="A881" s="4">
        <v>23</v>
      </c>
      <c r="B881" s="816" t="s">
        <v>35</v>
      </c>
      <c r="C881" s="7" t="s">
        <v>42</v>
      </c>
      <c r="D881" s="11" t="s">
        <v>51</v>
      </c>
      <c r="E881" s="11">
        <v>1</v>
      </c>
      <c r="F881" s="9">
        <v>142183.03788093745</v>
      </c>
      <c r="G881" s="9">
        <f t="shared" si="26"/>
        <v>142183.03788093745</v>
      </c>
    </row>
    <row r="882" spans="1:11" ht="14.25" customHeight="1" x14ac:dyDescent="0.25">
      <c r="A882" s="4">
        <v>23</v>
      </c>
      <c r="B882" s="816" t="s">
        <v>35</v>
      </c>
      <c r="C882" s="7" t="s">
        <v>43</v>
      </c>
      <c r="D882" s="11" t="s">
        <v>51</v>
      </c>
      <c r="E882" s="11">
        <v>8</v>
      </c>
      <c r="F882" s="9">
        <v>29369.945333558175</v>
      </c>
      <c r="G882" s="9">
        <f t="shared" si="26"/>
        <v>234959.5626684654</v>
      </c>
    </row>
    <row r="883" spans="1:11" ht="14.25" customHeight="1" x14ac:dyDescent="0.25">
      <c r="A883" s="4">
        <v>23</v>
      </c>
      <c r="B883" s="816" t="s">
        <v>35</v>
      </c>
      <c r="C883" s="6" t="s">
        <v>44</v>
      </c>
      <c r="D883" s="11" t="s">
        <v>51</v>
      </c>
      <c r="E883" s="11">
        <v>1</v>
      </c>
      <c r="F883" s="9">
        <v>1801648.8280902999</v>
      </c>
      <c r="G883" s="9">
        <f t="shared" si="26"/>
        <v>1801648.8280902999</v>
      </c>
    </row>
    <row r="884" spans="1:11" ht="14.25" customHeight="1" x14ac:dyDescent="0.25">
      <c r="A884" s="4">
        <v>23</v>
      </c>
      <c r="B884" s="816" t="s">
        <v>35</v>
      </c>
      <c r="C884" s="6" t="s">
        <v>45</v>
      </c>
      <c r="D884" s="11" t="s">
        <v>51</v>
      </c>
      <c r="E884" s="11">
        <v>1</v>
      </c>
      <c r="F884" s="9">
        <v>163108.63767372453</v>
      </c>
      <c r="G884" s="9">
        <f t="shared" si="26"/>
        <v>163108.63767372453</v>
      </c>
    </row>
    <row r="885" spans="1:11" ht="14.25" customHeight="1" x14ac:dyDescent="0.25">
      <c r="A885" s="4">
        <v>23</v>
      </c>
      <c r="B885" s="816" t="s">
        <v>35</v>
      </c>
      <c r="C885" s="6" t="s">
        <v>46</v>
      </c>
      <c r="D885" s="11" t="s">
        <v>51</v>
      </c>
      <c r="E885" s="11">
        <v>1</v>
      </c>
      <c r="F885" s="9">
        <v>122331.47825529339</v>
      </c>
      <c r="G885" s="9">
        <f t="shared" si="26"/>
        <v>122331.47825529339</v>
      </c>
      <c r="H885" s="2"/>
      <c r="I885" s="2"/>
      <c r="J885" s="8"/>
    </row>
    <row r="886" spans="1:11" ht="14.25" customHeight="1" x14ac:dyDescent="0.25">
      <c r="A886" s="4">
        <v>23</v>
      </c>
      <c r="B886" s="816" t="s">
        <v>35</v>
      </c>
      <c r="C886" s="6" t="s">
        <v>47</v>
      </c>
      <c r="D886" s="11" t="s">
        <v>48</v>
      </c>
      <c r="E886" s="11">
        <v>5</v>
      </c>
      <c r="F886" s="9">
        <v>193974</v>
      </c>
      <c r="G886" s="9">
        <f t="shared" si="26"/>
        <v>969870</v>
      </c>
      <c r="H886" s="8"/>
      <c r="I886" s="8"/>
      <c r="J886" s="8"/>
      <c r="K886" s="8"/>
    </row>
    <row r="887" spans="1:11" ht="14.25" customHeight="1" x14ac:dyDescent="0.25">
      <c r="A887" s="4">
        <v>23</v>
      </c>
      <c r="B887" s="816">
        <v>100</v>
      </c>
      <c r="C887" s="6" t="s">
        <v>497</v>
      </c>
      <c r="D887" s="11" t="s">
        <v>51</v>
      </c>
      <c r="E887" s="11"/>
      <c r="F887" s="9">
        <v>118572.58079897906</v>
      </c>
      <c r="G887" s="9">
        <f t="shared" si="26"/>
        <v>0</v>
      </c>
      <c r="H887" s="8"/>
      <c r="I887" s="8"/>
      <c r="J887" s="8"/>
      <c r="K887" s="8"/>
    </row>
    <row r="888" spans="1:11" ht="14.25" customHeight="1" x14ac:dyDescent="0.25">
      <c r="A888" s="4">
        <v>23</v>
      </c>
      <c r="B888" s="816">
        <v>736</v>
      </c>
      <c r="C888" s="6" t="s">
        <v>838</v>
      </c>
      <c r="D888" s="11" t="s">
        <v>51</v>
      </c>
      <c r="E888" s="11"/>
      <c r="F888" s="9">
        <v>165180.35000794518</v>
      </c>
      <c r="G888" s="9">
        <f t="shared" si="26"/>
        <v>0</v>
      </c>
      <c r="H888" s="8"/>
      <c r="I888" s="8"/>
      <c r="J888" s="8"/>
      <c r="K888" s="8"/>
    </row>
    <row r="889" spans="1:11" ht="14.25" customHeight="1" x14ac:dyDescent="0.25">
      <c r="A889" s="4">
        <v>1</v>
      </c>
      <c r="B889" s="816" t="s">
        <v>35</v>
      </c>
      <c r="C889" s="6" t="s">
        <v>525</v>
      </c>
      <c r="D889" s="11" t="s">
        <v>524</v>
      </c>
      <c r="E889" s="11">
        <v>1</v>
      </c>
      <c r="F889" s="9">
        <v>133080.96526185301</v>
      </c>
      <c r="G889" s="9">
        <f t="shared" si="26"/>
        <v>133080.96526185301</v>
      </c>
      <c r="H889" s="8"/>
      <c r="I889" s="8"/>
      <c r="J889" s="8"/>
      <c r="K889" s="8"/>
    </row>
    <row r="890" spans="1:11" ht="14.25" customHeight="1" x14ac:dyDescent="0.25">
      <c r="A890" s="4">
        <v>1</v>
      </c>
      <c r="B890" s="816" t="s">
        <v>35</v>
      </c>
      <c r="C890" s="6" t="s">
        <v>889</v>
      </c>
      <c r="D890" s="11" t="s">
        <v>521</v>
      </c>
      <c r="E890" s="11">
        <v>1</v>
      </c>
      <c r="F890" s="9">
        <v>66540.482630926504</v>
      </c>
      <c r="G890" s="9">
        <f t="shared" si="26"/>
        <v>66540.482630926504</v>
      </c>
      <c r="H890" s="8"/>
      <c r="I890" s="8"/>
      <c r="J890" s="8"/>
      <c r="K890" s="8"/>
    </row>
    <row r="891" spans="1:11" customFormat="1" ht="15" customHeight="1" x14ac:dyDescent="0.3">
      <c r="A891" s="4">
        <v>1</v>
      </c>
      <c r="B891" s="869">
        <v>576</v>
      </c>
      <c r="C891" s="868" t="s">
        <v>1056</v>
      </c>
      <c r="D891" s="866" t="s">
        <v>790</v>
      </c>
      <c r="E891" s="11">
        <v>3</v>
      </c>
      <c r="F891" s="867">
        <v>59806</v>
      </c>
      <c r="G891" s="867">
        <f t="shared" si="26"/>
        <v>179418</v>
      </c>
    </row>
    <row r="892" spans="1:11" customFormat="1" ht="15" customHeight="1" x14ac:dyDescent="0.3">
      <c r="A892" s="4">
        <v>1</v>
      </c>
      <c r="B892" s="869">
        <v>101</v>
      </c>
      <c r="C892" s="868" t="s">
        <v>1057</v>
      </c>
      <c r="D892" s="866" t="s">
        <v>790</v>
      </c>
      <c r="E892" s="874">
        <f>+E887</f>
        <v>0</v>
      </c>
      <c r="F892" s="867">
        <v>78318</v>
      </c>
      <c r="G892" s="867">
        <f t="shared" si="26"/>
        <v>0</v>
      </c>
    </row>
    <row r="893" spans="1:11" ht="28.5" customHeight="1" x14ac:dyDescent="0.25">
      <c r="A893" s="4">
        <v>23</v>
      </c>
      <c r="B893" s="816" t="s">
        <v>35</v>
      </c>
      <c r="C893" s="6" t="s">
        <v>49</v>
      </c>
      <c r="D893" s="11" t="s">
        <v>51</v>
      </c>
      <c r="E893" s="11">
        <v>1</v>
      </c>
      <c r="F893" s="9">
        <v>3817766.5890727374</v>
      </c>
      <c r="G893" s="9">
        <f t="shared" si="26"/>
        <v>3817766.5890727374</v>
      </c>
      <c r="J893" s="2"/>
    </row>
    <row r="894" spans="1:11" ht="31.5" customHeight="1" x14ac:dyDescent="0.25">
      <c r="A894" s="4">
        <v>1</v>
      </c>
      <c r="B894" s="841" t="s">
        <v>35</v>
      </c>
      <c r="C894" s="842" t="s">
        <v>50</v>
      </c>
      <c r="D894" s="11" t="s">
        <v>51</v>
      </c>
      <c r="E894" s="843">
        <v>1</v>
      </c>
      <c r="F894" s="844">
        <f>3184838.63678603</f>
        <v>3184838.6367860301</v>
      </c>
      <c r="G894" s="9">
        <f t="shared" si="26"/>
        <v>3184838.6367860301</v>
      </c>
      <c r="J894" s="2"/>
    </row>
    <row r="895" spans="1:11" ht="42.75" customHeight="1" x14ac:dyDescent="0.25">
      <c r="A895" s="4">
        <v>23</v>
      </c>
      <c r="B895" s="816" t="s">
        <v>35</v>
      </c>
      <c r="C895" s="6" t="s">
        <v>52</v>
      </c>
      <c r="D895" s="11" t="s">
        <v>51</v>
      </c>
      <c r="E895" s="11">
        <v>1</v>
      </c>
      <c r="F895" s="10">
        <v>3312236.7889062678</v>
      </c>
      <c r="G895" s="9">
        <f t="shared" si="26"/>
        <v>3312236.7889062678</v>
      </c>
    </row>
    <row r="896" spans="1:11" ht="14.25" customHeight="1" x14ac:dyDescent="0.25">
      <c r="A896" s="4">
        <v>23</v>
      </c>
      <c r="B896" s="816" t="s">
        <v>35</v>
      </c>
      <c r="C896" s="6" t="s">
        <v>53</v>
      </c>
      <c r="D896" s="11" t="s">
        <v>51</v>
      </c>
      <c r="E896" s="11">
        <v>1</v>
      </c>
      <c r="F896" s="10">
        <v>1620000</v>
      </c>
      <c r="G896" s="9">
        <f t="shared" si="26"/>
        <v>1620000</v>
      </c>
      <c r="K896" s="2"/>
    </row>
    <row r="897" spans="1:12" ht="28.5" customHeight="1" x14ac:dyDescent="0.25">
      <c r="A897" s="4">
        <v>23</v>
      </c>
      <c r="B897" s="816" t="s">
        <v>35</v>
      </c>
      <c r="C897" s="13" t="s">
        <v>54</v>
      </c>
      <c r="D897" s="11" t="s">
        <v>51</v>
      </c>
      <c r="E897" s="11">
        <v>1</v>
      </c>
      <c r="F897" s="10">
        <v>3817766.9999999986</v>
      </c>
      <c r="G897" s="9">
        <f t="shared" si="26"/>
        <v>3817766.9999999986</v>
      </c>
      <c r="K897" s="3"/>
    </row>
    <row r="898" spans="1:12" ht="28.5" customHeight="1" x14ac:dyDescent="0.25">
      <c r="A898" s="4">
        <v>23</v>
      </c>
      <c r="B898" s="820" t="s">
        <v>35</v>
      </c>
      <c r="C898" s="12" t="s">
        <v>55</v>
      </c>
      <c r="D898" s="11" t="s">
        <v>51</v>
      </c>
      <c r="E898" s="11">
        <v>1</v>
      </c>
      <c r="F898" s="10">
        <v>2031088.0899497306</v>
      </c>
      <c r="G898" s="9">
        <f t="shared" si="26"/>
        <v>2031088.0899497306</v>
      </c>
    </row>
    <row r="899" spans="1:12" ht="14.25" customHeight="1" x14ac:dyDescent="0.25">
      <c r="A899" s="825"/>
      <c r="B899" s="826"/>
      <c r="C899" s="827" t="s">
        <v>20</v>
      </c>
      <c r="D899" s="828"/>
      <c r="E899" s="828"/>
      <c r="F899" s="829"/>
      <c r="G899" s="830">
        <f>SUM(G862:G898)</f>
        <v>29206713.521144193</v>
      </c>
      <c r="H899" s="8" t="e">
        <f>+#REF!</f>
        <v>#REF!</v>
      </c>
      <c r="J899" s="8" t="e">
        <f>+G899-H899</f>
        <v>#REF!</v>
      </c>
    </row>
    <row r="900" spans="1:12" ht="14.25" customHeight="1" x14ac:dyDescent="0.25">
      <c r="A900" s="822"/>
      <c r="B900" s="822"/>
      <c r="C900" s="822" t="s">
        <v>862</v>
      </c>
      <c r="D900" s="822"/>
      <c r="E900" s="822"/>
      <c r="F900" s="823"/>
      <c r="G900" s="824"/>
    </row>
    <row r="901" spans="1:12" ht="14.25" customHeight="1" x14ac:dyDescent="0.25">
      <c r="A901" s="4">
        <v>24</v>
      </c>
      <c r="B901" s="816">
        <v>730</v>
      </c>
      <c r="C901" s="5" t="s">
        <v>26</v>
      </c>
      <c r="D901" s="11" t="s">
        <v>51</v>
      </c>
      <c r="E901" s="11">
        <v>1</v>
      </c>
      <c r="F901" s="9">
        <v>874341.94177037419</v>
      </c>
      <c r="G901" s="9">
        <f t="shared" ref="G901:G937" si="27">+F901*E901</f>
        <v>874341.94177037419</v>
      </c>
      <c r="K901" s="8"/>
      <c r="L901" s="3"/>
    </row>
    <row r="902" spans="1:12" ht="14.25" customHeight="1" x14ac:dyDescent="0.25">
      <c r="A902" s="4">
        <v>24</v>
      </c>
      <c r="B902" s="816">
        <v>708</v>
      </c>
      <c r="C902" s="5" t="s">
        <v>27</v>
      </c>
      <c r="D902" s="11" t="s">
        <v>51</v>
      </c>
      <c r="E902" s="11">
        <v>1</v>
      </c>
      <c r="F902" s="9">
        <v>615578.80106536078</v>
      </c>
      <c r="G902" s="9">
        <f t="shared" si="27"/>
        <v>615578.80106536078</v>
      </c>
      <c r="K902" s="8"/>
      <c r="L902" s="3"/>
    </row>
    <row r="903" spans="1:12" ht="14.25" customHeight="1" x14ac:dyDescent="0.25">
      <c r="A903" s="4">
        <v>24</v>
      </c>
      <c r="B903" s="816">
        <v>752</v>
      </c>
      <c r="C903" s="6" t="s">
        <v>28</v>
      </c>
      <c r="D903" s="11" t="s">
        <v>51</v>
      </c>
      <c r="E903" s="11">
        <v>1</v>
      </c>
      <c r="F903" s="9">
        <v>672692.28878201754</v>
      </c>
      <c r="G903" s="9">
        <f t="shared" si="27"/>
        <v>672692.28878201754</v>
      </c>
      <c r="K903" s="8"/>
      <c r="L903" s="3"/>
    </row>
    <row r="904" spans="1:12" ht="14.25" customHeight="1" x14ac:dyDescent="0.25">
      <c r="A904" s="4">
        <v>24</v>
      </c>
      <c r="B904" s="816" t="s">
        <v>29</v>
      </c>
      <c r="C904" s="7" t="s">
        <v>30</v>
      </c>
      <c r="D904" s="11" t="s">
        <v>51</v>
      </c>
      <c r="E904" s="11">
        <v>2</v>
      </c>
      <c r="F904" s="9">
        <v>184841.78300071796</v>
      </c>
      <c r="G904" s="9">
        <f t="shared" si="27"/>
        <v>369683.56600143592</v>
      </c>
      <c r="K904" s="8"/>
      <c r="L904" s="3"/>
    </row>
    <row r="905" spans="1:12" ht="14.25" customHeight="1" x14ac:dyDescent="0.25">
      <c r="A905" s="4">
        <v>24</v>
      </c>
      <c r="B905" s="816">
        <v>527</v>
      </c>
      <c r="C905" s="7" t="s">
        <v>31</v>
      </c>
      <c r="D905" s="11" t="s">
        <v>51</v>
      </c>
      <c r="E905" s="11">
        <v>1</v>
      </c>
      <c r="F905" s="9">
        <v>106249.79526559786</v>
      </c>
      <c r="G905" s="9">
        <f t="shared" si="27"/>
        <v>106249.79526559786</v>
      </c>
      <c r="K905" s="8"/>
      <c r="L905" s="3"/>
    </row>
    <row r="906" spans="1:12" ht="25.5" customHeight="1" x14ac:dyDescent="0.25">
      <c r="A906" s="4">
        <v>24</v>
      </c>
      <c r="B906" s="816">
        <v>522</v>
      </c>
      <c r="C906" s="11" t="s">
        <v>32</v>
      </c>
      <c r="D906" s="11" t="s">
        <v>51</v>
      </c>
      <c r="E906" s="11">
        <v>1</v>
      </c>
      <c r="F906" s="9">
        <v>197789.02537109706</v>
      </c>
      <c r="G906" s="9">
        <f t="shared" si="27"/>
        <v>197789.02537109706</v>
      </c>
      <c r="K906" s="8"/>
      <c r="L906" s="3"/>
    </row>
    <row r="907" spans="1:12" ht="14.25" customHeight="1" x14ac:dyDescent="0.25">
      <c r="A907" s="4">
        <v>24</v>
      </c>
      <c r="B907" s="816">
        <v>510</v>
      </c>
      <c r="C907" s="7" t="s">
        <v>33</v>
      </c>
      <c r="D907" s="11" t="s">
        <v>51</v>
      </c>
      <c r="E907" s="11">
        <v>1</v>
      </c>
      <c r="F907" s="9">
        <v>427594.25988499756</v>
      </c>
      <c r="G907" s="9">
        <f t="shared" si="27"/>
        <v>427594.25988499756</v>
      </c>
    </row>
    <row r="908" spans="1:12" ht="14.25" customHeight="1" x14ac:dyDescent="0.25">
      <c r="A908" s="4">
        <v>24</v>
      </c>
      <c r="B908" s="816">
        <v>28</v>
      </c>
      <c r="C908" s="7" t="s">
        <v>34</v>
      </c>
      <c r="D908" s="11" t="s">
        <v>51</v>
      </c>
      <c r="E908" s="11">
        <v>1</v>
      </c>
      <c r="F908" s="9">
        <v>307100.9624623835</v>
      </c>
      <c r="G908" s="9">
        <f t="shared" si="27"/>
        <v>307100.9624623835</v>
      </c>
      <c r="K908" s="8"/>
      <c r="L908" s="8"/>
    </row>
    <row r="909" spans="1:12" ht="14.25" customHeight="1" x14ac:dyDescent="0.25">
      <c r="A909" s="4">
        <v>24</v>
      </c>
      <c r="B909" s="816" t="s">
        <v>35</v>
      </c>
      <c r="C909" s="7" t="s">
        <v>36</v>
      </c>
      <c r="D909" s="11" t="s">
        <v>51</v>
      </c>
      <c r="E909" s="11">
        <v>1</v>
      </c>
      <c r="F909" s="9">
        <v>300958.7640656826</v>
      </c>
      <c r="G909" s="9">
        <f t="shared" si="27"/>
        <v>300958.7640656826</v>
      </c>
      <c r="L909" s="8"/>
    </row>
    <row r="910" spans="1:12" ht="14.25" customHeight="1" x14ac:dyDescent="0.25">
      <c r="A910" s="4">
        <v>24</v>
      </c>
      <c r="B910" s="820">
        <v>243.5</v>
      </c>
      <c r="C910" s="7" t="s">
        <v>37</v>
      </c>
      <c r="D910" s="11" t="s">
        <v>51</v>
      </c>
      <c r="E910" s="11">
        <v>1</v>
      </c>
      <c r="F910" s="9">
        <v>256983.18279463612</v>
      </c>
      <c r="G910" s="9">
        <f t="shared" si="27"/>
        <v>256983.18279463612</v>
      </c>
    </row>
    <row r="911" spans="1:12" ht="14.25" customHeight="1" x14ac:dyDescent="0.25">
      <c r="A911" s="4">
        <v>24</v>
      </c>
      <c r="B911" s="816" t="s">
        <v>64</v>
      </c>
      <c r="C911" s="817" t="s">
        <v>63</v>
      </c>
      <c r="D911" s="11" t="s">
        <v>51</v>
      </c>
      <c r="E911" s="11"/>
      <c r="F911" s="9">
        <v>278002.00000000006</v>
      </c>
      <c r="G911" s="9">
        <f t="shared" si="27"/>
        <v>0</v>
      </c>
    </row>
    <row r="912" spans="1:12" x14ac:dyDescent="0.25">
      <c r="A912" s="4">
        <v>24</v>
      </c>
      <c r="B912" s="816" t="s">
        <v>35</v>
      </c>
      <c r="C912" s="817" t="s">
        <v>832</v>
      </c>
      <c r="D912" s="11" t="s">
        <v>51</v>
      </c>
      <c r="E912" s="11">
        <v>1</v>
      </c>
      <c r="F912" s="9">
        <v>82819.867631515852</v>
      </c>
      <c r="G912" s="9">
        <f t="shared" si="27"/>
        <v>82819.867631515852</v>
      </c>
    </row>
    <row r="913" spans="1:11" ht="14.25" customHeight="1" x14ac:dyDescent="0.25">
      <c r="A913" s="4">
        <v>24</v>
      </c>
      <c r="B913" s="816">
        <v>690</v>
      </c>
      <c r="C913" s="817" t="s">
        <v>833</v>
      </c>
      <c r="D913" s="11" t="s">
        <v>51</v>
      </c>
      <c r="E913" s="11">
        <v>1</v>
      </c>
      <c r="F913" s="9">
        <v>494940.90605549113</v>
      </c>
      <c r="G913" s="9">
        <f t="shared" si="27"/>
        <v>494940.90605549113</v>
      </c>
    </row>
    <row r="914" spans="1:11" ht="14.25" customHeight="1" x14ac:dyDescent="0.25">
      <c r="A914" s="4">
        <v>24</v>
      </c>
      <c r="B914" s="816">
        <v>268</v>
      </c>
      <c r="C914" s="817" t="s">
        <v>834</v>
      </c>
      <c r="D914" s="11" t="s">
        <v>51</v>
      </c>
      <c r="E914" s="11"/>
      <c r="F914" s="9">
        <v>639730.4370110553</v>
      </c>
      <c r="G914" s="9">
        <f t="shared" si="27"/>
        <v>0</v>
      </c>
    </row>
    <row r="915" spans="1:11" ht="14.25" customHeight="1" x14ac:dyDescent="0.25">
      <c r="A915" s="4">
        <v>24</v>
      </c>
      <c r="B915" s="816">
        <v>719</v>
      </c>
      <c r="C915" s="817" t="s">
        <v>835</v>
      </c>
      <c r="D915" s="11" t="s">
        <v>51</v>
      </c>
      <c r="E915" s="11"/>
      <c r="F915" s="9">
        <v>2847932.6566036539</v>
      </c>
      <c r="G915" s="9">
        <f t="shared" si="27"/>
        <v>0</v>
      </c>
    </row>
    <row r="916" spans="1:11" ht="14.25" customHeight="1" x14ac:dyDescent="0.25">
      <c r="A916" s="4">
        <v>24</v>
      </c>
      <c r="B916" s="816" t="s">
        <v>836</v>
      </c>
      <c r="C916" s="817" t="s">
        <v>837</v>
      </c>
      <c r="D916" s="11" t="s">
        <v>51</v>
      </c>
      <c r="E916" s="11"/>
      <c r="F916" s="9">
        <v>2385143.5999055603</v>
      </c>
      <c r="G916" s="9">
        <f t="shared" si="27"/>
        <v>0</v>
      </c>
    </row>
    <row r="917" spans="1:11" ht="14.25" customHeight="1" x14ac:dyDescent="0.25">
      <c r="A917" s="4">
        <v>24</v>
      </c>
      <c r="B917" s="816" t="s">
        <v>35</v>
      </c>
      <c r="C917" s="6" t="s">
        <v>39</v>
      </c>
      <c r="D917" s="11" t="s">
        <v>51</v>
      </c>
      <c r="E917" s="11">
        <v>6.5</v>
      </c>
      <c r="F917" s="9">
        <v>307102.24208704947</v>
      </c>
      <c r="G917" s="9">
        <f t="shared" si="27"/>
        <v>1996164.5735658216</v>
      </c>
    </row>
    <row r="918" spans="1:11" ht="14.25" customHeight="1" x14ac:dyDescent="0.25">
      <c r="A918" s="4">
        <v>24</v>
      </c>
      <c r="B918" s="820">
        <v>528.5</v>
      </c>
      <c r="C918" s="818" t="s">
        <v>40</v>
      </c>
      <c r="D918" s="819" t="s">
        <v>51</v>
      </c>
      <c r="E918" s="819">
        <v>2</v>
      </c>
      <c r="F918" s="9">
        <v>292746.13295942714</v>
      </c>
      <c r="G918" s="9">
        <f t="shared" si="27"/>
        <v>585492.26591885427</v>
      </c>
    </row>
    <row r="919" spans="1:11" ht="14.25" customHeight="1" x14ac:dyDescent="0.25">
      <c r="A919" s="4">
        <v>24</v>
      </c>
      <c r="B919" s="816" t="s">
        <v>35</v>
      </c>
      <c r="C919" s="6" t="s">
        <v>41</v>
      </c>
      <c r="D919" s="11" t="s">
        <v>51</v>
      </c>
      <c r="E919" s="11">
        <v>6</v>
      </c>
      <c r="F919" s="9">
        <v>71289.169766375897</v>
      </c>
      <c r="G919" s="9">
        <f t="shared" si="27"/>
        <v>427735.01859825535</v>
      </c>
    </row>
    <row r="920" spans="1:11" ht="14.25" customHeight="1" x14ac:dyDescent="0.25">
      <c r="A920" s="4">
        <v>24</v>
      </c>
      <c r="B920" s="816" t="s">
        <v>35</v>
      </c>
      <c r="C920" s="7" t="s">
        <v>42</v>
      </c>
      <c r="D920" s="11" t="s">
        <v>51</v>
      </c>
      <c r="E920" s="11">
        <v>1</v>
      </c>
      <c r="F920" s="9">
        <v>142183.03788093745</v>
      </c>
      <c r="G920" s="9">
        <f t="shared" si="27"/>
        <v>142183.03788093745</v>
      </c>
    </row>
    <row r="921" spans="1:11" ht="14.25" customHeight="1" x14ac:dyDescent="0.25">
      <c r="A921" s="4">
        <v>24</v>
      </c>
      <c r="B921" s="816" t="s">
        <v>35</v>
      </c>
      <c r="C921" s="7" t="s">
        <v>43</v>
      </c>
      <c r="D921" s="11" t="s">
        <v>51</v>
      </c>
      <c r="E921" s="11">
        <v>8</v>
      </c>
      <c r="F921" s="9">
        <v>29369.945333558175</v>
      </c>
      <c r="G921" s="9">
        <f t="shared" si="27"/>
        <v>234959.5626684654</v>
      </c>
    </row>
    <row r="922" spans="1:11" ht="14.25" customHeight="1" x14ac:dyDescent="0.25">
      <c r="A922" s="4">
        <v>24</v>
      </c>
      <c r="B922" s="816" t="s">
        <v>35</v>
      </c>
      <c r="C922" s="6" t="s">
        <v>44</v>
      </c>
      <c r="D922" s="11" t="s">
        <v>51</v>
      </c>
      <c r="E922" s="11">
        <v>1</v>
      </c>
      <c r="F922" s="9">
        <v>1801648.8280902999</v>
      </c>
      <c r="G922" s="9">
        <f t="shared" si="27"/>
        <v>1801648.8280902999</v>
      </c>
    </row>
    <row r="923" spans="1:11" ht="14.25" customHeight="1" x14ac:dyDescent="0.25">
      <c r="A923" s="4">
        <v>24</v>
      </c>
      <c r="B923" s="816" t="s">
        <v>35</v>
      </c>
      <c r="C923" s="6" t="s">
        <v>45</v>
      </c>
      <c r="D923" s="11" t="s">
        <v>51</v>
      </c>
      <c r="E923" s="11">
        <v>1</v>
      </c>
      <c r="F923" s="9">
        <v>163108.63767372453</v>
      </c>
      <c r="G923" s="9">
        <f t="shared" si="27"/>
        <v>163108.63767372453</v>
      </c>
    </row>
    <row r="924" spans="1:11" ht="14.25" customHeight="1" x14ac:dyDescent="0.25">
      <c r="A924" s="4">
        <v>24</v>
      </c>
      <c r="B924" s="816" t="s">
        <v>35</v>
      </c>
      <c r="C924" s="6" t="s">
        <v>46</v>
      </c>
      <c r="D924" s="11" t="s">
        <v>51</v>
      </c>
      <c r="E924" s="11">
        <v>1</v>
      </c>
      <c r="F924" s="9">
        <v>122331.47825529339</v>
      </c>
      <c r="G924" s="9">
        <f t="shared" si="27"/>
        <v>122331.47825529339</v>
      </c>
      <c r="H924" s="2"/>
      <c r="I924" s="2"/>
      <c r="J924" s="8"/>
    </row>
    <row r="925" spans="1:11" ht="14.25" customHeight="1" x14ac:dyDescent="0.25">
      <c r="A925" s="4">
        <v>24</v>
      </c>
      <c r="B925" s="816" t="s">
        <v>35</v>
      </c>
      <c r="C925" s="6" t="s">
        <v>47</v>
      </c>
      <c r="D925" s="11" t="s">
        <v>48</v>
      </c>
      <c r="E925" s="11">
        <v>5</v>
      </c>
      <c r="F925" s="9">
        <v>193974</v>
      </c>
      <c r="G925" s="9">
        <f t="shared" si="27"/>
        <v>969870</v>
      </c>
      <c r="H925" s="8"/>
      <c r="I925" s="8"/>
      <c r="J925" s="8"/>
      <c r="K925" s="8"/>
    </row>
    <row r="926" spans="1:11" ht="14.25" customHeight="1" x14ac:dyDescent="0.25">
      <c r="A926" s="4">
        <v>24</v>
      </c>
      <c r="B926" s="816">
        <v>100</v>
      </c>
      <c r="C926" s="6" t="s">
        <v>497</v>
      </c>
      <c r="D926" s="11" t="s">
        <v>51</v>
      </c>
      <c r="E926" s="11"/>
      <c r="F926" s="9">
        <v>118572.58079897906</v>
      </c>
      <c r="G926" s="9">
        <f t="shared" si="27"/>
        <v>0</v>
      </c>
      <c r="H926" s="8"/>
      <c r="I926" s="8"/>
      <c r="J926" s="8"/>
      <c r="K926" s="8"/>
    </row>
    <row r="927" spans="1:11" ht="14.25" customHeight="1" x14ac:dyDescent="0.25">
      <c r="A927" s="4">
        <v>24</v>
      </c>
      <c r="B927" s="816">
        <v>736</v>
      </c>
      <c r="C927" s="6" t="s">
        <v>838</v>
      </c>
      <c r="D927" s="11" t="s">
        <v>51</v>
      </c>
      <c r="E927" s="11"/>
      <c r="F927" s="9">
        <v>165180.35000794518</v>
      </c>
      <c r="G927" s="9">
        <f t="shared" si="27"/>
        <v>0</v>
      </c>
      <c r="H927" s="8"/>
      <c r="I927" s="8"/>
      <c r="J927" s="8"/>
      <c r="K927" s="8"/>
    </row>
    <row r="928" spans="1:11" ht="14.25" customHeight="1" x14ac:dyDescent="0.25">
      <c r="A928" s="4">
        <v>1</v>
      </c>
      <c r="B928" s="816" t="s">
        <v>35</v>
      </c>
      <c r="C928" s="6" t="s">
        <v>525</v>
      </c>
      <c r="D928" s="11" t="s">
        <v>524</v>
      </c>
      <c r="E928" s="11">
        <v>1</v>
      </c>
      <c r="F928" s="9">
        <v>133080.96526185301</v>
      </c>
      <c r="G928" s="9">
        <f t="shared" si="27"/>
        <v>133080.96526185301</v>
      </c>
      <c r="H928" s="8"/>
      <c r="I928" s="8"/>
      <c r="J928" s="8"/>
      <c r="K928" s="8"/>
    </row>
    <row r="929" spans="1:12" ht="14.25" customHeight="1" x14ac:dyDescent="0.25">
      <c r="A929" s="4">
        <v>1</v>
      </c>
      <c r="B929" s="816" t="s">
        <v>35</v>
      </c>
      <c r="C929" s="6" t="s">
        <v>889</v>
      </c>
      <c r="D929" s="11" t="s">
        <v>521</v>
      </c>
      <c r="E929" s="11">
        <v>1</v>
      </c>
      <c r="F929" s="9">
        <v>66540.482630926504</v>
      </c>
      <c r="G929" s="9">
        <f t="shared" si="27"/>
        <v>66540.482630926504</v>
      </c>
      <c r="H929" s="8"/>
      <c r="I929" s="8"/>
      <c r="J929" s="8"/>
      <c r="K929" s="8"/>
    </row>
    <row r="930" spans="1:12" customFormat="1" ht="15" customHeight="1" x14ac:dyDescent="0.3">
      <c r="A930" s="4">
        <v>1</v>
      </c>
      <c r="B930" s="869">
        <v>576</v>
      </c>
      <c r="C930" s="868" t="s">
        <v>1056</v>
      </c>
      <c r="D930" s="866" t="s">
        <v>790</v>
      </c>
      <c r="E930" s="11">
        <v>3</v>
      </c>
      <c r="F930" s="867">
        <v>59806</v>
      </c>
      <c r="G930" s="867">
        <f t="shared" si="27"/>
        <v>179418</v>
      </c>
    </row>
    <row r="931" spans="1:12" customFormat="1" ht="15" customHeight="1" x14ac:dyDescent="0.3">
      <c r="A931" s="4">
        <v>1</v>
      </c>
      <c r="B931" s="869">
        <v>101</v>
      </c>
      <c r="C931" s="868" t="s">
        <v>1057</v>
      </c>
      <c r="D931" s="866" t="s">
        <v>790</v>
      </c>
      <c r="E931" s="874">
        <f>+E926</f>
        <v>0</v>
      </c>
      <c r="F931" s="867">
        <v>78318</v>
      </c>
      <c r="G931" s="867">
        <f t="shared" si="27"/>
        <v>0</v>
      </c>
    </row>
    <row r="932" spans="1:12" ht="28.5" customHeight="1" x14ac:dyDescent="0.25">
      <c r="A932" s="4">
        <v>24</v>
      </c>
      <c r="B932" s="816" t="s">
        <v>35</v>
      </c>
      <c r="C932" s="6" t="s">
        <v>49</v>
      </c>
      <c r="D932" s="11" t="s">
        <v>51</v>
      </c>
      <c r="E932" s="11">
        <v>1</v>
      </c>
      <c r="F932" s="9">
        <v>3817766.5890727374</v>
      </c>
      <c r="G932" s="9">
        <f t="shared" si="27"/>
        <v>3817766.5890727374</v>
      </c>
      <c r="J932" s="2"/>
    </row>
    <row r="933" spans="1:12" ht="31.5" customHeight="1" x14ac:dyDescent="0.25">
      <c r="A933" s="4">
        <v>1</v>
      </c>
      <c r="B933" s="841" t="s">
        <v>35</v>
      </c>
      <c r="C933" s="842" t="s">
        <v>50</v>
      </c>
      <c r="D933" s="11" t="s">
        <v>51</v>
      </c>
      <c r="E933" s="843">
        <v>1</v>
      </c>
      <c r="F933" s="844">
        <f>3184838.63678603</f>
        <v>3184838.6367860301</v>
      </c>
      <c r="G933" s="9">
        <f t="shared" si="27"/>
        <v>3184838.6367860301</v>
      </c>
      <c r="J933" s="2"/>
    </row>
    <row r="934" spans="1:12" ht="42.75" customHeight="1" x14ac:dyDescent="0.25">
      <c r="A934" s="4">
        <v>24</v>
      </c>
      <c r="B934" s="816" t="s">
        <v>35</v>
      </c>
      <c r="C934" s="6" t="s">
        <v>52</v>
      </c>
      <c r="D934" s="11" t="s">
        <v>51</v>
      </c>
      <c r="E934" s="11">
        <v>1</v>
      </c>
      <c r="F934" s="10">
        <v>3312236.7889062678</v>
      </c>
      <c r="G934" s="9">
        <f t="shared" si="27"/>
        <v>3312236.7889062678</v>
      </c>
    </row>
    <row r="935" spans="1:12" ht="14.25" customHeight="1" x14ac:dyDescent="0.25">
      <c r="A935" s="4">
        <v>24</v>
      </c>
      <c r="B935" s="816" t="s">
        <v>35</v>
      </c>
      <c r="C935" s="6" t="s">
        <v>53</v>
      </c>
      <c r="D935" s="11" t="s">
        <v>51</v>
      </c>
      <c r="E935" s="11">
        <v>1</v>
      </c>
      <c r="F935" s="10">
        <v>1620000</v>
      </c>
      <c r="G935" s="9">
        <f t="shared" si="27"/>
        <v>1620000</v>
      </c>
      <c r="K935" s="2"/>
    </row>
    <row r="936" spans="1:12" ht="28.5" customHeight="1" x14ac:dyDescent="0.25">
      <c r="A936" s="4">
        <v>24</v>
      </c>
      <c r="B936" s="816" t="s">
        <v>35</v>
      </c>
      <c r="C936" s="13" t="s">
        <v>54</v>
      </c>
      <c r="D936" s="11" t="s">
        <v>51</v>
      </c>
      <c r="E936" s="11">
        <v>1</v>
      </c>
      <c r="F936" s="10">
        <v>3817766.9999999986</v>
      </c>
      <c r="G936" s="9">
        <f t="shared" si="27"/>
        <v>3817766.9999999986</v>
      </c>
      <c r="K936" s="3"/>
    </row>
    <row r="937" spans="1:12" ht="28.5" customHeight="1" x14ac:dyDescent="0.25">
      <c r="A937" s="4">
        <v>24</v>
      </c>
      <c r="B937" s="820" t="s">
        <v>35</v>
      </c>
      <c r="C937" s="12" t="s">
        <v>55</v>
      </c>
      <c r="D937" s="11" t="s">
        <v>51</v>
      </c>
      <c r="E937" s="11">
        <v>1</v>
      </c>
      <c r="F937" s="10">
        <v>2031088.0899497306</v>
      </c>
      <c r="G937" s="9">
        <f t="shared" si="27"/>
        <v>2031088.0899497306</v>
      </c>
    </row>
    <row r="938" spans="1:12" ht="14.25" customHeight="1" x14ac:dyDescent="0.25">
      <c r="A938" s="825"/>
      <c r="B938" s="826"/>
      <c r="C938" s="827" t="s">
        <v>20</v>
      </c>
      <c r="D938" s="828"/>
      <c r="E938" s="828"/>
      <c r="F938" s="829"/>
      <c r="G938" s="830">
        <f>SUM(G901:G937)</f>
        <v>29312963.316409789</v>
      </c>
      <c r="H938" s="8" t="e">
        <f>+#REF!</f>
        <v>#REF!</v>
      </c>
      <c r="J938" s="8" t="e">
        <f>+G938-H938</f>
        <v>#REF!</v>
      </c>
    </row>
    <row r="939" spans="1:12" ht="14.25" customHeight="1" x14ac:dyDescent="0.25">
      <c r="A939" s="822"/>
      <c r="B939" s="822"/>
      <c r="C939" s="822" t="s">
        <v>863</v>
      </c>
      <c r="D939" s="822"/>
      <c r="E939" s="822"/>
      <c r="F939" s="823"/>
      <c r="G939" s="824"/>
    </row>
    <row r="940" spans="1:12" ht="14.25" customHeight="1" x14ac:dyDescent="0.25">
      <c r="A940" s="4">
        <v>25</v>
      </c>
      <c r="B940" s="816">
        <v>730</v>
      </c>
      <c r="C940" s="5" t="s">
        <v>26</v>
      </c>
      <c r="D940" s="11" t="s">
        <v>51</v>
      </c>
      <c r="E940" s="11">
        <v>1</v>
      </c>
      <c r="F940" s="9">
        <v>874341.94177037419</v>
      </c>
      <c r="G940" s="9">
        <f t="shared" ref="G940:G976" si="28">+F940*E940</f>
        <v>874341.94177037419</v>
      </c>
      <c r="K940" s="8"/>
      <c r="L940" s="3"/>
    </row>
    <row r="941" spans="1:12" ht="14.25" customHeight="1" x14ac:dyDescent="0.25">
      <c r="A941" s="4">
        <v>25</v>
      </c>
      <c r="B941" s="816">
        <v>708</v>
      </c>
      <c r="C941" s="5" t="s">
        <v>27</v>
      </c>
      <c r="D941" s="11" t="s">
        <v>51</v>
      </c>
      <c r="E941" s="11">
        <v>1</v>
      </c>
      <c r="F941" s="9">
        <v>615578.80106536078</v>
      </c>
      <c r="G941" s="9">
        <f t="shared" si="28"/>
        <v>615578.80106536078</v>
      </c>
      <c r="K941" s="8"/>
      <c r="L941" s="3"/>
    </row>
    <row r="942" spans="1:12" ht="14.25" customHeight="1" x14ac:dyDescent="0.25">
      <c r="A942" s="4">
        <v>25</v>
      </c>
      <c r="B942" s="816">
        <v>752</v>
      </c>
      <c r="C942" s="6" t="s">
        <v>28</v>
      </c>
      <c r="D942" s="11" t="s">
        <v>51</v>
      </c>
      <c r="E942" s="11">
        <v>1</v>
      </c>
      <c r="F942" s="9">
        <v>672692.28878201754</v>
      </c>
      <c r="G942" s="9">
        <f t="shared" si="28"/>
        <v>672692.28878201754</v>
      </c>
      <c r="K942" s="8"/>
      <c r="L942" s="3"/>
    </row>
    <row r="943" spans="1:12" ht="14.25" customHeight="1" x14ac:dyDescent="0.25">
      <c r="A943" s="4">
        <v>25</v>
      </c>
      <c r="B943" s="816" t="s">
        <v>29</v>
      </c>
      <c r="C943" s="7" t="s">
        <v>30</v>
      </c>
      <c r="D943" s="11" t="s">
        <v>51</v>
      </c>
      <c r="E943" s="11">
        <v>2</v>
      </c>
      <c r="F943" s="9">
        <v>184841.78300071796</v>
      </c>
      <c r="G943" s="9">
        <f t="shared" si="28"/>
        <v>369683.56600143592</v>
      </c>
      <c r="K943" s="8"/>
      <c r="L943" s="3"/>
    </row>
    <row r="944" spans="1:12" ht="14.25" customHeight="1" x14ac:dyDescent="0.25">
      <c r="A944" s="4">
        <v>25</v>
      </c>
      <c r="B944" s="816">
        <v>527</v>
      </c>
      <c r="C944" s="7" t="s">
        <v>31</v>
      </c>
      <c r="D944" s="11" t="s">
        <v>51</v>
      </c>
      <c r="E944" s="11">
        <v>1</v>
      </c>
      <c r="F944" s="9">
        <v>106249.79526559786</v>
      </c>
      <c r="G944" s="9">
        <f t="shared" si="28"/>
        <v>106249.79526559786</v>
      </c>
      <c r="K944" s="8"/>
      <c r="L944" s="3"/>
    </row>
    <row r="945" spans="1:12" ht="25.5" customHeight="1" x14ac:dyDescent="0.25">
      <c r="A945" s="4">
        <v>25</v>
      </c>
      <c r="B945" s="816">
        <v>522</v>
      </c>
      <c r="C945" s="11" t="s">
        <v>32</v>
      </c>
      <c r="D945" s="11" t="s">
        <v>51</v>
      </c>
      <c r="E945" s="11">
        <v>1</v>
      </c>
      <c r="F945" s="9">
        <v>197789.02537109706</v>
      </c>
      <c r="G945" s="9">
        <f t="shared" si="28"/>
        <v>197789.02537109706</v>
      </c>
      <c r="K945" s="8"/>
      <c r="L945" s="3"/>
    </row>
    <row r="946" spans="1:12" ht="14.25" customHeight="1" x14ac:dyDescent="0.25">
      <c r="A946" s="4">
        <v>25</v>
      </c>
      <c r="B946" s="816">
        <v>510</v>
      </c>
      <c r="C946" s="7" t="s">
        <v>33</v>
      </c>
      <c r="D946" s="11" t="s">
        <v>51</v>
      </c>
      <c r="E946" s="11">
        <v>1</v>
      </c>
      <c r="F946" s="9">
        <v>427594.25988499756</v>
      </c>
      <c r="G946" s="9">
        <f t="shared" si="28"/>
        <v>427594.25988499756</v>
      </c>
    </row>
    <row r="947" spans="1:12" ht="14.25" customHeight="1" x14ac:dyDescent="0.25">
      <c r="A947" s="4">
        <v>25</v>
      </c>
      <c r="B947" s="816">
        <v>28</v>
      </c>
      <c r="C947" s="7" t="s">
        <v>34</v>
      </c>
      <c r="D947" s="11" t="s">
        <v>51</v>
      </c>
      <c r="E947" s="11">
        <v>1</v>
      </c>
      <c r="F947" s="9">
        <v>307100.9624623835</v>
      </c>
      <c r="G947" s="9">
        <f t="shared" si="28"/>
        <v>307100.9624623835</v>
      </c>
      <c r="K947" s="8"/>
      <c r="L947" s="8"/>
    </row>
    <row r="948" spans="1:12" ht="14.25" customHeight="1" x14ac:dyDescent="0.25">
      <c r="A948" s="4">
        <v>25</v>
      </c>
      <c r="B948" s="816" t="s">
        <v>35</v>
      </c>
      <c r="C948" s="7" t="s">
        <v>36</v>
      </c>
      <c r="D948" s="11" t="s">
        <v>51</v>
      </c>
      <c r="E948" s="11"/>
      <c r="F948" s="9">
        <v>300958.7640656826</v>
      </c>
      <c r="G948" s="9">
        <f t="shared" si="28"/>
        <v>0</v>
      </c>
      <c r="L948" s="8"/>
    </row>
    <row r="949" spans="1:12" ht="14.25" customHeight="1" x14ac:dyDescent="0.25">
      <c r="A949" s="4">
        <v>25</v>
      </c>
      <c r="B949" s="820">
        <v>243.5</v>
      </c>
      <c r="C949" s="7" t="s">
        <v>37</v>
      </c>
      <c r="D949" s="11" t="s">
        <v>51</v>
      </c>
      <c r="E949" s="11">
        <v>1</v>
      </c>
      <c r="F949" s="9">
        <v>256983.18279463612</v>
      </c>
      <c r="G949" s="9">
        <f t="shared" si="28"/>
        <v>256983.18279463612</v>
      </c>
    </row>
    <row r="950" spans="1:12" ht="14.25" customHeight="1" x14ac:dyDescent="0.25">
      <c r="A950" s="4">
        <v>25</v>
      </c>
      <c r="B950" s="816" t="s">
        <v>64</v>
      </c>
      <c r="C950" s="817" t="s">
        <v>63</v>
      </c>
      <c r="D950" s="11" t="s">
        <v>51</v>
      </c>
      <c r="E950" s="11">
        <v>1</v>
      </c>
      <c r="F950" s="9">
        <v>278002.00000000006</v>
      </c>
      <c r="G950" s="9">
        <f t="shared" si="28"/>
        <v>278002.00000000006</v>
      </c>
    </row>
    <row r="951" spans="1:12" x14ac:dyDescent="0.25">
      <c r="A951" s="4">
        <v>25</v>
      </c>
      <c r="B951" s="816" t="s">
        <v>35</v>
      </c>
      <c r="C951" s="817" t="s">
        <v>832</v>
      </c>
      <c r="D951" s="11" t="s">
        <v>51</v>
      </c>
      <c r="E951" s="11">
        <v>1</v>
      </c>
      <c r="F951" s="9">
        <v>82819.867631515852</v>
      </c>
      <c r="G951" s="9">
        <f t="shared" si="28"/>
        <v>82819.867631515852</v>
      </c>
    </row>
    <row r="952" spans="1:12" ht="14.25" customHeight="1" x14ac:dyDescent="0.25">
      <c r="A952" s="4">
        <v>25</v>
      </c>
      <c r="B952" s="816">
        <v>690</v>
      </c>
      <c r="C952" s="817" t="s">
        <v>833</v>
      </c>
      <c r="D952" s="11" t="s">
        <v>51</v>
      </c>
      <c r="E952" s="11">
        <v>1</v>
      </c>
      <c r="F952" s="9">
        <v>494940.90605549113</v>
      </c>
      <c r="G952" s="9">
        <f t="shared" si="28"/>
        <v>494940.90605549113</v>
      </c>
    </row>
    <row r="953" spans="1:12" ht="14.25" customHeight="1" x14ac:dyDescent="0.25">
      <c r="A953" s="4">
        <v>25</v>
      </c>
      <c r="B953" s="816">
        <v>268</v>
      </c>
      <c r="C953" s="817" t="s">
        <v>834</v>
      </c>
      <c r="D953" s="11" t="s">
        <v>51</v>
      </c>
      <c r="E953" s="11"/>
      <c r="F953" s="9">
        <v>639730.4370110553</v>
      </c>
      <c r="G953" s="9">
        <f t="shared" si="28"/>
        <v>0</v>
      </c>
    </row>
    <row r="954" spans="1:12" ht="14.25" customHeight="1" x14ac:dyDescent="0.25">
      <c r="A954" s="4">
        <v>25</v>
      </c>
      <c r="B954" s="816">
        <v>719</v>
      </c>
      <c r="C954" s="817" t="s">
        <v>835</v>
      </c>
      <c r="D954" s="11" t="s">
        <v>51</v>
      </c>
      <c r="E954" s="11"/>
      <c r="F954" s="9">
        <v>2847932.6566036539</v>
      </c>
      <c r="G954" s="9">
        <f t="shared" si="28"/>
        <v>0</v>
      </c>
    </row>
    <row r="955" spans="1:12" ht="14.25" customHeight="1" x14ac:dyDescent="0.25">
      <c r="A955" s="4">
        <v>25</v>
      </c>
      <c r="B955" s="816" t="s">
        <v>836</v>
      </c>
      <c r="C955" s="817" t="s">
        <v>837</v>
      </c>
      <c r="D955" s="11" t="s">
        <v>51</v>
      </c>
      <c r="E955" s="11"/>
      <c r="F955" s="9">
        <v>2385143.5999055603</v>
      </c>
      <c r="G955" s="9">
        <f t="shared" si="28"/>
        <v>0</v>
      </c>
    </row>
    <row r="956" spans="1:12" ht="14.25" customHeight="1" x14ac:dyDescent="0.25">
      <c r="A956" s="4">
        <v>25</v>
      </c>
      <c r="B956" s="816" t="s">
        <v>35</v>
      </c>
      <c r="C956" s="6" t="s">
        <v>39</v>
      </c>
      <c r="D956" s="11" t="s">
        <v>51</v>
      </c>
      <c r="E956" s="11">
        <v>6.5</v>
      </c>
      <c r="F956" s="9">
        <v>307102.24208704947</v>
      </c>
      <c r="G956" s="9">
        <f t="shared" si="28"/>
        <v>1996164.5735658216</v>
      </c>
    </row>
    <row r="957" spans="1:12" ht="14.25" customHeight="1" x14ac:dyDescent="0.25">
      <c r="A957" s="4">
        <v>25</v>
      </c>
      <c r="B957" s="820">
        <v>528.5</v>
      </c>
      <c r="C957" s="818" t="s">
        <v>40</v>
      </c>
      <c r="D957" s="819" t="s">
        <v>51</v>
      </c>
      <c r="E957" s="819">
        <v>2</v>
      </c>
      <c r="F957" s="9">
        <v>292746.13295942714</v>
      </c>
      <c r="G957" s="9">
        <f t="shared" si="28"/>
        <v>585492.26591885427</v>
      </c>
    </row>
    <row r="958" spans="1:12" ht="14.25" customHeight="1" x14ac:dyDescent="0.25">
      <c r="A958" s="4">
        <v>25</v>
      </c>
      <c r="B958" s="816" t="s">
        <v>35</v>
      </c>
      <c r="C958" s="6" t="s">
        <v>41</v>
      </c>
      <c r="D958" s="11" t="s">
        <v>51</v>
      </c>
      <c r="E958" s="11">
        <v>6</v>
      </c>
      <c r="F958" s="9">
        <v>71289.169766375897</v>
      </c>
      <c r="G958" s="9">
        <f t="shared" si="28"/>
        <v>427735.01859825535</v>
      </c>
    </row>
    <row r="959" spans="1:12" ht="14.25" customHeight="1" x14ac:dyDescent="0.25">
      <c r="A959" s="4">
        <v>25</v>
      </c>
      <c r="B959" s="816" t="s">
        <v>35</v>
      </c>
      <c r="C959" s="7" t="s">
        <v>42</v>
      </c>
      <c r="D959" s="11" t="s">
        <v>51</v>
      </c>
      <c r="E959" s="11">
        <v>1</v>
      </c>
      <c r="F959" s="9">
        <v>142183.03788093745</v>
      </c>
      <c r="G959" s="9">
        <f t="shared" si="28"/>
        <v>142183.03788093745</v>
      </c>
    </row>
    <row r="960" spans="1:12" ht="14.25" customHeight="1" x14ac:dyDescent="0.25">
      <c r="A960" s="4">
        <v>25</v>
      </c>
      <c r="B960" s="816" t="s">
        <v>35</v>
      </c>
      <c r="C960" s="7" t="s">
        <v>43</v>
      </c>
      <c r="D960" s="11" t="s">
        <v>51</v>
      </c>
      <c r="E960" s="11">
        <v>8</v>
      </c>
      <c r="F960" s="9">
        <v>29369.945333558175</v>
      </c>
      <c r="G960" s="9">
        <f t="shared" si="28"/>
        <v>234959.5626684654</v>
      </c>
    </row>
    <row r="961" spans="1:11" ht="14.25" customHeight="1" x14ac:dyDescent="0.25">
      <c r="A961" s="4">
        <v>25</v>
      </c>
      <c r="B961" s="816" t="s">
        <v>35</v>
      </c>
      <c r="C961" s="6" t="s">
        <v>44</v>
      </c>
      <c r="D961" s="11" t="s">
        <v>51</v>
      </c>
      <c r="E961" s="11">
        <v>1</v>
      </c>
      <c r="F961" s="9">
        <v>1801648.8280902999</v>
      </c>
      <c r="G961" s="9">
        <f t="shared" si="28"/>
        <v>1801648.8280902999</v>
      </c>
    </row>
    <row r="962" spans="1:11" ht="14.25" customHeight="1" x14ac:dyDescent="0.25">
      <c r="A962" s="4">
        <v>25</v>
      </c>
      <c r="B962" s="816" t="s">
        <v>35</v>
      </c>
      <c r="C962" s="6" t="s">
        <v>45</v>
      </c>
      <c r="D962" s="11" t="s">
        <v>51</v>
      </c>
      <c r="E962" s="11">
        <v>1</v>
      </c>
      <c r="F962" s="9">
        <v>163108.63767372453</v>
      </c>
      <c r="G962" s="9">
        <f t="shared" si="28"/>
        <v>163108.63767372453</v>
      </c>
    </row>
    <row r="963" spans="1:11" ht="14.25" customHeight="1" x14ac:dyDescent="0.25">
      <c r="A963" s="4">
        <v>25</v>
      </c>
      <c r="B963" s="816" t="s">
        <v>35</v>
      </c>
      <c r="C963" s="6" t="s">
        <v>46</v>
      </c>
      <c r="D963" s="11" t="s">
        <v>51</v>
      </c>
      <c r="E963" s="11">
        <v>1</v>
      </c>
      <c r="F963" s="9">
        <v>122331.47825529339</v>
      </c>
      <c r="G963" s="9">
        <f t="shared" si="28"/>
        <v>122331.47825529339</v>
      </c>
      <c r="H963" s="2"/>
      <c r="I963" s="2"/>
      <c r="J963" s="8"/>
    </row>
    <row r="964" spans="1:11" ht="14.25" customHeight="1" x14ac:dyDescent="0.25">
      <c r="A964" s="4">
        <v>25</v>
      </c>
      <c r="B964" s="816" t="s">
        <v>35</v>
      </c>
      <c r="C964" s="6" t="s">
        <v>47</v>
      </c>
      <c r="D964" s="11" t="s">
        <v>48</v>
      </c>
      <c r="E964" s="11">
        <v>5</v>
      </c>
      <c r="F964" s="9">
        <v>193974</v>
      </c>
      <c r="G964" s="9">
        <f t="shared" si="28"/>
        <v>969870</v>
      </c>
      <c r="H964" s="8"/>
      <c r="I964" s="8"/>
      <c r="J964" s="8"/>
      <c r="K964" s="8"/>
    </row>
    <row r="965" spans="1:11" ht="14.25" customHeight="1" x14ac:dyDescent="0.25">
      <c r="A965" s="4">
        <v>25</v>
      </c>
      <c r="B965" s="816">
        <v>100</v>
      </c>
      <c r="C965" s="6" t="s">
        <v>497</v>
      </c>
      <c r="D965" s="11" t="s">
        <v>51</v>
      </c>
      <c r="E965" s="11"/>
      <c r="F965" s="9">
        <v>118572.58079897906</v>
      </c>
      <c r="G965" s="9">
        <f t="shared" si="28"/>
        <v>0</v>
      </c>
      <c r="H965" s="8"/>
      <c r="I965" s="8"/>
      <c r="J965" s="8"/>
      <c r="K965" s="8"/>
    </row>
    <row r="966" spans="1:11" ht="14.25" customHeight="1" x14ac:dyDescent="0.25">
      <c r="A966" s="4">
        <v>25</v>
      </c>
      <c r="B966" s="816">
        <v>736</v>
      </c>
      <c r="C966" s="6" t="s">
        <v>838</v>
      </c>
      <c r="D966" s="11" t="s">
        <v>51</v>
      </c>
      <c r="E966" s="11"/>
      <c r="F966" s="9">
        <v>165180.35000794518</v>
      </c>
      <c r="G966" s="9">
        <f t="shared" si="28"/>
        <v>0</v>
      </c>
      <c r="H966" s="8"/>
      <c r="I966" s="8"/>
      <c r="J966" s="8"/>
      <c r="K966" s="8"/>
    </row>
    <row r="967" spans="1:11" ht="14.25" customHeight="1" x14ac:dyDescent="0.25">
      <c r="A967" s="4">
        <v>1</v>
      </c>
      <c r="B967" s="816" t="s">
        <v>35</v>
      </c>
      <c r="C967" s="6" t="s">
        <v>525</v>
      </c>
      <c r="D967" s="11" t="s">
        <v>524</v>
      </c>
      <c r="E967" s="11">
        <v>1</v>
      </c>
      <c r="F967" s="9">
        <v>133080.96526185301</v>
      </c>
      <c r="G967" s="9">
        <f t="shared" si="28"/>
        <v>133080.96526185301</v>
      </c>
      <c r="H967" s="8"/>
      <c r="I967" s="8"/>
      <c r="J967" s="8"/>
      <c r="K967" s="8"/>
    </row>
    <row r="968" spans="1:11" ht="14.25" customHeight="1" x14ac:dyDescent="0.25">
      <c r="A968" s="4">
        <v>1</v>
      </c>
      <c r="B968" s="816" t="s">
        <v>35</v>
      </c>
      <c r="C968" s="6" t="s">
        <v>889</v>
      </c>
      <c r="D968" s="11" t="s">
        <v>521</v>
      </c>
      <c r="E968" s="11">
        <v>1</v>
      </c>
      <c r="F968" s="9">
        <v>66540.482630926504</v>
      </c>
      <c r="G968" s="9">
        <f t="shared" si="28"/>
        <v>66540.482630926504</v>
      </c>
      <c r="H968" s="8"/>
      <c r="I968" s="8"/>
      <c r="J968" s="8"/>
      <c r="K968" s="8"/>
    </row>
    <row r="969" spans="1:11" customFormat="1" ht="15" customHeight="1" x14ac:dyDescent="0.3">
      <c r="A969" s="4">
        <v>1</v>
      </c>
      <c r="B969" s="869">
        <v>576</v>
      </c>
      <c r="C969" s="868" t="s">
        <v>1056</v>
      </c>
      <c r="D969" s="866" t="s">
        <v>790</v>
      </c>
      <c r="E969" s="11">
        <v>3</v>
      </c>
      <c r="F969" s="867">
        <v>59806</v>
      </c>
      <c r="G969" s="867">
        <f t="shared" si="28"/>
        <v>179418</v>
      </c>
    </row>
    <row r="970" spans="1:11" customFormat="1" ht="15" customHeight="1" x14ac:dyDescent="0.3">
      <c r="A970" s="4">
        <v>1</v>
      </c>
      <c r="B970" s="869">
        <v>101</v>
      </c>
      <c r="C970" s="868" t="s">
        <v>1057</v>
      </c>
      <c r="D970" s="866" t="s">
        <v>790</v>
      </c>
      <c r="E970" s="874">
        <f>+E965</f>
        <v>0</v>
      </c>
      <c r="F970" s="867">
        <v>78318</v>
      </c>
      <c r="G970" s="867">
        <f t="shared" si="28"/>
        <v>0</v>
      </c>
    </row>
    <row r="971" spans="1:11" ht="28.5" customHeight="1" x14ac:dyDescent="0.25">
      <c r="A971" s="4">
        <v>25</v>
      </c>
      <c r="B971" s="816" t="s">
        <v>35</v>
      </c>
      <c r="C971" s="6" t="s">
        <v>49</v>
      </c>
      <c r="D971" s="11" t="s">
        <v>51</v>
      </c>
      <c r="E971" s="11">
        <v>1</v>
      </c>
      <c r="F971" s="9">
        <v>3817766.5890727374</v>
      </c>
      <c r="G971" s="9">
        <f t="shared" si="28"/>
        <v>3817766.5890727374</v>
      </c>
      <c r="J971" s="2"/>
    </row>
    <row r="972" spans="1:11" ht="31.5" customHeight="1" x14ac:dyDescent="0.25">
      <c r="A972" s="4">
        <v>1</v>
      </c>
      <c r="B972" s="841" t="s">
        <v>35</v>
      </c>
      <c r="C972" s="842" t="s">
        <v>50</v>
      </c>
      <c r="D972" s="11" t="s">
        <v>51</v>
      </c>
      <c r="E972" s="843">
        <v>1</v>
      </c>
      <c r="F972" s="844">
        <f>3184838.63678603</f>
        <v>3184838.6367860301</v>
      </c>
      <c r="G972" s="9">
        <f t="shared" si="28"/>
        <v>3184838.6367860301</v>
      </c>
      <c r="J972" s="2"/>
    </row>
    <row r="973" spans="1:11" ht="42.75" customHeight="1" x14ac:dyDescent="0.25">
      <c r="A973" s="4">
        <v>25</v>
      </c>
      <c r="B973" s="816" t="s">
        <v>35</v>
      </c>
      <c r="C973" s="6" t="s">
        <v>52</v>
      </c>
      <c r="D973" s="11" t="s">
        <v>51</v>
      </c>
      <c r="E973" s="11">
        <v>1</v>
      </c>
      <c r="F973" s="10">
        <v>3312236.7889062678</v>
      </c>
      <c r="G973" s="9">
        <f t="shared" si="28"/>
        <v>3312236.7889062678</v>
      </c>
    </row>
    <row r="974" spans="1:11" ht="14.25" customHeight="1" x14ac:dyDescent="0.25">
      <c r="A974" s="4">
        <v>25</v>
      </c>
      <c r="B974" s="816" t="s">
        <v>35</v>
      </c>
      <c r="C974" s="6" t="s">
        <v>53</v>
      </c>
      <c r="D974" s="11" t="s">
        <v>51</v>
      </c>
      <c r="E974" s="11">
        <v>1</v>
      </c>
      <c r="F974" s="10">
        <v>1620000</v>
      </c>
      <c r="G974" s="9">
        <f t="shared" si="28"/>
        <v>1620000</v>
      </c>
      <c r="K974" s="2"/>
    </row>
    <row r="975" spans="1:11" ht="28.5" customHeight="1" x14ac:dyDescent="0.25">
      <c r="A975" s="4">
        <v>25</v>
      </c>
      <c r="B975" s="816" t="s">
        <v>35</v>
      </c>
      <c r="C975" s="13" t="s">
        <v>54</v>
      </c>
      <c r="D975" s="11" t="s">
        <v>51</v>
      </c>
      <c r="E975" s="11">
        <v>1</v>
      </c>
      <c r="F975" s="10">
        <v>3817766.9999999986</v>
      </c>
      <c r="G975" s="9">
        <f t="shared" si="28"/>
        <v>3817766.9999999986</v>
      </c>
      <c r="K975" s="3"/>
    </row>
    <row r="976" spans="1:11" ht="28.5" customHeight="1" x14ac:dyDescent="0.25">
      <c r="A976" s="4">
        <v>25</v>
      </c>
      <c r="B976" s="820" t="s">
        <v>35</v>
      </c>
      <c r="C976" s="12" t="s">
        <v>55</v>
      </c>
      <c r="D976" s="11" t="s">
        <v>51</v>
      </c>
      <c r="E976" s="11">
        <v>1</v>
      </c>
      <c r="F976" s="10">
        <v>2031088.0899497306</v>
      </c>
      <c r="G976" s="9">
        <f t="shared" si="28"/>
        <v>2031088.0899497306</v>
      </c>
    </row>
    <row r="977" spans="1:12" ht="14.25" customHeight="1" x14ac:dyDescent="0.25">
      <c r="A977" s="825"/>
      <c r="B977" s="826"/>
      <c r="C977" s="827" t="s">
        <v>20</v>
      </c>
      <c r="D977" s="828"/>
      <c r="E977" s="828"/>
      <c r="F977" s="829"/>
      <c r="G977" s="830">
        <f>SUM(G940:G976)</f>
        <v>29290006.552344106</v>
      </c>
      <c r="H977" s="8" t="e">
        <f>+#REF!</f>
        <v>#REF!</v>
      </c>
      <c r="J977" s="8" t="e">
        <f>+G977-H977</f>
        <v>#REF!</v>
      </c>
    </row>
    <row r="978" spans="1:12" ht="14.25" customHeight="1" x14ac:dyDescent="0.25">
      <c r="A978" s="822"/>
      <c r="B978" s="822"/>
      <c r="C978" s="822" t="s">
        <v>887</v>
      </c>
      <c r="D978" s="822"/>
      <c r="E978" s="822"/>
      <c r="F978" s="823"/>
      <c r="G978" s="824"/>
    </row>
    <row r="979" spans="1:12" ht="14.25" customHeight="1" x14ac:dyDescent="0.25">
      <c r="A979" s="4">
        <v>26</v>
      </c>
      <c r="B979" s="816">
        <v>730</v>
      </c>
      <c r="C979" s="5" t="s">
        <v>26</v>
      </c>
      <c r="D979" s="11" t="s">
        <v>51</v>
      </c>
      <c r="E979" s="11">
        <v>1</v>
      </c>
      <c r="F979" s="9">
        <v>874341.94177037419</v>
      </c>
      <c r="G979" s="9">
        <f t="shared" ref="G979:G1015" si="29">+F979*E979</f>
        <v>874341.94177037419</v>
      </c>
      <c r="K979" s="8"/>
      <c r="L979" s="3"/>
    </row>
    <row r="980" spans="1:12" ht="14.25" customHeight="1" x14ac:dyDescent="0.25">
      <c r="A980" s="4">
        <v>26</v>
      </c>
      <c r="B980" s="816">
        <v>708</v>
      </c>
      <c r="C980" s="5" t="s">
        <v>27</v>
      </c>
      <c r="D980" s="11" t="s">
        <v>51</v>
      </c>
      <c r="E980" s="11">
        <v>1</v>
      </c>
      <c r="F980" s="9">
        <v>615578.80106536078</v>
      </c>
      <c r="G980" s="9">
        <f t="shared" si="29"/>
        <v>615578.80106536078</v>
      </c>
      <c r="K980" s="8"/>
      <c r="L980" s="3"/>
    </row>
    <row r="981" spans="1:12" ht="14.25" customHeight="1" x14ac:dyDescent="0.25">
      <c r="A981" s="4">
        <v>26</v>
      </c>
      <c r="B981" s="816">
        <v>752</v>
      </c>
      <c r="C981" s="6" t="s">
        <v>28</v>
      </c>
      <c r="D981" s="11" t="s">
        <v>51</v>
      </c>
      <c r="E981" s="11">
        <v>1</v>
      </c>
      <c r="F981" s="9">
        <v>672692.28878201754</v>
      </c>
      <c r="G981" s="9">
        <f t="shared" si="29"/>
        <v>672692.28878201754</v>
      </c>
      <c r="K981" s="8"/>
      <c r="L981" s="3"/>
    </row>
    <row r="982" spans="1:12" ht="14.25" customHeight="1" x14ac:dyDescent="0.25">
      <c r="A982" s="4">
        <v>26</v>
      </c>
      <c r="B982" s="816" t="s">
        <v>29</v>
      </c>
      <c r="C982" s="7" t="s">
        <v>30</v>
      </c>
      <c r="D982" s="11" t="s">
        <v>51</v>
      </c>
      <c r="E982" s="11">
        <v>2</v>
      </c>
      <c r="F982" s="9">
        <v>184841.78300071796</v>
      </c>
      <c r="G982" s="9">
        <f t="shared" si="29"/>
        <v>369683.56600143592</v>
      </c>
      <c r="K982" s="8"/>
      <c r="L982" s="3"/>
    </row>
    <row r="983" spans="1:12" ht="14.25" customHeight="1" x14ac:dyDescent="0.25">
      <c r="A983" s="4">
        <v>26</v>
      </c>
      <c r="B983" s="816">
        <v>527</v>
      </c>
      <c r="C983" s="7" t="s">
        <v>31</v>
      </c>
      <c r="D983" s="11" t="s">
        <v>51</v>
      </c>
      <c r="E983" s="11">
        <v>1</v>
      </c>
      <c r="F983" s="9">
        <v>106249.79526559786</v>
      </c>
      <c r="G983" s="9">
        <f t="shared" si="29"/>
        <v>106249.79526559786</v>
      </c>
      <c r="K983" s="8"/>
      <c r="L983" s="3"/>
    </row>
    <row r="984" spans="1:12" ht="25.5" customHeight="1" x14ac:dyDescent="0.25">
      <c r="A984" s="4">
        <v>26</v>
      </c>
      <c r="B984" s="816">
        <v>522</v>
      </c>
      <c r="C984" s="11" t="s">
        <v>32</v>
      </c>
      <c r="D984" s="11" t="s">
        <v>51</v>
      </c>
      <c r="E984" s="11">
        <v>1</v>
      </c>
      <c r="F984" s="9">
        <v>197789.02537109706</v>
      </c>
      <c r="G984" s="9">
        <f t="shared" si="29"/>
        <v>197789.02537109706</v>
      </c>
      <c r="K984" s="8"/>
      <c r="L984" s="3"/>
    </row>
    <row r="985" spans="1:12" ht="14.25" customHeight="1" x14ac:dyDescent="0.25">
      <c r="A985" s="4">
        <v>26</v>
      </c>
      <c r="B985" s="816">
        <v>510</v>
      </c>
      <c r="C985" s="7" t="s">
        <v>33</v>
      </c>
      <c r="D985" s="11" t="s">
        <v>51</v>
      </c>
      <c r="E985" s="11">
        <v>1</v>
      </c>
      <c r="F985" s="9">
        <v>427594.25988499756</v>
      </c>
      <c r="G985" s="9">
        <f t="shared" si="29"/>
        <v>427594.25988499756</v>
      </c>
    </row>
    <row r="986" spans="1:12" ht="14.25" customHeight="1" x14ac:dyDescent="0.25">
      <c r="A986" s="4">
        <v>26</v>
      </c>
      <c r="B986" s="816">
        <v>28</v>
      </c>
      <c r="C986" s="7" t="s">
        <v>34</v>
      </c>
      <c r="D986" s="11" t="s">
        <v>51</v>
      </c>
      <c r="E986" s="11">
        <v>1</v>
      </c>
      <c r="F986" s="9">
        <v>307100.9624623835</v>
      </c>
      <c r="G986" s="9">
        <f t="shared" si="29"/>
        <v>307100.9624623835</v>
      </c>
      <c r="K986" s="8"/>
      <c r="L986" s="8"/>
    </row>
    <row r="987" spans="1:12" ht="14.25" customHeight="1" x14ac:dyDescent="0.25">
      <c r="A987" s="4">
        <v>26</v>
      </c>
      <c r="B987" s="816" t="s">
        <v>35</v>
      </c>
      <c r="C987" s="7" t="s">
        <v>36</v>
      </c>
      <c r="D987" s="11" t="s">
        <v>51</v>
      </c>
      <c r="E987" s="11"/>
      <c r="F987" s="9">
        <v>300958.7640656826</v>
      </c>
      <c r="G987" s="9">
        <f t="shared" si="29"/>
        <v>0</v>
      </c>
      <c r="L987" s="8"/>
    </row>
    <row r="988" spans="1:12" ht="14.25" customHeight="1" x14ac:dyDescent="0.25">
      <c r="A988" s="4">
        <v>26</v>
      </c>
      <c r="B988" s="820">
        <v>243.5</v>
      </c>
      <c r="C988" s="7" t="s">
        <v>37</v>
      </c>
      <c r="D988" s="11" t="s">
        <v>51</v>
      </c>
      <c r="E988" s="11">
        <v>1</v>
      </c>
      <c r="F988" s="9">
        <v>256983.18279463612</v>
      </c>
      <c r="G988" s="9">
        <f t="shared" si="29"/>
        <v>256983.18279463612</v>
      </c>
    </row>
    <row r="989" spans="1:12" ht="14.25" customHeight="1" x14ac:dyDescent="0.25">
      <c r="A989" s="4">
        <v>26</v>
      </c>
      <c r="B989" s="816" t="s">
        <v>64</v>
      </c>
      <c r="C989" s="817" t="s">
        <v>63</v>
      </c>
      <c r="D989" s="11" t="s">
        <v>51</v>
      </c>
      <c r="E989" s="11"/>
      <c r="F989" s="9">
        <v>278002.00000000006</v>
      </c>
      <c r="G989" s="9">
        <f t="shared" si="29"/>
        <v>0</v>
      </c>
    </row>
    <row r="990" spans="1:12" x14ac:dyDescent="0.25">
      <c r="A990" s="4">
        <v>26</v>
      </c>
      <c r="B990" s="816" t="s">
        <v>35</v>
      </c>
      <c r="C990" s="817" t="s">
        <v>832</v>
      </c>
      <c r="D990" s="11" t="s">
        <v>51</v>
      </c>
      <c r="E990" s="11">
        <v>1</v>
      </c>
      <c r="F990" s="9">
        <v>82819.867631515852</v>
      </c>
      <c r="G990" s="9">
        <f t="shared" si="29"/>
        <v>82819.867631515852</v>
      </c>
    </row>
    <row r="991" spans="1:12" ht="14.25" customHeight="1" x14ac:dyDescent="0.25">
      <c r="A991" s="4">
        <v>26</v>
      </c>
      <c r="B991" s="816">
        <v>690</v>
      </c>
      <c r="C991" s="817" t="s">
        <v>833</v>
      </c>
      <c r="D991" s="11" t="s">
        <v>51</v>
      </c>
      <c r="E991" s="11">
        <v>1</v>
      </c>
      <c r="F991" s="9">
        <v>494940.90605549113</v>
      </c>
      <c r="G991" s="9">
        <f t="shared" si="29"/>
        <v>494940.90605549113</v>
      </c>
    </row>
    <row r="992" spans="1:12" ht="14.25" customHeight="1" x14ac:dyDescent="0.25">
      <c r="A992" s="4">
        <v>26</v>
      </c>
      <c r="B992" s="816">
        <v>268</v>
      </c>
      <c r="C992" s="817" t="s">
        <v>834</v>
      </c>
      <c r="D992" s="11" t="s">
        <v>51</v>
      </c>
      <c r="E992" s="11">
        <v>1</v>
      </c>
      <c r="F992" s="9">
        <v>639730.4370110553</v>
      </c>
      <c r="G992" s="9">
        <f t="shared" si="29"/>
        <v>639730.4370110553</v>
      </c>
    </row>
    <row r="993" spans="1:11" ht="14.25" customHeight="1" x14ac:dyDescent="0.25">
      <c r="A993" s="4">
        <v>26</v>
      </c>
      <c r="B993" s="816">
        <v>719</v>
      </c>
      <c r="C993" s="817" t="s">
        <v>835</v>
      </c>
      <c r="D993" s="11" t="s">
        <v>51</v>
      </c>
      <c r="E993" s="11"/>
      <c r="F993" s="9">
        <v>2847932.6566036539</v>
      </c>
      <c r="G993" s="9">
        <f t="shared" si="29"/>
        <v>0</v>
      </c>
    </row>
    <row r="994" spans="1:11" ht="14.25" customHeight="1" x14ac:dyDescent="0.25">
      <c r="A994" s="4">
        <v>26</v>
      </c>
      <c r="B994" s="816" t="s">
        <v>836</v>
      </c>
      <c r="C994" s="817" t="s">
        <v>837</v>
      </c>
      <c r="D994" s="11" t="s">
        <v>51</v>
      </c>
      <c r="E994" s="11">
        <v>1</v>
      </c>
      <c r="F994" s="9">
        <v>2385143.5999055603</v>
      </c>
      <c r="G994" s="9">
        <f t="shared" si="29"/>
        <v>2385143.5999055603</v>
      </c>
    </row>
    <row r="995" spans="1:11" ht="14.25" customHeight="1" x14ac:dyDescent="0.25">
      <c r="A995" s="4">
        <v>26</v>
      </c>
      <c r="B995" s="816" t="s">
        <v>35</v>
      </c>
      <c r="C995" s="6" t="s">
        <v>39</v>
      </c>
      <c r="D995" s="11" t="s">
        <v>51</v>
      </c>
      <c r="E995" s="11">
        <v>6.5</v>
      </c>
      <c r="F995" s="9">
        <v>307102.24208704947</v>
      </c>
      <c r="G995" s="9">
        <f t="shared" si="29"/>
        <v>1996164.5735658216</v>
      </c>
    </row>
    <row r="996" spans="1:11" ht="14.25" customHeight="1" x14ac:dyDescent="0.25">
      <c r="A996" s="4">
        <v>26</v>
      </c>
      <c r="B996" s="820">
        <v>528.5</v>
      </c>
      <c r="C996" s="818" t="s">
        <v>40</v>
      </c>
      <c r="D996" s="819" t="s">
        <v>51</v>
      </c>
      <c r="E996" s="819"/>
      <c r="F996" s="9">
        <v>292746.13295942714</v>
      </c>
      <c r="G996" s="9">
        <f t="shared" si="29"/>
        <v>0</v>
      </c>
    </row>
    <row r="997" spans="1:11" ht="14.25" customHeight="1" x14ac:dyDescent="0.25">
      <c r="A997" s="4">
        <v>26</v>
      </c>
      <c r="B997" s="816" t="s">
        <v>35</v>
      </c>
      <c r="C997" s="6" t="s">
        <v>41</v>
      </c>
      <c r="D997" s="11" t="s">
        <v>51</v>
      </c>
      <c r="E997" s="11">
        <v>6</v>
      </c>
      <c r="F997" s="9">
        <v>71289.169766375897</v>
      </c>
      <c r="G997" s="9">
        <f t="shared" si="29"/>
        <v>427735.01859825535</v>
      </c>
    </row>
    <row r="998" spans="1:11" ht="14.25" customHeight="1" x14ac:dyDescent="0.25">
      <c r="A998" s="4">
        <v>26</v>
      </c>
      <c r="B998" s="816" t="s">
        <v>35</v>
      </c>
      <c r="C998" s="7" t="s">
        <v>42</v>
      </c>
      <c r="D998" s="11" t="s">
        <v>51</v>
      </c>
      <c r="E998" s="11">
        <v>1</v>
      </c>
      <c r="F998" s="9">
        <v>142183.03788093745</v>
      </c>
      <c r="G998" s="9">
        <f t="shared" si="29"/>
        <v>142183.03788093745</v>
      </c>
    </row>
    <row r="999" spans="1:11" ht="14.25" customHeight="1" x14ac:dyDescent="0.25">
      <c r="A999" s="4">
        <v>26</v>
      </c>
      <c r="B999" s="816" t="s">
        <v>35</v>
      </c>
      <c r="C999" s="7" t="s">
        <v>43</v>
      </c>
      <c r="D999" s="11" t="s">
        <v>51</v>
      </c>
      <c r="E999" s="11">
        <v>8</v>
      </c>
      <c r="F999" s="9">
        <v>29369.945333558175</v>
      </c>
      <c r="G999" s="9">
        <f t="shared" si="29"/>
        <v>234959.5626684654</v>
      </c>
    </row>
    <row r="1000" spans="1:11" ht="14.25" customHeight="1" x14ac:dyDescent="0.25">
      <c r="A1000" s="4">
        <v>26</v>
      </c>
      <c r="B1000" s="816" t="s">
        <v>35</v>
      </c>
      <c r="C1000" s="6" t="s">
        <v>44</v>
      </c>
      <c r="D1000" s="11" t="s">
        <v>51</v>
      </c>
      <c r="E1000" s="11">
        <v>1</v>
      </c>
      <c r="F1000" s="9">
        <v>1801648.8280902999</v>
      </c>
      <c r="G1000" s="9">
        <f t="shared" si="29"/>
        <v>1801648.8280902999</v>
      </c>
    </row>
    <row r="1001" spans="1:11" ht="14.25" customHeight="1" x14ac:dyDescent="0.25">
      <c r="A1001" s="4">
        <v>26</v>
      </c>
      <c r="B1001" s="816" t="s">
        <v>35</v>
      </c>
      <c r="C1001" s="6" t="s">
        <v>45</v>
      </c>
      <c r="D1001" s="11" t="s">
        <v>51</v>
      </c>
      <c r="E1001" s="11">
        <v>1</v>
      </c>
      <c r="F1001" s="9">
        <v>163108.63767372453</v>
      </c>
      <c r="G1001" s="9">
        <f t="shared" si="29"/>
        <v>163108.63767372453</v>
      </c>
    </row>
    <row r="1002" spans="1:11" ht="14.25" customHeight="1" x14ac:dyDescent="0.25">
      <c r="A1002" s="4">
        <v>26</v>
      </c>
      <c r="B1002" s="816" t="s">
        <v>35</v>
      </c>
      <c r="C1002" s="6" t="s">
        <v>46</v>
      </c>
      <c r="D1002" s="11" t="s">
        <v>51</v>
      </c>
      <c r="E1002" s="11">
        <v>1</v>
      </c>
      <c r="F1002" s="9">
        <v>122331.47825529339</v>
      </c>
      <c r="G1002" s="9">
        <f t="shared" si="29"/>
        <v>122331.47825529339</v>
      </c>
      <c r="H1002" s="2"/>
      <c r="I1002" s="2"/>
      <c r="J1002" s="8"/>
    </row>
    <row r="1003" spans="1:11" ht="14.25" customHeight="1" x14ac:dyDescent="0.25">
      <c r="A1003" s="4">
        <v>26</v>
      </c>
      <c r="B1003" s="816" t="s">
        <v>35</v>
      </c>
      <c r="C1003" s="6" t="s">
        <v>47</v>
      </c>
      <c r="D1003" s="11" t="s">
        <v>48</v>
      </c>
      <c r="E1003" s="11">
        <v>5</v>
      </c>
      <c r="F1003" s="9">
        <v>193974</v>
      </c>
      <c r="G1003" s="9">
        <f t="shared" si="29"/>
        <v>969870</v>
      </c>
      <c r="H1003" s="8"/>
      <c r="I1003" s="8"/>
      <c r="J1003" s="8"/>
      <c r="K1003" s="8"/>
    </row>
    <row r="1004" spans="1:11" ht="14.25" customHeight="1" x14ac:dyDescent="0.25">
      <c r="A1004" s="4">
        <v>26</v>
      </c>
      <c r="B1004" s="816">
        <v>100</v>
      </c>
      <c r="C1004" s="6" t="s">
        <v>497</v>
      </c>
      <c r="D1004" s="11" t="s">
        <v>51</v>
      </c>
      <c r="E1004" s="11"/>
      <c r="F1004" s="9">
        <v>118572.58079897906</v>
      </c>
      <c r="G1004" s="9">
        <f t="shared" si="29"/>
        <v>0</v>
      </c>
      <c r="H1004" s="8"/>
      <c r="I1004" s="8"/>
      <c r="J1004" s="8"/>
      <c r="K1004" s="8"/>
    </row>
    <row r="1005" spans="1:11" ht="14.25" customHeight="1" x14ac:dyDescent="0.25">
      <c r="A1005" s="4">
        <v>26</v>
      </c>
      <c r="B1005" s="816">
        <v>736</v>
      </c>
      <c r="C1005" s="6" t="s">
        <v>838</v>
      </c>
      <c r="D1005" s="11" t="s">
        <v>51</v>
      </c>
      <c r="E1005" s="11"/>
      <c r="F1005" s="9">
        <v>165180.35000794518</v>
      </c>
      <c r="G1005" s="9">
        <f t="shared" si="29"/>
        <v>0</v>
      </c>
      <c r="H1005" s="8"/>
      <c r="I1005" s="8"/>
      <c r="J1005" s="8"/>
      <c r="K1005" s="8"/>
    </row>
    <row r="1006" spans="1:11" ht="14.25" customHeight="1" x14ac:dyDescent="0.25">
      <c r="A1006" s="4">
        <v>1</v>
      </c>
      <c r="B1006" s="816" t="s">
        <v>35</v>
      </c>
      <c r="C1006" s="6" t="s">
        <v>525</v>
      </c>
      <c r="D1006" s="11" t="s">
        <v>524</v>
      </c>
      <c r="E1006" s="11">
        <v>1</v>
      </c>
      <c r="F1006" s="9">
        <v>133080.96526185301</v>
      </c>
      <c r="G1006" s="9">
        <f t="shared" si="29"/>
        <v>133080.96526185301</v>
      </c>
      <c r="H1006" s="8"/>
      <c r="I1006" s="8"/>
      <c r="J1006" s="8"/>
      <c r="K1006" s="8"/>
    </row>
    <row r="1007" spans="1:11" ht="14.25" customHeight="1" x14ac:dyDescent="0.25">
      <c r="A1007" s="4">
        <v>1</v>
      </c>
      <c r="B1007" s="816" t="s">
        <v>35</v>
      </c>
      <c r="C1007" s="6" t="s">
        <v>889</v>
      </c>
      <c r="D1007" s="11" t="s">
        <v>521</v>
      </c>
      <c r="E1007" s="11">
        <v>1</v>
      </c>
      <c r="F1007" s="9">
        <v>66540.482630926504</v>
      </c>
      <c r="G1007" s="9">
        <f t="shared" si="29"/>
        <v>66540.482630926504</v>
      </c>
      <c r="H1007" s="8"/>
      <c r="I1007" s="8"/>
      <c r="J1007" s="8"/>
      <c r="K1007" s="8"/>
    </row>
    <row r="1008" spans="1:11" customFormat="1" ht="15" customHeight="1" x14ac:dyDescent="0.3">
      <c r="A1008" s="4">
        <v>1</v>
      </c>
      <c r="B1008" s="869">
        <v>576</v>
      </c>
      <c r="C1008" s="868" t="s">
        <v>1056</v>
      </c>
      <c r="D1008" s="866" t="s">
        <v>790</v>
      </c>
      <c r="E1008" s="11">
        <v>3</v>
      </c>
      <c r="F1008" s="867">
        <v>59806</v>
      </c>
      <c r="G1008" s="867">
        <f t="shared" si="29"/>
        <v>179418</v>
      </c>
    </row>
    <row r="1009" spans="1:12" customFormat="1" ht="15" customHeight="1" x14ac:dyDescent="0.3">
      <c r="A1009" s="4">
        <v>1</v>
      </c>
      <c r="B1009" s="869">
        <v>101</v>
      </c>
      <c r="C1009" s="868" t="s">
        <v>1057</v>
      </c>
      <c r="D1009" s="866" t="s">
        <v>790</v>
      </c>
      <c r="E1009" s="874">
        <f>+E1004</f>
        <v>0</v>
      </c>
      <c r="F1009" s="867">
        <v>78318</v>
      </c>
      <c r="G1009" s="867">
        <f t="shared" si="29"/>
        <v>0</v>
      </c>
    </row>
    <row r="1010" spans="1:12" ht="28.5" customHeight="1" x14ac:dyDescent="0.25">
      <c r="A1010" s="4">
        <v>26</v>
      </c>
      <c r="B1010" s="816" t="s">
        <v>35</v>
      </c>
      <c r="C1010" s="6" t="s">
        <v>49</v>
      </c>
      <c r="D1010" s="11" t="s">
        <v>51</v>
      </c>
      <c r="E1010" s="11">
        <v>1</v>
      </c>
      <c r="F1010" s="9">
        <v>3817766.5890727374</v>
      </c>
      <c r="G1010" s="9">
        <f t="shared" si="29"/>
        <v>3817766.5890727374</v>
      </c>
      <c r="J1010" s="2"/>
    </row>
    <row r="1011" spans="1:12" ht="31.5" customHeight="1" x14ac:dyDescent="0.25">
      <c r="A1011" s="4">
        <v>1</v>
      </c>
      <c r="B1011" s="841" t="s">
        <v>35</v>
      </c>
      <c r="C1011" s="842" t="s">
        <v>50</v>
      </c>
      <c r="D1011" s="11" t="s">
        <v>51</v>
      </c>
      <c r="E1011" s="843">
        <v>1</v>
      </c>
      <c r="F1011" s="844">
        <f>3184838.63678603</f>
        <v>3184838.6367860301</v>
      </c>
      <c r="G1011" s="9">
        <f t="shared" si="29"/>
        <v>3184838.6367860301</v>
      </c>
      <c r="J1011" s="2"/>
    </row>
    <row r="1012" spans="1:12" ht="42.75" customHeight="1" x14ac:dyDescent="0.25">
      <c r="A1012" s="4">
        <v>26</v>
      </c>
      <c r="B1012" s="816" t="s">
        <v>35</v>
      </c>
      <c r="C1012" s="6" t="s">
        <v>52</v>
      </c>
      <c r="D1012" s="11" t="s">
        <v>51</v>
      </c>
      <c r="E1012" s="11">
        <v>1</v>
      </c>
      <c r="F1012" s="10">
        <v>3312236.7889062678</v>
      </c>
      <c r="G1012" s="9">
        <f t="shared" si="29"/>
        <v>3312236.7889062678</v>
      </c>
    </row>
    <row r="1013" spans="1:12" ht="14.25" customHeight="1" x14ac:dyDescent="0.25">
      <c r="A1013" s="4">
        <v>26</v>
      </c>
      <c r="B1013" s="816" t="s">
        <v>35</v>
      </c>
      <c r="C1013" s="6" t="s">
        <v>53</v>
      </c>
      <c r="D1013" s="11" t="s">
        <v>51</v>
      </c>
      <c r="E1013" s="11">
        <v>1</v>
      </c>
      <c r="F1013" s="10">
        <v>1620000</v>
      </c>
      <c r="G1013" s="9">
        <f t="shared" si="29"/>
        <v>1620000</v>
      </c>
      <c r="K1013" s="2"/>
    </row>
    <row r="1014" spans="1:12" ht="28.5" customHeight="1" x14ac:dyDescent="0.25">
      <c r="A1014" s="4">
        <v>26</v>
      </c>
      <c r="B1014" s="816" t="s">
        <v>35</v>
      </c>
      <c r="C1014" s="13" t="s">
        <v>54</v>
      </c>
      <c r="D1014" s="11" t="s">
        <v>51</v>
      </c>
      <c r="E1014" s="11">
        <v>1</v>
      </c>
      <c r="F1014" s="10">
        <v>3817766.9999999986</v>
      </c>
      <c r="G1014" s="9">
        <f t="shared" si="29"/>
        <v>3817766.9999999986</v>
      </c>
      <c r="K1014" s="3"/>
    </row>
    <row r="1015" spans="1:12" ht="28.5" customHeight="1" x14ac:dyDescent="0.25">
      <c r="A1015" s="4">
        <v>26</v>
      </c>
      <c r="B1015" s="820" t="s">
        <v>35</v>
      </c>
      <c r="C1015" s="12" t="s">
        <v>55</v>
      </c>
      <c r="D1015" s="11" t="s">
        <v>51</v>
      </c>
      <c r="E1015" s="11">
        <v>1</v>
      </c>
      <c r="F1015" s="10">
        <v>2031088.0899497306</v>
      </c>
      <c r="G1015" s="9">
        <f t="shared" si="29"/>
        <v>2031088.0899497306</v>
      </c>
    </row>
    <row r="1016" spans="1:12" ht="14.25" customHeight="1" x14ac:dyDescent="0.25">
      <c r="A1016" s="825"/>
      <c r="B1016" s="826"/>
      <c r="C1016" s="827" t="s">
        <v>20</v>
      </c>
      <c r="D1016" s="828"/>
      <c r="E1016" s="828"/>
      <c r="F1016" s="829"/>
      <c r="G1016" s="830">
        <f>SUM(G979:G1015)</f>
        <v>31451386.323341865</v>
      </c>
      <c r="H1016" s="8" t="e">
        <f>+#REF!</f>
        <v>#REF!</v>
      </c>
      <c r="J1016" s="8" t="e">
        <f>+G1016-H1016</f>
        <v>#REF!</v>
      </c>
    </row>
    <row r="1017" spans="1:12" ht="14.25" customHeight="1" x14ac:dyDescent="0.25">
      <c r="A1017" s="822"/>
      <c r="B1017" s="822"/>
      <c r="C1017" s="822" t="s">
        <v>864</v>
      </c>
      <c r="D1017" s="822"/>
      <c r="E1017" s="822"/>
      <c r="F1017" s="823"/>
      <c r="G1017" s="824"/>
    </row>
    <row r="1018" spans="1:12" ht="14.25" customHeight="1" x14ac:dyDescent="0.25">
      <c r="A1018" s="4">
        <v>27</v>
      </c>
      <c r="B1018" s="816">
        <v>730</v>
      </c>
      <c r="C1018" s="5" t="s">
        <v>26</v>
      </c>
      <c r="D1018" s="11" t="s">
        <v>51</v>
      </c>
      <c r="E1018" s="11">
        <v>1</v>
      </c>
      <c r="F1018" s="9">
        <v>874341.94177037419</v>
      </c>
      <c r="G1018" s="9">
        <f t="shared" ref="G1018:G1054" si="30">+F1018*E1018</f>
        <v>874341.94177037419</v>
      </c>
      <c r="K1018" s="8"/>
      <c r="L1018" s="3"/>
    </row>
    <row r="1019" spans="1:12" ht="14.25" customHeight="1" x14ac:dyDescent="0.25">
      <c r="A1019" s="4">
        <v>27</v>
      </c>
      <c r="B1019" s="816">
        <v>708</v>
      </c>
      <c r="C1019" s="5" t="s">
        <v>27</v>
      </c>
      <c r="D1019" s="11" t="s">
        <v>51</v>
      </c>
      <c r="E1019" s="11">
        <v>1</v>
      </c>
      <c r="F1019" s="9">
        <v>615578.80106536078</v>
      </c>
      <c r="G1019" s="9">
        <f t="shared" si="30"/>
        <v>615578.80106536078</v>
      </c>
      <c r="K1019" s="8"/>
      <c r="L1019" s="3"/>
    </row>
    <row r="1020" spans="1:12" ht="14.25" customHeight="1" x14ac:dyDescent="0.25">
      <c r="A1020" s="4">
        <v>27</v>
      </c>
      <c r="B1020" s="816">
        <v>752</v>
      </c>
      <c r="C1020" s="6" t="s">
        <v>28</v>
      </c>
      <c r="D1020" s="11" t="s">
        <v>51</v>
      </c>
      <c r="E1020" s="11">
        <v>1</v>
      </c>
      <c r="F1020" s="9">
        <v>672692.28878201754</v>
      </c>
      <c r="G1020" s="9">
        <f t="shared" si="30"/>
        <v>672692.28878201754</v>
      </c>
      <c r="K1020" s="8"/>
      <c r="L1020" s="3"/>
    </row>
    <row r="1021" spans="1:12" ht="14.25" customHeight="1" x14ac:dyDescent="0.25">
      <c r="A1021" s="4">
        <v>27</v>
      </c>
      <c r="B1021" s="816" t="s">
        <v>29</v>
      </c>
      <c r="C1021" s="7" t="s">
        <v>30</v>
      </c>
      <c r="D1021" s="11" t="s">
        <v>51</v>
      </c>
      <c r="E1021" s="11">
        <v>2</v>
      </c>
      <c r="F1021" s="9">
        <v>184841.78300071796</v>
      </c>
      <c r="G1021" s="9">
        <f t="shared" si="30"/>
        <v>369683.56600143592</v>
      </c>
      <c r="K1021" s="8"/>
      <c r="L1021" s="3"/>
    </row>
    <row r="1022" spans="1:12" ht="14.25" customHeight="1" x14ac:dyDescent="0.25">
      <c r="A1022" s="4">
        <v>27</v>
      </c>
      <c r="B1022" s="816">
        <v>527</v>
      </c>
      <c r="C1022" s="7" t="s">
        <v>31</v>
      </c>
      <c r="D1022" s="11" t="s">
        <v>51</v>
      </c>
      <c r="E1022" s="11">
        <v>1</v>
      </c>
      <c r="F1022" s="9">
        <v>106249.79526559786</v>
      </c>
      <c r="G1022" s="9">
        <f t="shared" si="30"/>
        <v>106249.79526559786</v>
      </c>
      <c r="K1022" s="8"/>
      <c r="L1022" s="3"/>
    </row>
    <row r="1023" spans="1:12" ht="25.5" customHeight="1" x14ac:dyDescent="0.25">
      <c r="A1023" s="4">
        <v>27</v>
      </c>
      <c r="B1023" s="816">
        <v>522</v>
      </c>
      <c r="C1023" s="11" t="s">
        <v>32</v>
      </c>
      <c r="D1023" s="11" t="s">
        <v>51</v>
      </c>
      <c r="E1023" s="11">
        <v>1</v>
      </c>
      <c r="F1023" s="9">
        <v>197789.02537109706</v>
      </c>
      <c r="G1023" s="9">
        <f t="shared" si="30"/>
        <v>197789.02537109706</v>
      </c>
      <c r="K1023" s="8"/>
      <c r="L1023" s="3"/>
    </row>
    <row r="1024" spans="1:12" ht="14.25" customHeight="1" x14ac:dyDescent="0.25">
      <c r="A1024" s="4">
        <v>27</v>
      </c>
      <c r="B1024" s="816">
        <v>510</v>
      </c>
      <c r="C1024" s="7" t="s">
        <v>33</v>
      </c>
      <c r="D1024" s="11" t="s">
        <v>51</v>
      </c>
      <c r="E1024" s="11">
        <v>1</v>
      </c>
      <c r="F1024" s="9">
        <v>427594.25988499756</v>
      </c>
      <c r="G1024" s="9">
        <f t="shared" si="30"/>
        <v>427594.25988499756</v>
      </c>
    </row>
    <row r="1025" spans="1:12" ht="14.25" customHeight="1" x14ac:dyDescent="0.25">
      <c r="A1025" s="4">
        <v>27</v>
      </c>
      <c r="B1025" s="816">
        <v>28</v>
      </c>
      <c r="C1025" s="7" t="s">
        <v>34</v>
      </c>
      <c r="D1025" s="11" t="s">
        <v>51</v>
      </c>
      <c r="E1025" s="11">
        <v>1</v>
      </c>
      <c r="F1025" s="9">
        <v>307100.9624623835</v>
      </c>
      <c r="G1025" s="9">
        <f t="shared" si="30"/>
        <v>307100.9624623835</v>
      </c>
      <c r="K1025" s="8"/>
      <c r="L1025" s="8"/>
    </row>
    <row r="1026" spans="1:12" ht="14.25" customHeight="1" x14ac:dyDescent="0.25">
      <c r="A1026" s="4">
        <v>27</v>
      </c>
      <c r="B1026" s="816" t="s">
        <v>35</v>
      </c>
      <c r="C1026" s="7" t="s">
        <v>36</v>
      </c>
      <c r="D1026" s="11" t="s">
        <v>51</v>
      </c>
      <c r="E1026" s="11">
        <v>1</v>
      </c>
      <c r="F1026" s="9">
        <v>300958.7640656826</v>
      </c>
      <c r="G1026" s="9">
        <f t="shared" si="30"/>
        <v>300958.7640656826</v>
      </c>
      <c r="L1026" s="8"/>
    </row>
    <row r="1027" spans="1:12" ht="14.25" customHeight="1" x14ac:dyDescent="0.25">
      <c r="A1027" s="4">
        <v>27</v>
      </c>
      <c r="B1027" s="820">
        <v>243.5</v>
      </c>
      <c r="C1027" s="7" t="s">
        <v>37</v>
      </c>
      <c r="D1027" s="11" t="s">
        <v>51</v>
      </c>
      <c r="E1027" s="11">
        <v>1</v>
      </c>
      <c r="F1027" s="9">
        <v>256983.18279463612</v>
      </c>
      <c r="G1027" s="9">
        <f t="shared" si="30"/>
        <v>256983.18279463612</v>
      </c>
    </row>
    <row r="1028" spans="1:12" ht="14.25" customHeight="1" x14ac:dyDescent="0.25">
      <c r="A1028" s="4">
        <v>27</v>
      </c>
      <c r="B1028" s="816" t="s">
        <v>64</v>
      </c>
      <c r="C1028" s="817" t="s">
        <v>63</v>
      </c>
      <c r="D1028" s="11" t="s">
        <v>51</v>
      </c>
      <c r="E1028" s="11"/>
      <c r="F1028" s="9">
        <v>278002.00000000006</v>
      </c>
      <c r="G1028" s="9">
        <f t="shared" si="30"/>
        <v>0</v>
      </c>
    </row>
    <row r="1029" spans="1:12" x14ac:dyDescent="0.25">
      <c r="A1029" s="4">
        <v>27</v>
      </c>
      <c r="B1029" s="816" t="s">
        <v>35</v>
      </c>
      <c r="C1029" s="817" t="s">
        <v>832</v>
      </c>
      <c r="D1029" s="11" t="s">
        <v>51</v>
      </c>
      <c r="E1029" s="11">
        <v>1</v>
      </c>
      <c r="F1029" s="9">
        <v>82819.867631515852</v>
      </c>
      <c r="G1029" s="9">
        <f t="shared" si="30"/>
        <v>82819.867631515852</v>
      </c>
    </row>
    <row r="1030" spans="1:12" ht="14.25" customHeight="1" x14ac:dyDescent="0.25">
      <c r="A1030" s="4">
        <v>27</v>
      </c>
      <c r="B1030" s="816">
        <v>690</v>
      </c>
      <c r="C1030" s="817" t="s">
        <v>833</v>
      </c>
      <c r="D1030" s="11" t="s">
        <v>51</v>
      </c>
      <c r="E1030" s="11">
        <v>1</v>
      </c>
      <c r="F1030" s="9">
        <v>494940.90605549113</v>
      </c>
      <c r="G1030" s="9">
        <f t="shared" si="30"/>
        <v>494940.90605549113</v>
      </c>
    </row>
    <row r="1031" spans="1:12" ht="14.25" customHeight="1" x14ac:dyDescent="0.25">
      <c r="A1031" s="4">
        <v>27</v>
      </c>
      <c r="B1031" s="816">
        <v>268</v>
      </c>
      <c r="C1031" s="817" t="s">
        <v>834</v>
      </c>
      <c r="D1031" s="11" t="s">
        <v>51</v>
      </c>
      <c r="E1031" s="11"/>
      <c r="F1031" s="9">
        <v>639730.4370110553</v>
      </c>
      <c r="G1031" s="9">
        <f t="shared" si="30"/>
        <v>0</v>
      </c>
    </row>
    <row r="1032" spans="1:12" ht="14.25" customHeight="1" x14ac:dyDescent="0.25">
      <c r="A1032" s="4">
        <v>27</v>
      </c>
      <c r="B1032" s="816">
        <v>719</v>
      </c>
      <c r="C1032" s="817" t="s">
        <v>835</v>
      </c>
      <c r="D1032" s="11" t="s">
        <v>51</v>
      </c>
      <c r="E1032" s="11"/>
      <c r="F1032" s="9">
        <v>2847932.6566036539</v>
      </c>
      <c r="G1032" s="9">
        <f t="shared" si="30"/>
        <v>0</v>
      </c>
    </row>
    <row r="1033" spans="1:12" ht="14.25" customHeight="1" x14ac:dyDescent="0.25">
      <c r="A1033" s="4">
        <v>27</v>
      </c>
      <c r="B1033" s="816" t="s">
        <v>836</v>
      </c>
      <c r="C1033" s="817" t="s">
        <v>837</v>
      </c>
      <c r="D1033" s="11" t="s">
        <v>51</v>
      </c>
      <c r="E1033" s="11"/>
      <c r="F1033" s="9">
        <v>2385143.5999055603</v>
      </c>
      <c r="G1033" s="9">
        <f t="shared" si="30"/>
        <v>0</v>
      </c>
    </row>
    <row r="1034" spans="1:12" ht="14.25" customHeight="1" x14ac:dyDescent="0.25">
      <c r="A1034" s="4">
        <v>27</v>
      </c>
      <c r="B1034" s="816" t="s">
        <v>35</v>
      </c>
      <c r="C1034" s="6" t="s">
        <v>39</v>
      </c>
      <c r="D1034" s="11" t="s">
        <v>51</v>
      </c>
      <c r="E1034" s="11">
        <v>6.5</v>
      </c>
      <c r="F1034" s="9">
        <v>307102.24208704947</v>
      </c>
      <c r="G1034" s="9">
        <f t="shared" si="30"/>
        <v>1996164.5735658216</v>
      </c>
    </row>
    <row r="1035" spans="1:12" ht="14.25" customHeight="1" x14ac:dyDescent="0.25">
      <c r="A1035" s="4">
        <v>27</v>
      </c>
      <c r="B1035" s="820">
        <v>528.5</v>
      </c>
      <c r="C1035" s="818" t="s">
        <v>40</v>
      </c>
      <c r="D1035" s="819" t="s">
        <v>51</v>
      </c>
      <c r="E1035" s="819"/>
      <c r="F1035" s="9">
        <v>292746.13295942714</v>
      </c>
      <c r="G1035" s="9">
        <f t="shared" si="30"/>
        <v>0</v>
      </c>
    </row>
    <row r="1036" spans="1:12" ht="14.25" customHeight="1" x14ac:dyDescent="0.25">
      <c r="A1036" s="4">
        <v>27</v>
      </c>
      <c r="B1036" s="816" t="s">
        <v>35</v>
      </c>
      <c r="C1036" s="6" t="s">
        <v>41</v>
      </c>
      <c r="D1036" s="11" t="s">
        <v>51</v>
      </c>
      <c r="E1036" s="11">
        <v>6</v>
      </c>
      <c r="F1036" s="9">
        <v>71289.169766375897</v>
      </c>
      <c r="G1036" s="9">
        <f t="shared" si="30"/>
        <v>427735.01859825535</v>
      </c>
    </row>
    <row r="1037" spans="1:12" ht="14.25" customHeight="1" x14ac:dyDescent="0.25">
      <c r="A1037" s="4">
        <v>27</v>
      </c>
      <c r="B1037" s="816" t="s">
        <v>35</v>
      </c>
      <c r="C1037" s="7" t="s">
        <v>42</v>
      </c>
      <c r="D1037" s="11" t="s">
        <v>51</v>
      </c>
      <c r="E1037" s="11">
        <v>1</v>
      </c>
      <c r="F1037" s="9">
        <v>142183.03788093745</v>
      </c>
      <c r="G1037" s="9">
        <f t="shared" si="30"/>
        <v>142183.03788093745</v>
      </c>
    </row>
    <row r="1038" spans="1:12" ht="14.25" customHeight="1" x14ac:dyDescent="0.25">
      <c r="A1038" s="4">
        <v>27</v>
      </c>
      <c r="B1038" s="816" t="s">
        <v>35</v>
      </c>
      <c r="C1038" s="7" t="s">
        <v>43</v>
      </c>
      <c r="D1038" s="11" t="s">
        <v>51</v>
      </c>
      <c r="E1038" s="11">
        <v>8</v>
      </c>
      <c r="F1038" s="9">
        <v>29369.945333558175</v>
      </c>
      <c r="G1038" s="9">
        <f t="shared" si="30"/>
        <v>234959.5626684654</v>
      </c>
    </row>
    <row r="1039" spans="1:12" ht="14.25" customHeight="1" x14ac:dyDescent="0.25">
      <c r="A1039" s="4">
        <v>27</v>
      </c>
      <c r="B1039" s="816" t="s">
        <v>35</v>
      </c>
      <c r="C1039" s="6" t="s">
        <v>44</v>
      </c>
      <c r="D1039" s="11" t="s">
        <v>51</v>
      </c>
      <c r="E1039" s="11">
        <v>1</v>
      </c>
      <c r="F1039" s="9">
        <v>1801648.8280902999</v>
      </c>
      <c r="G1039" s="9">
        <f t="shared" si="30"/>
        <v>1801648.8280902999</v>
      </c>
    </row>
    <row r="1040" spans="1:12" ht="14.25" customHeight="1" x14ac:dyDescent="0.25">
      <c r="A1040" s="4">
        <v>27</v>
      </c>
      <c r="B1040" s="816" t="s">
        <v>35</v>
      </c>
      <c r="C1040" s="6" t="s">
        <v>45</v>
      </c>
      <c r="D1040" s="11" t="s">
        <v>51</v>
      </c>
      <c r="E1040" s="11">
        <v>1</v>
      </c>
      <c r="F1040" s="9">
        <v>163108.63767372453</v>
      </c>
      <c r="G1040" s="9">
        <f t="shared" si="30"/>
        <v>163108.63767372453</v>
      </c>
    </row>
    <row r="1041" spans="1:11" ht="14.25" customHeight="1" x14ac:dyDescent="0.25">
      <c r="A1041" s="4">
        <v>27</v>
      </c>
      <c r="B1041" s="816" t="s">
        <v>35</v>
      </c>
      <c r="C1041" s="6" t="s">
        <v>46</v>
      </c>
      <c r="D1041" s="11" t="s">
        <v>51</v>
      </c>
      <c r="E1041" s="11">
        <v>1</v>
      </c>
      <c r="F1041" s="9">
        <v>122331.47825529339</v>
      </c>
      <c r="G1041" s="9">
        <f t="shared" si="30"/>
        <v>122331.47825529339</v>
      </c>
      <c r="H1041" s="2"/>
      <c r="I1041" s="2"/>
      <c r="J1041" s="8"/>
    </row>
    <row r="1042" spans="1:11" ht="14.25" customHeight="1" x14ac:dyDescent="0.25">
      <c r="A1042" s="4">
        <v>27</v>
      </c>
      <c r="B1042" s="816" t="s">
        <v>35</v>
      </c>
      <c r="C1042" s="6" t="s">
        <v>47</v>
      </c>
      <c r="D1042" s="11" t="s">
        <v>48</v>
      </c>
      <c r="E1042" s="11">
        <v>5</v>
      </c>
      <c r="F1042" s="9">
        <v>193974</v>
      </c>
      <c r="G1042" s="9">
        <f t="shared" si="30"/>
        <v>969870</v>
      </c>
      <c r="H1042" s="8"/>
      <c r="I1042" s="8"/>
      <c r="J1042" s="8"/>
      <c r="K1042" s="8"/>
    </row>
    <row r="1043" spans="1:11" ht="14.25" customHeight="1" x14ac:dyDescent="0.25">
      <c r="A1043" s="4">
        <v>27</v>
      </c>
      <c r="B1043" s="816">
        <v>100</v>
      </c>
      <c r="C1043" s="6" t="s">
        <v>497</v>
      </c>
      <c r="D1043" s="11" t="s">
        <v>51</v>
      </c>
      <c r="E1043" s="11"/>
      <c r="F1043" s="9">
        <v>118572.58079897906</v>
      </c>
      <c r="G1043" s="9">
        <f t="shared" si="30"/>
        <v>0</v>
      </c>
      <c r="H1043" s="8"/>
      <c r="I1043" s="8"/>
      <c r="J1043" s="8"/>
      <c r="K1043" s="8"/>
    </row>
    <row r="1044" spans="1:11" ht="14.25" customHeight="1" x14ac:dyDescent="0.25">
      <c r="A1044" s="4">
        <v>27</v>
      </c>
      <c r="B1044" s="816">
        <v>736</v>
      </c>
      <c r="C1044" s="6" t="s">
        <v>838</v>
      </c>
      <c r="D1044" s="11" t="s">
        <v>51</v>
      </c>
      <c r="E1044" s="11"/>
      <c r="F1044" s="9">
        <v>165180.35000794518</v>
      </c>
      <c r="G1044" s="9">
        <f t="shared" si="30"/>
        <v>0</v>
      </c>
      <c r="H1044" s="8"/>
      <c r="I1044" s="8"/>
      <c r="J1044" s="8"/>
      <c r="K1044" s="8"/>
    </row>
    <row r="1045" spans="1:11" ht="14.25" customHeight="1" x14ac:dyDescent="0.25">
      <c r="A1045" s="4">
        <v>1</v>
      </c>
      <c r="B1045" s="816" t="s">
        <v>35</v>
      </c>
      <c r="C1045" s="6" t="s">
        <v>525</v>
      </c>
      <c r="D1045" s="11" t="s">
        <v>524</v>
      </c>
      <c r="E1045" s="11">
        <v>1</v>
      </c>
      <c r="F1045" s="9">
        <v>133080.96526185301</v>
      </c>
      <c r="G1045" s="9">
        <f t="shared" si="30"/>
        <v>133080.96526185301</v>
      </c>
      <c r="H1045" s="8"/>
      <c r="I1045" s="8"/>
      <c r="J1045" s="8"/>
      <c r="K1045" s="8"/>
    </row>
    <row r="1046" spans="1:11" ht="14.25" customHeight="1" x14ac:dyDescent="0.25">
      <c r="A1046" s="4">
        <v>1</v>
      </c>
      <c r="B1046" s="816" t="s">
        <v>35</v>
      </c>
      <c r="C1046" s="6" t="s">
        <v>889</v>
      </c>
      <c r="D1046" s="11" t="s">
        <v>521</v>
      </c>
      <c r="E1046" s="11">
        <v>1</v>
      </c>
      <c r="F1046" s="9">
        <v>66540.482630926504</v>
      </c>
      <c r="G1046" s="9">
        <f t="shared" si="30"/>
        <v>66540.482630926504</v>
      </c>
      <c r="H1046" s="8"/>
      <c r="I1046" s="8"/>
      <c r="J1046" s="8"/>
      <c r="K1046" s="8"/>
    </row>
    <row r="1047" spans="1:11" customFormat="1" ht="15" customHeight="1" x14ac:dyDescent="0.3">
      <c r="A1047" s="4">
        <v>1</v>
      </c>
      <c r="B1047" s="869">
        <v>576</v>
      </c>
      <c r="C1047" s="868" t="s">
        <v>1056</v>
      </c>
      <c r="D1047" s="866" t="s">
        <v>790</v>
      </c>
      <c r="E1047" s="11">
        <v>3</v>
      </c>
      <c r="F1047" s="867">
        <v>59806</v>
      </c>
      <c r="G1047" s="867">
        <f t="shared" si="30"/>
        <v>179418</v>
      </c>
    </row>
    <row r="1048" spans="1:11" customFormat="1" ht="15" customHeight="1" x14ac:dyDescent="0.3">
      <c r="A1048" s="4">
        <v>1</v>
      </c>
      <c r="B1048" s="869">
        <v>101</v>
      </c>
      <c r="C1048" s="868" t="s">
        <v>1057</v>
      </c>
      <c r="D1048" s="866" t="s">
        <v>790</v>
      </c>
      <c r="E1048" s="874">
        <f>+E1043</f>
        <v>0</v>
      </c>
      <c r="F1048" s="867">
        <v>78318</v>
      </c>
      <c r="G1048" s="867">
        <f t="shared" si="30"/>
        <v>0</v>
      </c>
    </row>
    <row r="1049" spans="1:11" ht="28.5" customHeight="1" x14ac:dyDescent="0.25">
      <c r="A1049" s="4">
        <v>27</v>
      </c>
      <c r="B1049" s="816" t="s">
        <v>35</v>
      </c>
      <c r="C1049" s="6" t="s">
        <v>49</v>
      </c>
      <c r="D1049" s="11" t="s">
        <v>51</v>
      </c>
      <c r="E1049" s="11">
        <v>1</v>
      </c>
      <c r="F1049" s="9">
        <v>3817766.5890727374</v>
      </c>
      <c r="G1049" s="9">
        <f t="shared" si="30"/>
        <v>3817766.5890727374</v>
      </c>
      <c r="J1049" s="2"/>
    </row>
    <row r="1050" spans="1:11" ht="31.5" customHeight="1" x14ac:dyDescent="0.25">
      <c r="A1050" s="4">
        <v>1</v>
      </c>
      <c r="B1050" s="841" t="s">
        <v>35</v>
      </c>
      <c r="C1050" s="842" t="s">
        <v>50</v>
      </c>
      <c r="D1050" s="11" t="s">
        <v>51</v>
      </c>
      <c r="E1050" s="843">
        <v>1</v>
      </c>
      <c r="F1050" s="844">
        <f>3184838.63678603</f>
        <v>3184838.6367860301</v>
      </c>
      <c r="G1050" s="9">
        <f t="shared" si="30"/>
        <v>3184838.6367860301</v>
      </c>
      <c r="J1050" s="2"/>
    </row>
    <row r="1051" spans="1:11" ht="42.75" customHeight="1" x14ac:dyDescent="0.25">
      <c r="A1051" s="4">
        <v>27</v>
      </c>
      <c r="B1051" s="816" t="s">
        <v>35</v>
      </c>
      <c r="C1051" s="6" t="s">
        <v>52</v>
      </c>
      <c r="D1051" s="11" t="s">
        <v>51</v>
      </c>
      <c r="E1051" s="11">
        <v>1</v>
      </c>
      <c r="F1051" s="10">
        <v>3312236.7889062678</v>
      </c>
      <c r="G1051" s="9">
        <f t="shared" si="30"/>
        <v>3312236.7889062678</v>
      </c>
    </row>
    <row r="1052" spans="1:11" ht="14.25" customHeight="1" x14ac:dyDescent="0.25">
      <c r="A1052" s="4">
        <v>27</v>
      </c>
      <c r="B1052" s="816" t="s">
        <v>35</v>
      </c>
      <c r="C1052" s="6" t="s">
        <v>53</v>
      </c>
      <c r="D1052" s="11" t="s">
        <v>51</v>
      </c>
      <c r="E1052" s="11">
        <v>1</v>
      </c>
      <c r="F1052" s="10">
        <v>1620000</v>
      </c>
      <c r="G1052" s="9">
        <f t="shared" si="30"/>
        <v>1620000</v>
      </c>
      <c r="K1052" s="2"/>
    </row>
    <row r="1053" spans="1:11" ht="28.5" customHeight="1" x14ac:dyDescent="0.25">
      <c r="A1053" s="4">
        <v>27</v>
      </c>
      <c r="B1053" s="816" t="s">
        <v>35</v>
      </c>
      <c r="C1053" s="13" t="s">
        <v>54</v>
      </c>
      <c r="D1053" s="11" t="s">
        <v>51</v>
      </c>
      <c r="E1053" s="11">
        <v>1</v>
      </c>
      <c r="F1053" s="10">
        <v>3817766.9999999986</v>
      </c>
      <c r="G1053" s="9">
        <f t="shared" si="30"/>
        <v>3817766.9999999986</v>
      </c>
      <c r="K1053" s="3"/>
    </row>
    <row r="1054" spans="1:11" ht="28.5" customHeight="1" x14ac:dyDescent="0.25">
      <c r="A1054" s="4">
        <v>27</v>
      </c>
      <c r="B1054" s="820" t="s">
        <v>35</v>
      </c>
      <c r="C1054" s="12" t="s">
        <v>55</v>
      </c>
      <c r="D1054" s="11" t="s">
        <v>51</v>
      </c>
      <c r="E1054" s="11">
        <v>1</v>
      </c>
      <c r="F1054" s="10">
        <v>2031088.0899497306</v>
      </c>
      <c r="G1054" s="9">
        <f t="shared" si="30"/>
        <v>2031088.0899497306</v>
      </c>
    </row>
    <row r="1055" spans="1:11" ht="14.25" customHeight="1" x14ac:dyDescent="0.25">
      <c r="A1055" s="825"/>
      <c r="B1055" s="826"/>
      <c r="C1055" s="827" t="s">
        <v>20</v>
      </c>
      <c r="D1055" s="828"/>
      <c r="E1055" s="828"/>
      <c r="F1055" s="829"/>
      <c r="G1055" s="830">
        <f>SUM(G1018:G1054)</f>
        <v>28727471.050490934</v>
      </c>
      <c r="H1055" s="8" t="e">
        <f>+#REF!</f>
        <v>#REF!</v>
      </c>
      <c r="J1055" s="8" t="e">
        <f>+G1055-H1055</f>
        <v>#REF!</v>
      </c>
    </row>
    <row r="1056" spans="1:11" ht="14.25" customHeight="1" x14ac:dyDescent="0.25">
      <c r="A1056" s="822"/>
      <c r="B1056" s="822"/>
      <c r="C1056" s="822" t="s">
        <v>865</v>
      </c>
      <c r="D1056" s="822"/>
      <c r="E1056" s="822"/>
      <c r="F1056" s="823"/>
      <c r="G1056" s="824"/>
    </row>
    <row r="1057" spans="1:12" ht="14.25" customHeight="1" x14ac:dyDescent="0.25">
      <c r="A1057" s="4">
        <v>28</v>
      </c>
      <c r="B1057" s="816">
        <v>730</v>
      </c>
      <c r="C1057" s="5" t="s">
        <v>26</v>
      </c>
      <c r="D1057" s="11" t="s">
        <v>51</v>
      </c>
      <c r="E1057" s="11">
        <v>1</v>
      </c>
      <c r="F1057" s="9">
        <v>874341.94177037419</v>
      </c>
      <c r="G1057" s="9">
        <f t="shared" ref="G1057:G1093" si="31">+F1057*E1057</f>
        <v>874341.94177037419</v>
      </c>
      <c r="K1057" s="8"/>
      <c r="L1057" s="3"/>
    </row>
    <row r="1058" spans="1:12" ht="14.25" customHeight="1" x14ac:dyDescent="0.25">
      <c r="A1058" s="4">
        <v>28</v>
      </c>
      <c r="B1058" s="816">
        <v>708</v>
      </c>
      <c r="C1058" s="5" t="s">
        <v>27</v>
      </c>
      <c r="D1058" s="11" t="s">
        <v>51</v>
      </c>
      <c r="E1058" s="11">
        <v>1</v>
      </c>
      <c r="F1058" s="9">
        <v>615578.80106536078</v>
      </c>
      <c r="G1058" s="9">
        <f t="shared" si="31"/>
        <v>615578.80106536078</v>
      </c>
      <c r="K1058" s="8"/>
      <c r="L1058" s="3"/>
    </row>
    <row r="1059" spans="1:12" ht="14.25" customHeight="1" x14ac:dyDescent="0.25">
      <c r="A1059" s="4">
        <v>28</v>
      </c>
      <c r="B1059" s="816">
        <v>752</v>
      </c>
      <c r="C1059" s="6" t="s">
        <v>28</v>
      </c>
      <c r="D1059" s="11" t="s">
        <v>51</v>
      </c>
      <c r="E1059" s="11">
        <v>1</v>
      </c>
      <c r="F1059" s="9">
        <v>672692.28878201754</v>
      </c>
      <c r="G1059" s="9">
        <f t="shared" si="31"/>
        <v>672692.28878201754</v>
      </c>
      <c r="K1059" s="8"/>
      <c r="L1059" s="3"/>
    </row>
    <row r="1060" spans="1:12" ht="14.25" customHeight="1" x14ac:dyDescent="0.25">
      <c r="A1060" s="4">
        <v>28</v>
      </c>
      <c r="B1060" s="816" t="s">
        <v>29</v>
      </c>
      <c r="C1060" s="7" t="s">
        <v>30</v>
      </c>
      <c r="D1060" s="11" t="s">
        <v>51</v>
      </c>
      <c r="E1060" s="11">
        <v>2</v>
      </c>
      <c r="F1060" s="9">
        <v>184841.78300071796</v>
      </c>
      <c r="G1060" s="9">
        <f t="shared" si="31"/>
        <v>369683.56600143592</v>
      </c>
      <c r="K1060" s="8"/>
      <c r="L1060" s="3"/>
    </row>
    <row r="1061" spans="1:12" ht="14.25" customHeight="1" x14ac:dyDescent="0.25">
      <c r="A1061" s="4">
        <v>28</v>
      </c>
      <c r="B1061" s="816">
        <v>527</v>
      </c>
      <c r="C1061" s="7" t="s">
        <v>31</v>
      </c>
      <c r="D1061" s="11" t="s">
        <v>51</v>
      </c>
      <c r="E1061" s="11"/>
      <c r="F1061" s="9">
        <v>106249.79526559786</v>
      </c>
      <c r="G1061" s="9">
        <f t="shared" si="31"/>
        <v>0</v>
      </c>
      <c r="K1061" s="8"/>
      <c r="L1061" s="3"/>
    </row>
    <row r="1062" spans="1:12" ht="25.5" customHeight="1" x14ac:dyDescent="0.25">
      <c r="A1062" s="4">
        <v>28</v>
      </c>
      <c r="B1062" s="816">
        <v>522</v>
      </c>
      <c r="C1062" s="11" t="s">
        <v>32</v>
      </c>
      <c r="D1062" s="11" t="s">
        <v>51</v>
      </c>
      <c r="E1062" s="11">
        <v>1</v>
      </c>
      <c r="F1062" s="9">
        <v>197789.02537109706</v>
      </c>
      <c r="G1062" s="9">
        <f t="shared" si="31"/>
        <v>197789.02537109706</v>
      </c>
      <c r="K1062" s="8"/>
      <c r="L1062" s="3"/>
    </row>
    <row r="1063" spans="1:12" ht="14.25" customHeight="1" x14ac:dyDescent="0.25">
      <c r="A1063" s="4">
        <v>28</v>
      </c>
      <c r="B1063" s="816">
        <v>510</v>
      </c>
      <c r="C1063" s="7" t="s">
        <v>33</v>
      </c>
      <c r="D1063" s="11" t="s">
        <v>51</v>
      </c>
      <c r="E1063" s="11">
        <v>1</v>
      </c>
      <c r="F1063" s="9">
        <v>427594.25988499756</v>
      </c>
      <c r="G1063" s="9">
        <f t="shared" si="31"/>
        <v>427594.25988499756</v>
      </c>
    </row>
    <row r="1064" spans="1:12" ht="14.25" customHeight="1" x14ac:dyDescent="0.25">
      <c r="A1064" s="4">
        <v>28</v>
      </c>
      <c r="B1064" s="816">
        <v>28</v>
      </c>
      <c r="C1064" s="7" t="s">
        <v>34</v>
      </c>
      <c r="D1064" s="11" t="s">
        <v>51</v>
      </c>
      <c r="E1064" s="11">
        <v>1</v>
      </c>
      <c r="F1064" s="9">
        <v>307100.9624623835</v>
      </c>
      <c r="G1064" s="9">
        <f t="shared" si="31"/>
        <v>307100.9624623835</v>
      </c>
      <c r="K1064" s="8"/>
      <c r="L1064" s="8"/>
    </row>
    <row r="1065" spans="1:12" ht="14.25" customHeight="1" x14ac:dyDescent="0.25">
      <c r="A1065" s="4">
        <v>28</v>
      </c>
      <c r="B1065" s="816" t="s">
        <v>35</v>
      </c>
      <c r="C1065" s="7" t="s">
        <v>36</v>
      </c>
      <c r="D1065" s="11" t="s">
        <v>51</v>
      </c>
      <c r="E1065" s="11">
        <v>1</v>
      </c>
      <c r="F1065" s="9">
        <v>300958.7640656826</v>
      </c>
      <c r="G1065" s="9">
        <f t="shared" si="31"/>
        <v>300958.7640656826</v>
      </c>
      <c r="L1065" s="8"/>
    </row>
    <row r="1066" spans="1:12" ht="14.25" customHeight="1" x14ac:dyDescent="0.25">
      <c r="A1066" s="4">
        <v>28</v>
      </c>
      <c r="B1066" s="820">
        <v>243.5</v>
      </c>
      <c r="C1066" s="7" t="s">
        <v>37</v>
      </c>
      <c r="D1066" s="11" t="s">
        <v>51</v>
      </c>
      <c r="E1066" s="11">
        <v>1</v>
      </c>
      <c r="F1066" s="9">
        <v>256983.18279463612</v>
      </c>
      <c r="G1066" s="9">
        <f t="shared" si="31"/>
        <v>256983.18279463612</v>
      </c>
    </row>
    <row r="1067" spans="1:12" ht="14.25" customHeight="1" x14ac:dyDescent="0.25">
      <c r="A1067" s="4">
        <v>28</v>
      </c>
      <c r="B1067" s="816" t="s">
        <v>64</v>
      </c>
      <c r="C1067" s="817" t="s">
        <v>63</v>
      </c>
      <c r="D1067" s="11" t="s">
        <v>51</v>
      </c>
      <c r="E1067" s="11"/>
      <c r="F1067" s="9">
        <v>278002.00000000006</v>
      </c>
      <c r="G1067" s="9">
        <f t="shared" si="31"/>
        <v>0</v>
      </c>
    </row>
    <row r="1068" spans="1:12" x14ac:dyDescent="0.25">
      <c r="A1068" s="4">
        <v>28</v>
      </c>
      <c r="B1068" s="816" t="s">
        <v>35</v>
      </c>
      <c r="C1068" s="817" t="s">
        <v>832</v>
      </c>
      <c r="D1068" s="11" t="s">
        <v>51</v>
      </c>
      <c r="E1068" s="11">
        <v>1</v>
      </c>
      <c r="F1068" s="9">
        <v>82819.867631515852</v>
      </c>
      <c r="G1068" s="9">
        <f t="shared" si="31"/>
        <v>82819.867631515852</v>
      </c>
    </row>
    <row r="1069" spans="1:12" ht="14.25" customHeight="1" x14ac:dyDescent="0.25">
      <c r="A1069" s="4">
        <v>28</v>
      </c>
      <c r="B1069" s="816">
        <v>690</v>
      </c>
      <c r="C1069" s="817" t="s">
        <v>833</v>
      </c>
      <c r="D1069" s="11" t="s">
        <v>51</v>
      </c>
      <c r="E1069" s="11">
        <v>1</v>
      </c>
      <c r="F1069" s="9">
        <v>494940.90605549113</v>
      </c>
      <c r="G1069" s="9">
        <f t="shared" si="31"/>
        <v>494940.90605549113</v>
      </c>
    </row>
    <row r="1070" spans="1:12" ht="14.25" customHeight="1" x14ac:dyDescent="0.25">
      <c r="A1070" s="4">
        <v>28</v>
      </c>
      <c r="B1070" s="816">
        <v>268</v>
      </c>
      <c r="C1070" s="817" t="s">
        <v>834</v>
      </c>
      <c r="D1070" s="11" t="s">
        <v>51</v>
      </c>
      <c r="E1070" s="11"/>
      <c r="F1070" s="9">
        <v>639730.4370110553</v>
      </c>
      <c r="G1070" s="9">
        <f t="shared" si="31"/>
        <v>0</v>
      </c>
    </row>
    <row r="1071" spans="1:12" ht="14.25" customHeight="1" x14ac:dyDescent="0.25">
      <c r="A1071" s="4">
        <v>28</v>
      </c>
      <c r="B1071" s="816">
        <v>719</v>
      </c>
      <c r="C1071" s="817" t="s">
        <v>835</v>
      </c>
      <c r="D1071" s="11" t="s">
        <v>51</v>
      </c>
      <c r="E1071" s="11"/>
      <c r="F1071" s="9">
        <v>2847932.6566036539</v>
      </c>
      <c r="G1071" s="9">
        <f t="shared" si="31"/>
        <v>0</v>
      </c>
    </row>
    <row r="1072" spans="1:12" ht="14.25" customHeight="1" x14ac:dyDescent="0.25">
      <c r="A1072" s="4">
        <v>28</v>
      </c>
      <c r="B1072" s="816" t="s">
        <v>836</v>
      </c>
      <c r="C1072" s="817" t="s">
        <v>837</v>
      </c>
      <c r="D1072" s="11" t="s">
        <v>51</v>
      </c>
      <c r="E1072" s="11"/>
      <c r="F1072" s="9">
        <v>2385143.5999055603</v>
      </c>
      <c r="G1072" s="9">
        <f t="shared" si="31"/>
        <v>0</v>
      </c>
    </row>
    <row r="1073" spans="1:11" ht="14.25" customHeight="1" x14ac:dyDescent="0.25">
      <c r="A1073" s="4">
        <v>28</v>
      </c>
      <c r="B1073" s="816" t="s">
        <v>35</v>
      </c>
      <c r="C1073" s="6" t="s">
        <v>39</v>
      </c>
      <c r="D1073" s="11" t="s">
        <v>51</v>
      </c>
      <c r="E1073" s="11">
        <v>6.5</v>
      </c>
      <c r="F1073" s="9">
        <v>307102.24208704947</v>
      </c>
      <c r="G1073" s="9">
        <f t="shared" si="31"/>
        <v>1996164.5735658216</v>
      </c>
    </row>
    <row r="1074" spans="1:11" ht="14.25" customHeight="1" x14ac:dyDescent="0.25">
      <c r="A1074" s="4">
        <v>28</v>
      </c>
      <c r="B1074" s="820">
        <v>528.5</v>
      </c>
      <c r="C1074" s="818" t="s">
        <v>40</v>
      </c>
      <c r="D1074" s="819" t="s">
        <v>51</v>
      </c>
      <c r="E1074" s="819">
        <v>2</v>
      </c>
      <c r="F1074" s="9">
        <v>292746.13295942714</v>
      </c>
      <c r="G1074" s="9">
        <f t="shared" si="31"/>
        <v>585492.26591885427</v>
      </c>
    </row>
    <row r="1075" spans="1:11" ht="14.25" customHeight="1" x14ac:dyDescent="0.25">
      <c r="A1075" s="4">
        <v>28</v>
      </c>
      <c r="B1075" s="816" t="s">
        <v>35</v>
      </c>
      <c r="C1075" s="6" t="s">
        <v>41</v>
      </c>
      <c r="D1075" s="11" t="s">
        <v>51</v>
      </c>
      <c r="E1075" s="11">
        <v>6</v>
      </c>
      <c r="F1075" s="9">
        <v>71289.169766375897</v>
      </c>
      <c r="G1075" s="9">
        <f t="shared" si="31"/>
        <v>427735.01859825535</v>
      </c>
    </row>
    <row r="1076" spans="1:11" ht="14.25" customHeight="1" x14ac:dyDescent="0.25">
      <c r="A1076" s="4">
        <v>28</v>
      </c>
      <c r="B1076" s="816" t="s">
        <v>35</v>
      </c>
      <c r="C1076" s="7" t="s">
        <v>42</v>
      </c>
      <c r="D1076" s="11" t="s">
        <v>51</v>
      </c>
      <c r="E1076" s="11">
        <v>1</v>
      </c>
      <c r="F1076" s="9">
        <v>142183.03788093745</v>
      </c>
      <c r="G1076" s="9">
        <f t="shared" si="31"/>
        <v>142183.03788093745</v>
      </c>
    </row>
    <row r="1077" spans="1:11" ht="14.25" customHeight="1" x14ac:dyDescent="0.25">
      <c r="A1077" s="4">
        <v>28</v>
      </c>
      <c r="B1077" s="816" t="s">
        <v>35</v>
      </c>
      <c r="C1077" s="7" t="s">
        <v>43</v>
      </c>
      <c r="D1077" s="11" t="s">
        <v>51</v>
      </c>
      <c r="E1077" s="876">
        <v>7.5</v>
      </c>
      <c r="F1077" s="9">
        <v>29369.945333558175</v>
      </c>
      <c r="G1077" s="9">
        <f t="shared" si="31"/>
        <v>220274.5900016863</v>
      </c>
    </row>
    <row r="1078" spans="1:11" ht="14.25" customHeight="1" x14ac:dyDescent="0.25">
      <c r="A1078" s="4">
        <v>28</v>
      </c>
      <c r="B1078" s="816" t="s">
        <v>35</v>
      </c>
      <c r="C1078" s="6" t="s">
        <v>44</v>
      </c>
      <c r="D1078" s="11" t="s">
        <v>51</v>
      </c>
      <c r="E1078" s="11">
        <v>1</v>
      </c>
      <c r="F1078" s="9">
        <v>1801648.8280902999</v>
      </c>
      <c r="G1078" s="9">
        <f t="shared" si="31"/>
        <v>1801648.8280902999</v>
      </c>
    </row>
    <row r="1079" spans="1:11" ht="14.25" customHeight="1" x14ac:dyDescent="0.25">
      <c r="A1079" s="4">
        <v>28</v>
      </c>
      <c r="B1079" s="816" t="s">
        <v>35</v>
      </c>
      <c r="C1079" s="6" t="s">
        <v>45</v>
      </c>
      <c r="D1079" s="11" t="s">
        <v>51</v>
      </c>
      <c r="E1079" s="11">
        <v>1</v>
      </c>
      <c r="F1079" s="9">
        <v>163108.63767372453</v>
      </c>
      <c r="G1079" s="9">
        <f t="shared" si="31"/>
        <v>163108.63767372453</v>
      </c>
    </row>
    <row r="1080" spans="1:11" ht="14.25" customHeight="1" x14ac:dyDescent="0.25">
      <c r="A1080" s="4">
        <v>28</v>
      </c>
      <c r="B1080" s="816" t="s">
        <v>35</v>
      </c>
      <c r="C1080" s="6" t="s">
        <v>46</v>
      </c>
      <c r="D1080" s="11" t="s">
        <v>51</v>
      </c>
      <c r="E1080" s="11">
        <v>1</v>
      </c>
      <c r="F1080" s="9">
        <v>122331.47825529339</v>
      </c>
      <c r="G1080" s="9">
        <f t="shared" si="31"/>
        <v>122331.47825529339</v>
      </c>
      <c r="H1080" s="2"/>
      <c r="I1080" s="2"/>
      <c r="J1080" s="8"/>
    </row>
    <row r="1081" spans="1:11" ht="14.25" customHeight="1" x14ac:dyDescent="0.25">
      <c r="A1081" s="4">
        <v>28</v>
      </c>
      <c r="B1081" s="816" t="s">
        <v>35</v>
      </c>
      <c r="C1081" s="6" t="s">
        <v>47</v>
      </c>
      <c r="D1081" s="11" t="s">
        <v>48</v>
      </c>
      <c r="E1081" s="11">
        <v>5</v>
      </c>
      <c r="F1081" s="9">
        <v>193974</v>
      </c>
      <c r="G1081" s="9">
        <f t="shared" si="31"/>
        <v>969870</v>
      </c>
      <c r="H1081" s="8"/>
      <c r="I1081" s="8"/>
      <c r="J1081" s="8"/>
      <c r="K1081" s="8"/>
    </row>
    <row r="1082" spans="1:11" ht="14.25" customHeight="1" x14ac:dyDescent="0.25">
      <c r="A1082" s="4">
        <v>28</v>
      </c>
      <c r="B1082" s="816">
        <v>100</v>
      </c>
      <c r="C1082" s="6" t="s">
        <v>497</v>
      </c>
      <c r="D1082" s="11" t="s">
        <v>51</v>
      </c>
      <c r="E1082" s="11"/>
      <c r="F1082" s="9">
        <v>118572.58079897906</v>
      </c>
      <c r="G1082" s="9">
        <f t="shared" si="31"/>
        <v>0</v>
      </c>
      <c r="H1082" s="8"/>
      <c r="I1082" s="8"/>
      <c r="J1082" s="8"/>
      <c r="K1082" s="8"/>
    </row>
    <row r="1083" spans="1:11" ht="14.25" customHeight="1" x14ac:dyDescent="0.25">
      <c r="A1083" s="4">
        <v>28</v>
      </c>
      <c r="B1083" s="816">
        <v>736</v>
      </c>
      <c r="C1083" s="6" t="s">
        <v>838</v>
      </c>
      <c r="D1083" s="11" t="s">
        <v>51</v>
      </c>
      <c r="E1083" s="11">
        <v>12</v>
      </c>
      <c r="F1083" s="9">
        <v>165180.35000794518</v>
      </c>
      <c r="G1083" s="9">
        <f t="shared" si="31"/>
        <v>1982164.200095342</v>
      </c>
      <c r="H1083" s="8"/>
      <c r="I1083" s="8"/>
      <c r="J1083" s="8"/>
      <c r="K1083" s="8"/>
    </row>
    <row r="1084" spans="1:11" ht="14.25" customHeight="1" x14ac:dyDescent="0.25">
      <c r="A1084" s="4">
        <v>1</v>
      </c>
      <c r="B1084" s="816" t="s">
        <v>35</v>
      </c>
      <c r="C1084" s="6" t="s">
        <v>525</v>
      </c>
      <c r="D1084" s="11" t="s">
        <v>524</v>
      </c>
      <c r="E1084" s="11">
        <v>1</v>
      </c>
      <c r="F1084" s="9">
        <v>133080.96526185301</v>
      </c>
      <c r="G1084" s="9">
        <f t="shared" si="31"/>
        <v>133080.96526185301</v>
      </c>
      <c r="H1084" s="8"/>
      <c r="I1084" s="8"/>
      <c r="J1084" s="8"/>
      <c r="K1084" s="8"/>
    </row>
    <row r="1085" spans="1:11" ht="14.25" customHeight="1" x14ac:dyDescent="0.25">
      <c r="A1085" s="4">
        <v>1</v>
      </c>
      <c r="B1085" s="816" t="s">
        <v>35</v>
      </c>
      <c r="C1085" s="6" t="s">
        <v>889</v>
      </c>
      <c r="D1085" s="11" t="s">
        <v>521</v>
      </c>
      <c r="E1085" s="11">
        <v>1</v>
      </c>
      <c r="F1085" s="9">
        <v>66540.482630926504</v>
      </c>
      <c r="G1085" s="9">
        <f t="shared" si="31"/>
        <v>66540.482630926504</v>
      </c>
      <c r="H1085" s="8"/>
      <c r="I1085" s="8"/>
      <c r="J1085" s="8"/>
      <c r="K1085" s="8"/>
    </row>
    <row r="1086" spans="1:11" customFormat="1" ht="15" customHeight="1" x14ac:dyDescent="0.3">
      <c r="A1086" s="4">
        <v>1</v>
      </c>
      <c r="B1086" s="869">
        <v>576</v>
      </c>
      <c r="C1086" s="868" t="s">
        <v>1056</v>
      </c>
      <c r="D1086" s="866" t="s">
        <v>790</v>
      </c>
      <c r="E1086" s="11">
        <v>3</v>
      </c>
      <c r="F1086" s="867">
        <v>59806</v>
      </c>
      <c r="G1086" s="867">
        <f t="shared" si="31"/>
        <v>179418</v>
      </c>
    </row>
    <row r="1087" spans="1:11" customFormat="1" ht="15" customHeight="1" x14ac:dyDescent="0.3">
      <c r="A1087" s="4">
        <v>1</v>
      </c>
      <c r="B1087" s="869">
        <v>101</v>
      </c>
      <c r="C1087" s="868" t="s">
        <v>1057</v>
      </c>
      <c r="D1087" s="866" t="s">
        <v>790</v>
      </c>
      <c r="E1087" s="874">
        <f>+E1082</f>
        <v>0</v>
      </c>
      <c r="F1087" s="867">
        <v>78318</v>
      </c>
      <c r="G1087" s="867">
        <f t="shared" si="31"/>
        <v>0</v>
      </c>
    </row>
    <row r="1088" spans="1:11" ht="28.5" customHeight="1" x14ac:dyDescent="0.25">
      <c r="A1088" s="4">
        <v>28</v>
      </c>
      <c r="B1088" s="816" t="s">
        <v>35</v>
      </c>
      <c r="C1088" s="6" t="s">
        <v>49</v>
      </c>
      <c r="D1088" s="11" t="s">
        <v>51</v>
      </c>
      <c r="E1088" s="11">
        <v>1</v>
      </c>
      <c r="F1088" s="9">
        <v>3817766.5890727374</v>
      </c>
      <c r="G1088" s="9">
        <f t="shared" si="31"/>
        <v>3817766.5890727374</v>
      </c>
      <c r="J1088" s="2"/>
    </row>
    <row r="1089" spans="1:12" ht="31.5" customHeight="1" x14ac:dyDescent="0.25">
      <c r="A1089" s="4">
        <v>1</v>
      </c>
      <c r="B1089" s="841" t="s">
        <v>35</v>
      </c>
      <c r="C1089" s="842" t="s">
        <v>50</v>
      </c>
      <c r="D1089" s="11" t="s">
        <v>51</v>
      </c>
      <c r="E1089" s="843">
        <v>1</v>
      </c>
      <c r="F1089" s="844">
        <f>3184838.63678603</f>
        <v>3184838.6367860301</v>
      </c>
      <c r="G1089" s="9">
        <f t="shared" si="31"/>
        <v>3184838.6367860301</v>
      </c>
      <c r="J1089" s="2"/>
    </row>
    <row r="1090" spans="1:12" ht="42.75" customHeight="1" x14ac:dyDescent="0.25">
      <c r="A1090" s="4">
        <v>28</v>
      </c>
      <c r="B1090" s="816" t="s">
        <v>35</v>
      </c>
      <c r="C1090" s="6" t="s">
        <v>52</v>
      </c>
      <c r="D1090" s="11" t="s">
        <v>51</v>
      </c>
      <c r="E1090" s="11">
        <v>1</v>
      </c>
      <c r="F1090" s="10">
        <v>3312236.7889062678</v>
      </c>
      <c r="G1090" s="9">
        <f t="shared" si="31"/>
        <v>3312236.7889062678</v>
      </c>
    </row>
    <row r="1091" spans="1:12" ht="14.25" customHeight="1" x14ac:dyDescent="0.25">
      <c r="A1091" s="4">
        <v>28</v>
      </c>
      <c r="B1091" s="816" t="s">
        <v>35</v>
      </c>
      <c r="C1091" s="6" t="s">
        <v>53</v>
      </c>
      <c r="D1091" s="11" t="s">
        <v>51</v>
      </c>
      <c r="E1091" s="11">
        <v>1</v>
      </c>
      <c r="F1091" s="10">
        <v>1620000</v>
      </c>
      <c r="G1091" s="9">
        <f t="shared" si="31"/>
        <v>1620000</v>
      </c>
      <c r="K1091" s="2"/>
    </row>
    <row r="1092" spans="1:12" ht="28.5" customHeight="1" x14ac:dyDescent="0.25">
      <c r="A1092" s="4">
        <v>28</v>
      </c>
      <c r="B1092" s="816" t="s">
        <v>35</v>
      </c>
      <c r="C1092" s="13" t="s">
        <v>54</v>
      </c>
      <c r="D1092" s="11" t="s">
        <v>51</v>
      </c>
      <c r="E1092" s="11">
        <v>1</v>
      </c>
      <c r="F1092" s="10">
        <v>3817766.9999999986</v>
      </c>
      <c r="G1092" s="9">
        <f t="shared" si="31"/>
        <v>3817766.9999999986</v>
      </c>
      <c r="K1092" s="3"/>
    </row>
    <row r="1093" spans="1:12" ht="28.5" customHeight="1" x14ac:dyDescent="0.25">
      <c r="A1093" s="4">
        <v>28</v>
      </c>
      <c r="B1093" s="820" t="s">
        <v>35</v>
      </c>
      <c r="C1093" s="12" t="s">
        <v>55</v>
      </c>
      <c r="D1093" s="11" t="s">
        <v>51</v>
      </c>
      <c r="E1093" s="11">
        <v>1</v>
      </c>
      <c r="F1093" s="10">
        <v>2031088.0899497306</v>
      </c>
      <c r="G1093" s="9">
        <f t="shared" si="31"/>
        <v>2031088.0899497306</v>
      </c>
    </row>
    <row r="1094" spans="1:12" ht="14.25" customHeight="1" x14ac:dyDescent="0.25">
      <c r="A1094" s="832"/>
      <c r="B1094" s="833"/>
      <c r="C1094" s="827" t="s">
        <v>20</v>
      </c>
      <c r="D1094" s="834"/>
      <c r="E1094" s="834"/>
      <c r="F1094" s="835"/>
      <c r="G1094" s="830">
        <f>SUM(G1057:G1093)</f>
        <v>31174192.748572752</v>
      </c>
      <c r="H1094" s="8" t="e">
        <f>+#REF!</f>
        <v>#REF!</v>
      </c>
      <c r="J1094" s="8" t="e">
        <f>+G1094-H1094</f>
        <v>#REF!</v>
      </c>
    </row>
    <row r="1095" spans="1:12" ht="14.25" customHeight="1" x14ac:dyDescent="0.25">
      <c r="A1095" s="822"/>
      <c r="B1095" s="822"/>
      <c r="C1095" s="822" t="s">
        <v>866</v>
      </c>
      <c r="D1095" s="822"/>
      <c r="E1095" s="822"/>
      <c r="F1095" s="823"/>
      <c r="G1095" s="824"/>
    </row>
    <row r="1096" spans="1:12" ht="14.25" customHeight="1" x14ac:dyDescent="0.25">
      <c r="A1096" s="4">
        <v>29</v>
      </c>
      <c r="B1096" s="816">
        <v>730</v>
      </c>
      <c r="C1096" s="5" t="s">
        <v>26</v>
      </c>
      <c r="D1096" s="11" t="s">
        <v>51</v>
      </c>
      <c r="E1096" s="11">
        <v>1</v>
      </c>
      <c r="F1096" s="9">
        <v>874341.94177037419</v>
      </c>
      <c r="G1096" s="9">
        <f t="shared" ref="G1096:G1132" si="32">+F1096*E1096</f>
        <v>874341.94177037419</v>
      </c>
      <c r="K1096" s="8"/>
      <c r="L1096" s="3"/>
    </row>
    <row r="1097" spans="1:12" ht="14.25" customHeight="1" x14ac:dyDescent="0.25">
      <c r="A1097" s="4">
        <v>29</v>
      </c>
      <c r="B1097" s="816">
        <v>708</v>
      </c>
      <c r="C1097" s="5" t="s">
        <v>27</v>
      </c>
      <c r="D1097" s="11" t="s">
        <v>51</v>
      </c>
      <c r="E1097" s="11">
        <v>1</v>
      </c>
      <c r="F1097" s="9">
        <v>615578.80106536078</v>
      </c>
      <c r="G1097" s="9">
        <f t="shared" si="32"/>
        <v>615578.80106536078</v>
      </c>
      <c r="K1097" s="8"/>
      <c r="L1097" s="3"/>
    </row>
    <row r="1098" spans="1:12" ht="14.25" customHeight="1" x14ac:dyDescent="0.25">
      <c r="A1098" s="4">
        <v>29</v>
      </c>
      <c r="B1098" s="816">
        <v>752</v>
      </c>
      <c r="C1098" s="6" t="s">
        <v>28</v>
      </c>
      <c r="D1098" s="11" t="s">
        <v>51</v>
      </c>
      <c r="E1098" s="11">
        <v>1</v>
      </c>
      <c r="F1098" s="9">
        <v>672692.28878201754</v>
      </c>
      <c r="G1098" s="9">
        <f t="shared" si="32"/>
        <v>672692.28878201754</v>
      </c>
      <c r="K1098" s="8"/>
      <c r="L1098" s="3"/>
    </row>
    <row r="1099" spans="1:12" ht="14.25" customHeight="1" x14ac:dyDescent="0.25">
      <c r="A1099" s="4">
        <v>29</v>
      </c>
      <c r="B1099" s="816" t="s">
        <v>29</v>
      </c>
      <c r="C1099" s="7" t="s">
        <v>30</v>
      </c>
      <c r="D1099" s="11" t="s">
        <v>51</v>
      </c>
      <c r="E1099" s="11">
        <v>2</v>
      </c>
      <c r="F1099" s="9">
        <v>184841.78300071796</v>
      </c>
      <c r="G1099" s="9">
        <f t="shared" si="32"/>
        <v>369683.56600143592</v>
      </c>
      <c r="K1099" s="8"/>
      <c r="L1099" s="3"/>
    </row>
    <row r="1100" spans="1:12" ht="14.25" customHeight="1" x14ac:dyDescent="0.25">
      <c r="A1100" s="4">
        <v>29</v>
      </c>
      <c r="B1100" s="816">
        <v>527</v>
      </c>
      <c r="C1100" s="7" t="s">
        <v>31</v>
      </c>
      <c r="D1100" s="11" t="s">
        <v>51</v>
      </c>
      <c r="E1100" s="11">
        <v>1</v>
      </c>
      <c r="F1100" s="9">
        <v>106249.79526559786</v>
      </c>
      <c r="G1100" s="9">
        <f t="shared" si="32"/>
        <v>106249.79526559786</v>
      </c>
      <c r="K1100" s="8"/>
      <c r="L1100" s="3"/>
    </row>
    <row r="1101" spans="1:12" ht="25.5" customHeight="1" x14ac:dyDescent="0.25">
      <c r="A1101" s="4">
        <v>29</v>
      </c>
      <c r="B1101" s="816">
        <v>522</v>
      </c>
      <c r="C1101" s="11" t="s">
        <v>32</v>
      </c>
      <c r="D1101" s="11" t="s">
        <v>51</v>
      </c>
      <c r="E1101" s="11">
        <v>1</v>
      </c>
      <c r="F1101" s="9">
        <v>197789.02537109706</v>
      </c>
      <c r="G1101" s="9">
        <f t="shared" si="32"/>
        <v>197789.02537109706</v>
      </c>
      <c r="K1101" s="8"/>
      <c r="L1101" s="3"/>
    </row>
    <row r="1102" spans="1:12" ht="14.25" customHeight="1" x14ac:dyDescent="0.25">
      <c r="A1102" s="4">
        <v>29</v>
      </c>
      <c r="B1102" s="816">
        <v>510</v>
      </c>
      <c r="C1102" s="7" t="s">
        <v>33</v>
      </c>
      <c r="D1102" s="11" t="s">
        <v>51</v>
      </c>
      <c r="E1102" s="11">
        <v>1</v>
      </c>
      <c r="F1102" s="9">
        <v>427594.25988499756</v>
      </c>
      <c r="G1102" s="9">
        <f t="shared" si="32"/>
        <v>427594.25988499756</v>
      </c>
    </row>
    <row r="1103" spans="1:12" ht="14.25" customHeight="1" x14ac:dyDescent="0.25">
      <c r="A1103" s="4">
        <v>29</v>
      </c>
      <c r="B1103" s="816">
        <v>28</v>
      </c>
      <c r="C1103" s="7" t="s">
        <v>34</v>
      </c>
      <c r="D1103" s="11" t="s">
        <v>51</v>
      </c>
      <c r="E1103" s="11">
        <v>1</v>
      </c>
      <c r="F1103" s="9">
        <v>307100.9624623835</v>
      </c>
      <c r="G1103" s="9">
        <f t="shared" si="32"/>
        <v>307100.9624623835</v>
      </c>
      <c r="K1103" s="8"/>
      <c r="L1103" s="8"/>
    </row>
    <row r="1104" spans="1:12" ht="14.25" customHeight="1" x14ac:dyDescent="0.25">
      <c r="A1104" s="4">
        <v>29</v>
      </c>
      <c r="B1104" s="816" t="s">
        <v>35</v>
      </c>
      <c r="C1104" s="7" t="s">
        <v>36</v>
      </c>
      <c r="D1104" s="11" t="s">
        <v>51</v>
      </c>
      <c r="E1104" s="11">
        <v>1</v>
      </c>
      <c r="F1104" s="9">
        <v>300958.7640656826</v>
      </c>
      <c r="G1104" s="9">
        <f t="shared" si="32"/>
        <v>300958.7640656826</v>
      </c>
      <c r="L1104" s="8"/>
    </row>
    <row r="1105" spans="1:11" ht="14.25" customHeight="1" x14ac:dyDescent="0.25">
      <c r="A1105" s="4">
        <v>29</v>
      </c>
      <c r="B1105" s="820">
        <v>243.5</v>
      </c>
      <c r="C1105" s="7" t="s">
        <v>37</v>
      </c>
      <c r="D1105" s="11" t="s">
        <v>51</v>
      </c>
      <c r="E1105" s="11">
        <v>1</v>
      </c>
      <c r="F1105" s="9">
        <v>256983.18279463612</v>
      </c>
      <c r="G1105" s="9">
        <f t="shared" si="32"/>
        <v>256983.18279463612</v>
      </c>
    </row>
    <row r="1106" spans="1:11" ht="14.25" customHeight="1" x14ac:dyDescent="0.25">
      <c r="A1106" s="4">
        <v>29</v>
      </c>
      <c r="B1106" s="816" t="s">
        <v>64</v>
      </c>
      <c r="C1106" s="817" t="s">
        <v>63</v>
      </c>
      <c r="D1106" s="11" t="s">
        <v>51</v>
      </c>
      <c r="E1106" s="11"/>
      <c r="F1106" s="9">
        <v>278002.00000000006</v>
      </c>
      <c r="G1106" s="9">
        <f t="shared" si="32"/>
        <v>0</v>
      </c>
    </row>
    <row r="1107" spans="1:11" x14ac:dyDescent="0.25">
      <c r="A1107" s="4">
        <v>29</v>
      </c>
      <c r="B1107" s="816" t="s">
        <v>35</v>
      </c>
      <c r="C1107" s="817" t="s">
        <v>832</v>
      </c>
      <c r="D1107" s="11" t="s">
        <v>51</v>
      </c>
      <c r="E1107" s="11">
        <v>1</v>
      </c>
      <c r="F1107" s="9">
        <v>82819.867631515852</v>
      </c>
      <c r="G1107" s="9">
        <f t="shared" si="32"/>
        <v>82819.867631515852</v>
      </c>
    </row>
    <row r="1108" spans="1:11" ht="14.25" customHeight="1" x14ac:dyDescent="0.25">
      <c r="A1108" s="4">
        <v>29</v>
      </c>
      <c r="B1108" s="816">
        <v>690</v>
      </c>
      <c r="C1108" s="817" t="s">
        <v>833</v>
      </c>
      <c r="D1108" s="11" t="s">
        <v>51</v>
      </c>
      <c r="E1108" s="11">
        <v>1</v>
      </c>
      <c r="F1108" s="9">
        <v>494940.90605549113</v>
      </c>
      <c r="G1108" s="9">
        <f t="shared" si="32"/>
        <v>494940.90605549113</v>
      </c>
    </row>
    <row r="1109" spans="1:11" ht="14.25" customHeight="1" x14ac:dyDescent="0.25">
      <c r="A1109" s="4">
        <v>29</v>
      </c>
      <c r="B1109" s="816">
        <v>268</v>
      </c>
      <c r="C1109" s="817" t="s">
        <v>834</v>
      </c>
      <c r="D1109" s="11" t="s">
        <v>51</v>
      </c>
      <c r="E1109" s="11">
        <v>1</v>
      </c>
      <c r="F1109" s="9">
        <v>639730.4370110553</v>
      </c>
      <c r="G1109" s="9">
        <f t="shared" si="32"/>
        <v>639730.4370110553</v>
      </c>
    </row>
    <row r="1110" spans="1:11" ht="14.25" customHeight="1" x14ac:dyDescent="0.25">
      <c r="A1110" s="4">
        <v>29</v>
      </c>
      <c r="B1110" s="816">
        <v>719</v>
      </c>
      <c r="C1110" s="817" t="s">
        <v>835</v>
      </c>
      <c r="D1110" s="11" t="s">
        <v>51</v>
      </c>
      <c r="E1110" s="11"/>
      <c r="F1110" s="9">
        <v>2847932.6566036539</v>
      </c>
      <c r="G1110" s="9">
        <f t="shared" si="32"/>
        <v>0</v>
      </c>
    </row>
    <row r="1111" spans="1:11" ht="14.25" customHeight="1" x14ac:dyDescent="0.25">
      <c r="A1111" s="4">
        <v>29</v>
      </c>
      <c r="B1111" s="816" t="s">
        <v>836</v>
      </c>
      <c r="C1111" s="817" t="s">
        <v>837</v>
      </c>
      <c r="D1111" s="11" t="s">
        <v>51</v>
      </c>
      <c r="E1111" s="11"/>
      <c r="F1111" s="9">
        <v>2385143.5999055603</v>
      </c>
      <c r="G1111" s="9">
        <f t="shared" si="32"/>
        <v>0</v>
      </c>
    </row>
    <row r="1112" spans="1:11" ht="14.25" customHeight="1" x14ac:dyDescent="0.25">
      <c r="A1112" s="4">
        <v>29</v>
      </c>
      <c r="B1112" s="816" t="s">
        <v>35</v>
      </c>
      <c r="C1112" s="6" t="s">
        <v>39</v>
      </c>
      <c r="D1112" s="11" t="s">
        <v>51</v>
      </c>
      <c r="E1112" s="11">
        <v>6.5</v>
      </c>
      <c r="F1112" s="9">
        <v>307102.24208704947</v>
      </c>
      <c r="G1112" s="9">
        <f t="shared" si="32"/>
        <v>1996164.5735658216</v>
      </c>
    </row>
    <row r="1113" spans="1:11" ht="14.25" customHeight="1" x14ac:dyDescent="0.25">
      <c r="A1113" s="4">
        <v>29</v>
      </c>
      <c r="B1113" s="820">
        <v>528.5</v>
      </c>
      <c r="C1113" s="818" t="s">
        <v>40</v>
      </c>
      <c r="D1113" s="819" t="s">
        <v>51</v>
      </c>
      <c r="E1113" s="819"/>
      <c r="F1113" s="9">
        <v>292746.13295942714</v>
      </c>
      <c r="G1113" s="9">
        <f t="shared" si="32"/>
        <v>0</v>
      </c>
    </row>
    <row r="1114" spans="1:11" ht="14.25" customHeight="1" x14ac:dyDescent="0.25">
      <c r="A1114" s="4">
        <v>29</v>
      </c>
      <c r="B1114" s="816" t="s">
        <v>35</v>
      </c>
      <c r="C1114" s="6" t="s">
        <v>41</v>
      </c>
      <c r="D1114" s="11" t="s">
        <v>51</v>
      </c>
      <c r="E1114" s="11">
        <v>6</v>
      </c>
      <c r="F1114" s="9">
        <v>71289.169766375897</v>
      </c>
      <c r="G1114" s="9">
        <f t="shared" si="32"/>
        <v>427735.01859825535</v>
      </c>
    </row>
    <row r="1115" spans="1:11" ht="14.25" customHeight="1" x14ac:dyDescent="0.25">
      <c r="A1115" s="4">
        <v>29</v>
      </c>
      <c r="B1115" s="816" t="s">
        <v>35</v>
      </c>
      <c r="C1115" s="7" t="s">
        <v>42</v>
      </c>
      <c r="D1115" s="11" t="s">
        <v>51</v>
      </c>
      <c r="E1115" s="11">
        <v>1</v>
      </c>
      <c r="F1115" s="9">
        <v>142183.03788093745</v>
      </c>
      <c r="G1115" s="9">
        <f t="shared" si="32"/>
        <v>142183.03788093745</v>
      </c>
    </row>
    <row r="1116" spans="1:11" ht="14.25" customHeight="1" x14ac:dyDescent="0.25">
      <c r="A1116" s="4">
        <v>29</v>
      </c>
      <c r="B1116" s="816" t="s">
        <v>35</v>
      </c>
      <c r="C1116" s="7" t="s">
        <v>43</v>
      </c>
      <c r="D1116" s="11" t="s">
        <v>51</v>
      </c>
      <c r="E1116" s="11">
        <v>8</v>
      </c>
      <c r="F1116" s="9">
        <v>29369.945333558175</v>
      </c>
      <c r="G1116" s="9">
        <f t="shared" si="32"/>
        <v>234959.5626684654</v>
      </c>
    </row>
    <row r="1117" spans="1:11" ht="14.25" customHeight="1" x14ac:dyDescent="0.25">
      <c r="A1117" s="4">
        <v>29</v>
      </c>
      <c r="B1117" s="816" t="s">
        <v>35</v>
      </c>
      <c r="C1117" s="6" t="s">
        <v>44</v>
      </c>
      <c r="D1117" s="11" t="s">
        <v>51</v>
      </c>
      <c r="E1117" s="11">
        <v>1</v>
      </c>
      <c r="F1117" s="9">
        <v>1801648.8280902999</v>
      </c>
      <c r="G1117" s="9">
        <f t="shared" si="32"/>
        <v>1801648.8280902999</v>
      </c>
    </row>
    <row r="1118" spans="1:11" ht="14.25" customHeight="1" x14ac:dyDescent="0.25">
      <c r="A1118" s="4">
        <v>29</v>
      </c>
      <c r="B1118" s="816" t="s">
        <v>35</v>
      </c>
      <c r="C1118" s="6" t="s">
        <v>45</v>
      </c>
      <c r="D1118" s="11" t="s">
        <v>51</v>
      </c>
      <c r="E1118" s="11">
        <v>1</v>
      </c>
      <c r="F1118" s="9">
        <v>163108.63767372453</v>
      </c>
      <c r="G1118" s="9">
        <f t="shared" si="32"/>
        <v>163108.63767372453</v>
      </c>
    </row>
    <row r="1119" spans="1:11" ht="14.25" customHeight="1" x14ac:dyDescent="0.25">
      <c r="A1119" s="4">
        <v>29</v>
      </c>
      <c r="B1119" s="816" t="s">
        <v>35</v>
      </c>
      <c r="C1119" s="6" t="s">
        <v>46</v>
      </c>
      <c r="D1119" s="11" t="s">
        <v>51</v>
      </c>
      <c r="E1119" s="11">
        <v>1</v>
      </c>
      <c r="F1119" s="9">
        <v>122331.47825529339</v>
      </c>
      <c r="G1119" s="9">
        <f t="shared" si="32"/>
        <v>122331.47825529339</v>
      </c>
      <c r="H1119" s="2"/>
      <c r="I1119" s="2"/>
      <c r="J1119" s="8"/>
    </row>
    <row r="1120" spans="1:11" ht="14.25" customHeight="1" x14ac:dyDescent="0.25">
      <c r="A1120" s="4">
        <v>29</v>
      </c>
      <c r="B1120" s="816" t="s">
        <v>35</v>
      </c>
      <c r="C1120" s="6" t="s">
        <v>47</v>
      </c>
      <c r="D1120" s="11" t="s">
        <v>48</v>
      </c>
      <c r="E1120" s="11">
        <v>5</v>
      </c>
      <c r="F1120" s="9">
        <v>193974</v>
      </c>
      <c r="G1120" s="9">
        <f t="shared" si="32"/>
        <v>969870</v>
      </c>
      <c r="H1120" s="8"/>
      <c r="I1120" s="8"/>
      <c r="J1120" s="8"/>
      <c r="K1120" s="8"/>
    </row>
    <row r="1121" spans="1:12" ht="14.25" customHeight="1" x14ac:dyDescent="0.25">
      <c r="A1121" s="4">
        <v>29</v>
      </c>
      <c r="B1121" s="816">
        <v>100</v>
      </c>
      <c r="C1121" s="6" t="s">
        <v>497</v>
      </c>
      <c r="D1121" s="11" t="s">
        <v>51</v>
      </c>
      <c r="E1121" s="11"/>
      <c r="F1121" s="9">
        <v>118572.58079897906</v>
      </c>
      <c r="G1121" s="9">
        <f t="shared" si="32"/>
        <v>0</v>
      </c>
      <c r="H1121" s="8"/>
      <c r="I1121" s="8"/>
      <c r="J1121" s="8"/>
      <c r="K1121" s="8"/>
    </row>
    <row r="1122" spans="1:12" ht="14.25" customHeight="1" x14ac:dyDescent="0.25">
      <c r="A1122" s="4">
        <v>29</v>
      </c>
      <c r="B1122" s="816">
        <v>736</v>
      </c>
      <c r="C1122" s="6" t="s">
        <v>838</v>
      </c>
      <c r="D1122" s="11" t="s">
        <v>51</v>
      </c>
      <c r="E1122" s="11"/>
      <c r="F1122" s="9">
        <v>165180.35000794518</v>
      </c>
      <c r="G1122" s="9">
        <f t="shared" si="32"/>
        <v>0</v>
      </c>
      <c r="H1122" s="8"/>
      <c r="I1122" s="8"/>
      <c r="J1122" s="8"/>
      <c r="K1122" s="8"/>
    </row>
    <row r="1123" spans="1:12" ht="14.25" customHeight="1" x14ac:dyDescent="0.25">
      <c r="A1123" s="4">
        <v>1</v>
      </c>
      <c r="B1123" s="816" t="s">
        <v>35</v>
      </c>
      <c r="C1123" s="6" t="s">
        <v>525</v>
      </c>
      <c r="D1123" s="11" t="s">
        <v>524</v>
      </c>
      <c r="E1123" s="11">
        <v>1</v>
      </c>
      <c r="F1123" s="9">
        <v>133080.96526185301</v>
      </c>
      <c r="G1123" s="9">
        <f t="shared" si="32"/>
        <v>133080.96526185301</v>
      </c>
      <c r="H1123" s="8"/>
      <c r="I1123" s="8"/>
      <c r="J1123" s="8"/>
      <c r="K1123" s="8"/>
    </row>
    <row r="1124" spans="1:12" ht="14.25" customHeight="1" x14ac:dyDescent="0.25">
      <c r="A1124" s="4">
        <v>1</v>
      </c>
      <c r="B1124" s="816" t="s">
        <v>35</v>
      </c>
      <c r="C1124" s="6" t="s">
        <v>889</v>
      </c>
      <c r="D1124" s="11" t="s">
        <v>521</v>
      </c>
      <c r="E1124" s="11">
        <v>1</v>
      </c>
      <c r="F1124" s="9">
        <v>66540.482630926504</v>
      </c>
      <c r="G1124" s="9">
        <f t="shared" si="32"/>
        <v>66540.482630926504</v>
      </c>
      <c r="H1124" s="8"/>
      <c r="I1124" s="8"/>
      <c r="J1124" s="8"/>
      <c r="K1124" s="8"/>
    </row>
    <row r="1125" spans="1:12" customFormat="1" ht="15" customHeight="1" x14ac:dyDescent="0.3">
      <c r="A1125" s="4">
        <v>1</v>
      </c>
      <c r="B1125" s="869">
        <v>576</v>
      </c>
      <c r="C1125" s="868" t="s">
        <v>1056</v>
      </c>
      <c r="D1125" s="866" t="s">
        <v>790</v>
      </c>
      <c r="E1125" s="11">
        <v>3</v>
      </c>
      <c r="F1125" s="867">
        <v>59806</v>
      </c>
      <c r="G1125" s="867">
        <f t="shared" si="32"/>
        <v>179418</v>
      </c>
    </row>
    <row r="1126" spans="1:12" customFormat="1" ht="15" customHeight="1" x14ac:dyDescent="0.3">
      <c r="A1126" s="4">
        <v>1</v>
      </c>
      <c r="B1126" s="869">
        <v>101</v>
      </c>
      <c r="C1126" s="868" t="s">
        <v>1057</v>
      </c>
      <c r="D1126" s="866" t="s">
        <v>790</v>
      </c>
      <c r="E1126" s="874">
        <f>+E1121</f>
        <v>0</v>
      </c>
      <c r="F1126" s="867">
        <v>78318</v>
      </c>
      <c r="G1126" s="867">
        <f t="shared" si="32"/>
        <v>0</v>
      </c>
    </row>
    <row r="1127" spans="1:12" ht="28.5" customHeight="1" x14ac:dyDescent="0.25">
      <c r="A1127" s="4">
        <v>29</v>
      </c>
      <c r="B1127" s="816" t="s">
        <v>35</v>
      </c>
      <c r="C1127" s="6" t="s">
        <v>49</v>
      </c>
      <c r="D1127" s="11" t="s">
        <v>51</v>
      </c>
      <c r="E1127" s="11">
        <v>1</v>
      </c>
      <c r="F1127" s="9">
        <v>3817766.5890727374</v>
      </c>
      <c r="G1127" s="9">
        <f t="shared" si="32"/>
        <v>3817766.5890727374</v>
      </c>
      <c r="J1127" s="2"/>
    </row>
    <row r="1128" spans="1:12" ht="31.5" customHeight="1" x14ac:dyDescent="0.25">
      <c r="A1128" s="4">
        <v>1</v>
      </c>
      <c r="B1128" s="841" t="s">
        <v>35</v>
      </c>
      <c r="C1128" s="842" t="s">
        <v>50</v>
      </c>
      <c r="D1128" s="11" t="s">
        <v>51</v>
      </c>
      <c r="E1128" s="843">
        <v>1</v>
      </c>
      <c r="F1128" s="844">
        <f>3184838.63678603</f>
        <v>3184838.6367860301</v>
      </c>
      <c r="G1128" s="9">
        <f t="shared" si="32"/>
        <v>3184838.6367860301</v>
      </c>
      <c r="J1128" s="2"/>
    </row>
    <row r="1129" spans="1:12" ht="42.75" customHeight="1" x14ac:dyDescent="0.25">
      <c r="A1129" s="4">
        <v>29</v>
      </c>
      <c r="B1129" s="816" t="s">
        <v>35</v>
      </c>
      <c r="C1129" s="6" t="s">
        <v>52</v>
      </c>
      <c r="D1129" s="11" t="s">
        <v>51</v>
      </c>
      <c r="E1129" s="11">
        <v>1</v>
      </c>
      <c r="F1129" s="10">
        <v>3312236.7889062678</v>
      </c>
      <c r="G1129" s="9">
        <f t="shared" si="32"/>
        <v>3312236.7889062678</v>
      </c>
    </row>
    <row r="1130" spans="1:12" ht="14.25" customHeight="1" x14ac:dyDescent="0.25">
      <c r="A1130" s="4">
        <v>29</v>
      </c>
      <c r="B1130" s="816" t="s">
        <v>35</v>
      </c>
      <c r="C1130" s="6" t="s">
        <v>53</v>
      </c>
      <c r="D1130" s="11" t="s">
        <v>51</v>
      </c>
      <c r="E1130" s="11">
        <v>1</v>
      </c>
      <c r="F1130" s="10">
        <v>1620000</v>
      </c>
      <c r="G1130" s="9">
        <f t="shared" si="32"/>
        <v>1620000</v>
      </c>
      <c r="K1130" s="2"/>
    </row>
    <row r="1131" spans="1:12" ht="28.5" customHeight="1" x14ac:dyDescent="0.25">
      <c r="A1131" s="4">
        <v>29</v>
      </c>
      <c r="B1131" s="816" t="s">
        <v>35</v>
      </c>
      <c r="C1131" s="13" t="s">
        <v>54</v>
      </c>
      <c r="D1131" s="11" t="s">
        <v>51</v>
      </c>
      <c r="E1131" s="11">
        <v>1</v>
      </c>
      <c r="F1131" s="10">
        <v>3817766.9999999986</v>
      </c>
      <c r="G1131" s="9">
        <f t="shared" si="32"/>
        <v>3817766.9999999986</v>
      </c>
      <c r="K1131" s="3"/>
    </row>
    <row r="1132" spans="1:12" ht="28.5" customHeight="1" x14ac:dyDescent="0.25">
      <c r="A1132" s="4">
        <v>29</v>
      </c>
      <c r="B1132" s="820" t="s">
        <v>35</v>
      </c>
      <c r="C1132" s="12" t="s">
        <v>55</v>
      </c>
      <c r="D1132" s="11" t="s">
        <v>51</v>
      </c>
      <c r="E1132" s="11">
        <v>1</v>
      </c>
      <c r="F1132" s="10">
        <v>2031088.0899497306</v>
      </c>
      <c r="G1132" s="9">
        <f t="shared" si="32"/>
        <v>2031088.0899497306</v>
      </c>
    </row>
    <row r="1133" spans="1:12" ht="14.25" customHeight="1" x14ac:dyDescent="0.25">
      <c r="A1133" s="825"/>
      <c r="B1133" s="826"/>
      <c r="C1133" s="827" t="s">
        <v>20</v>
      </c>
      <c r="D1133" s="828"/>
      <c r="E1133" s="828"/>
      <c r="F1133" s="829"/>
      <c r="G1133" s="830">
        <f>SUM(G1096:G1132)</f>
        <v>29367201.48750199</v>
      </c>
      <c r="H1133" s="8" t="e">
        <f>+#REF!</f>
        <v>#REF!</v>
      </c>
      <c r="J1133" s="8" t="e">
        <f>+G1133-H1133</f>
        <v>#REF!</v>
      </c>
    </row>
    <row r="1134" spans="1:12" ht="14.25" customHeight="1" x14ac:dyDescent="0.25">
      <c r="A1134" s="822"/>
      <c r="B1134" s="822"/>
      <c r="C1134" s="822" t="s">
        <v>867</v>
      </c>
      <c r="D1134" s="822"/>
      <c r="E1134" s="822"/>
      <c r="F1134" s="823"/>
      <c r="G1134" s="824"/>
    </row>
    <row r="1135" spans="1:12" ht="14.25" customHeight="1" x14ac:dyDescent="0.25">
      <c r="A1135" s="4">
        <v>30</v>
      </c>
      <c r="B1135" s="816">
        <v>730</v>
      </c>
      <c r="C1135" s="5" t="s">
        <v>26</v>
      </c>
      <c r="D1135" s="11" t="s">
        <v>51</v>
      </c>
      <c r="E1135" s="11">
        <v>1</v>
      </c>
      <c r="F1135" s="9">
        <v>874341.94177037419</v>
      </c>
      <c r="G1135" s="9">
        <f t="shared" ref="G1135:G1171" si="33">+F1135*E1135</f>
        <v>874341.94177037419</v>
      </c>
      <c r="K1135" s="8"/>
      <c r="L1135" s="3"/>
    </row>
    <row r="1136" spans="1:12" ht="14.25" customHeight="1" x14ac:dyDescent="0.25">
      <c r="A1136" s="4">
        <v>30</v>
      </c>
      <c r="B1136" s="816">
        <v>708</v>
      </c>
      <c r="C1136" s="5" t="s">
        <v>27</v>
      </c>
      <c r="D1136" s="11" t="s">
        <v>51</v>
      </c>
      <c r="E1136" s="11">
        <v>1</v>
      </c>
      <c r="F1136" s="9">
        <v>615578.80106536078</v>
      </c>
      <c r="G1136" s="9">
        <f t="shared" si="33"/>
        <v>615578.80106536078</v>
      </c>
      <c r="K1136" s="8"/>
      <c r="L1136" s="3"/>
    </row>
    <row r="1137" spans="1:12" ht="14.25" customHeight="1" x14ac:dyDescent="0.25">
      <c r="A1137" s="4">
        <v>30</v>
      </c>
      <c r="B1137" s="816">
        <v>752</v>
      </c>
      <c r="C1137" s="6" t="s">
        <v>28</v>
      </c>
      <c r="D1137" s="11" t="s">
        <v>51</v>
      </c>
      <c r="E1137" s="11">
        <v>1</v>
      </c>
      <c r="F1137" s="9">
        <v>672692.28878201754</v>
      </c>
      <c r="G1137" s="9">
        <f t="shared" si="33"/>
        <v>672692.28878201754</v>
      </c>
      <c r="K1137" s="8"/>
      <c r="L1137" s="3"/>
    </row>
    <row r="1138" spans="1:12" ht="14.25" customHeight="1" x14ac:dyDescent="0.25">
      <c r="A1138" s="4">
        <v>30</v>
      </c>
      <c r="B1138" s="816" t="s">
        <v>29</v>
      </c>
      <c r="C1138" s="7" t="s">
        <v>30</v>
      </c>
      <c r="D1138" s="11" t="s">
        <v>51</v>
      </c>
      <c r="E1138" s="11">
        <v>2</v>
      </c>
      <c r="F1138" s="9">
        <v>184841.78300071796</v>
      </c>
      <c r="G1138" s="9">
        <f t="shared" si="33"/>
        <v>369683.56600143592</v>
      </c>
      <c r="K1138" s="8"/>
      <c r="L1138" s="3"/>
    </row>
    <row r="1139" spans="1:12" ht="14.25" customHeight="1" x14ac:dyDescent="0.25">
      <c r="A1139" s="4">
        <v>30</v>
      </c>
      <c r="B1139" s="816">
        <v>527</v>
      </c>
      <c r="C1139" s="7" t="s">
        <v>31</v>
      </c>
      <c r="D1139" s="11" t="s">
        <v>51</v>
      </c>
      <c r="E1139" s="11">
        <v>1</v>
      </c>
      <c r="F1139" s="9">
        <v>106249.79526559786</v>
      </c>
      <c r="G1139" s="9">
        <f t="shared" si="33"/>
        <v>106249.79526559786</v>
      </c>
      <c r="K1139" s="8"/>
      <c r="L1139" s="3"/>
    </row>
    <row r="1140" spans="1:12" ht="25.5" customHeight="1" x14ac:dyDescent="0.25">
      <c r="A1140" s="4">
        <v>30</v>
      </c>
      <c r="B1140" s="816">
        <v>522</v>
      </c>
      <c r="C1140" s="11" t="s">
        <v>32</v>
      </c>
      <c r="D1140" s="11" t="s">
        <v>51</v>
      </c>
      <c r="E1140" s="11">
        <v>1</v>
      </c>
      <c r="F1140" s="9">
        <v>197789.02537109706</v>
      </c>
      <c r="G1140" s="9">
        <f t="shared" si="33"/>
        <v>197789.02537109706</v>
      </c>
      <c r="K1140" s="8"/>
      <c r="L1140" s="3"/>
    </row>
    <row r="1141" spans="1:12" ht="14.25" customHeight="1" x14ac:dyDescent="0.25">
      <c r="A1141" s="4">
        <v>30</v>
      </c>
      <c r="B1141" s="816">
        <v>510</v>
      </c>
      <c r="C1141" s="7" t="s">
        <v>33</v>
      </c>
      <c r="D1141" s="11" t="s">
        <v>51</v>
      </c>
      <c r="E1141" s="11">
        <v>1</v>
      </c>
      <c r="F1141" s="9">
        <v>427594.25988499756</v>
      </c>
      <c r="G1141" s="9">
        <f t="shared" si="33"/>
        <v>427594.25988499756</v>
      </c>
    </row>
    <row r="1142" spans="1:12" ht="14.25" customHeight="1" x14ac:dyDescent="0.25">
      <c r="A1142" s="4">
        <v>30</v>
      </c>
      <c r="B1142" s="816">
        <v>28</v>
      </c>
      <c r="C1142" s="7" t="s">
        <v>34</v>
      </c>
      <c r="D1142" s="11" t="s">
        <v>51</v>
      </c>
      <c r="E1142" s="11">
        <v>1</v>
      </c>
      <c r="F1142" s="9">
        <v>307100.9624623835</v>
      </c>
      <c r="G1142" s="9">
        <f t="shared" si="33"/>
        <v>307100.9624623835</v>
      </c>
      <c r="K1142" s="8"/>
      <c r="L1142" s="8"/>
    </row>
    <row r="1143" spans="1:12" ht="14.25" customHeight="1" x14ac:dyDescent="0.25">
      <c r="A1143" s="4">
        <v>30</v>
      </c>
      <c r="B1143" s="816" t="s">
        <v>35</v>
      </c>
      <c r="C1143" s="7" t="s">
        <v>36</v>
      </c>
      <c r="D1143" s="11" t="s">
        <v>51</v>
      </c>
      <c r="E1143" s="11">
        <v>1</v>
      </c>
      <c r="F1143" s="9">
        <v>300958.7640656826</v>
      </c>
      <c r="G1143" s="9">
        <f t="shared" si="33"/>
        <v>300958.7640656826</v>
      </c>
      <c r="L1143" s="8"/>
    </row>
    <row r="1144" spans="1:12" ht="14.25" customHeight="1" x14ac:dyDescent="0.25">
      <c r="A1144" s="4">
        <v>30</v>
      </c>
      <c r="B1144" s="820">
        <v>243.5</v>
      </c>
      <c r="C1144" s="7" t="s">
        <v>37</v>
      </c>
      <c r="D1144" s="11" t="s">
        <v>51</v>
      </c>
      <c r="E1144" s="11">
        <v>1</v>
      </c>
      <c r="F1144" s="9">
        <v>256983.18279463612</v>
      </c>
      <c r="G1144" s="9">
        <f t="shared" si="33"/>
        <v>256983.18279463612</v>
      </c>
    </row>
    <row r="1145" spans="1:12" ht="14.25" customHeight="1" x14ac:dyDescent="0.25">
      <c r="A1145" s="4">
        <v>30</v>
      </c>
      <c r="B1145" s="816" t="s">
        <v>64</v>
      </c>
      <c r="C1145" s="817" t="s">
        <v>63</v>
      </c>
      <c r="D1145" s="11" t="s">
        <v>51</v>
      </c>
      <c r="E1145" s="11"/>
      <c r="F1145" s="9">
        <v>278002.00000000006</v>
      </c>
      <c r="G1145" s="9">
        <f t="shared" si="33"/>
        <v>0</v>
      </c>
    </row>
    <row r="1146" spans="1:12" x14ac:dyDescent="0.25">
      <c r="A1146" s="4">
        <v>30</v>
      </c>
      <c r="B1146" s="816" t="s">
        <v>35</v>
      </c>
      <c r="C1146" s="817" t="s">
        <v>832</v>
      </c>
      <c r="D1146" s="11" t="s">
        <v>51</v>
      </c>
      <c r="E1146" s="11">
        <v>1</v>
      </c>
      <c r="F1146" s="9">
        <v>82819.867631515852</v>
      </c>
      <c r="G1146" s="9">
        <f t="shared" si="33"/>
        <v>82819.867631515852</v>
      </c>
    </row>
    <row r="1147" spans="1:12" ht="14.25" customHeight="1" x14ac:dyDescent="0.25">
      <c r="A1147" s="4">
        <v>30</v>
      </c>
      <c r="B1147" s="816">
        <v>690</v>
      </c>
      <c r="C1147" s="817" t="s">
        <v>833</v>
      </c>
      <c r="D1147" s="11" t="s">
        <v>51</v>
      </c>
      <c r="E1147" s="11">
        <v>1</v>
      </c>
      <c r="F1147" s="9">
        <v>494940.90605549113</v>
      </c>
      <c r="G1147" s="9">
        <f t="shared" si="33"/>
        <v>494940.90605549113</v>
      </c>
    </row>
    <row r="1148" spans="1:12" ht="14.25" customHeight="1" x14ac:dyDescent="0.25">
      <c r="A1148" s="4">
        <v>30</v>
      </c>
      <c r="B1148" s="816">
        <v>268</v>
      </c>
      <c r="C1148" s="817" t="s">
        <v>834</v>
      </c>
      <c r="D1148" s="11" t="s">
        <v>51</v>
      </c>
      <c r="E1148" s="11">
        <v>1</v>
      </c>
      <c r="F1148" s="9">
        <v>639730.4370110553</v>
      </c>
      <c r="G1148" s="9">
        <f t="shared" si="33"/>
        <v>639730.4370110553</v>
      </c>
    </row>
    <row r="1149" spans="1:12" ht="14.25" customHeight="1" x14ac:dyDescent="0.25">
      <c r="A1149" s="4">
        <v>30</v>
      </c>
      <c r="B1149" s="816">
        <v>719</v>
      </c>
      <c r="C1149" s="817" t="s">
        <v>835</v>
      </c>
      <c r="D1149" s="11" t="s">
        <v>51</v>
      </c>
      <c r="E1149" s="11"/>
      <c r="F1149" s="9">
        <v>2847932.6566036539</v>
      </c>
      <c r="G1149" s="9">
        <f t="shared" si="33"/>
        <v>0</v>
      </c>
    </row>
    <row r="1150" spans="1:12" ht="14.25" customHeight="1" x14ac:dyDescent="0.25">
      <c r="A1150" s="4">
        <v>30</v>
      </c>
      <c r="B1150" s="816" t="s">
        <v>836</v>
      </c>
      <c r="C1150" s="817" t="s">
        <v>837</v>
      </c>
      <c r="D1150" s="11" t="s">
        <v>51</v>
      </c>
      <c r="E1150" s="11"/>
      <c r="F1150" s="9">
        <v>2385143.5999055603</v>
      </c>
      <c r="G1150" s="9">
        <f t="shared" si="33"/>
        <v>0</v>
      </c>
    </row>
    <row r="1151" spans="1:12" ht="14.25" customHeight="1" x14ac:dyDescent="0.25">
      <c r="A1151" s="4">
        <v>30</v>
      </c>
      <c r="B1151" s="816" t="s">
        <v>35</v>
      </c>
      <c r="C1151" s="6" t="s">
        <v>39</v>
      </c>
      <c r="D1151" s="11" t="s">
        <v>51</v>
      </c>
      <c r="E1151" s="11">
        <v>6.5</v>
      </c>
      <c r="F1151" s="9">
        <v>307102.24208704947</v>
      </c>
      <c r="G1151" s="9">
        <f t="shared" si="33"/>
        <v>1996164.5735658216</v>
      </c>
    </row>
    <row r="1152" spans="1:12" ht="14.25" customHeight="1" x14ac:dyDescent="0.25">
      <c r="A1152" s="4">
        <v>30</v>
      </c>
      <c r="B1152" s="820">
        <v>528.5</v>
      </c>
      <c r="C1152" s="818" t="s">
        <v>40</v>
      </c>
      <c r="D1152" s="819" t="s">
        <v>51</v>
      </c>
      <c r="E1152" s="819">
        <v>2</v>
      </c>
      <c r="F1152" s="9">
        <v>292746.13295942714</v>
      </c>
      <c r="G1152" s="9">
        <f t="shared" si="33"/>
        <v>585492.26591885427</v>
      </c>
    </row>
    <row r="1153" spans="1:11" ht="14.25" customHeight="1" x14ac:dyDescent="0.25">
      <c r="A1153" s="4">
        <v>30</v>
      </c>
      <c r="B1153" s="816" t="s">
        <v>35</v>
      </c>
      <c r="C1153" s="6" t="s">
        <v>41</v>
      </c>
      <c r="D1153" s="11" t="s">
        <v>51</v>
      </c>
      <c r="E1153" s="11">
        <v>6</v>
      </c>
      <c r="F1153" s="9">
        <v>71289.169766375897</v>
      </c>
      <c r="G1153" s="9">
        <f t="shared" si="33"/>
        <v>427735.01859825535</v>
      </c>
    </row>
    <row r="1154" spans="1:11" ht="14.25" customHeight="1" x14ac:dyDescent="0.25">
      <c r="A1154" s="4">
        <v>30</v>
      </c>
      <c r="B1154" s="816" t="s">
        <v>35</v>
      </c>
      <c r="C1154" s="7" t="s">
        <v>42</v>
      </c>
      <c r="D1154" s="11" t="s">
        <v>51</v>
      </c>
      <c r="E1154" s="11">
        <v>1</v>
      </c>
      <c r="F1154" s="9">
        <v>142183.03788093745</v>
      </c>
      <c r="G1154" s="9">
        <f t="shared" si="33"/>
        <v>142183.03788093745</v>
      </c>
    </row>
    <row r="1155" spans="1:11" ht="14.25" customHeight="1" x14ac:dyDescent="0.25">
      <c r="A1155" s="4">
        <v>30</v>
      </c>
      <c r="B1155" s="816" t="s">
        <v>35</v>
      </c>
      <c r="C1155" s="7" t="s">
        <v>43</v>
      </c>
      <c r="D1155" s="11" t="s">
        <v>51</v>
      </c>
      <c r="E1155" s="11">
        <v>8</v>
      </c>
      <c r="F1155" s="9">
        <v>29369.945333558175</v>
      </c>
      <c r="G1155" s="9">
        <f t="shared" si="33"/>
        <v>234959.5626684654</v>
      </c>
    </row>
    <row r="1156" spans="1:11" ht="14.25" customHeight="1" x14ac:dyDescent="0.25">
      <c r="A1156" s="4">
        <v>30</v>
      </c>
      <c r="B1156" s="816" t="s">
        <v>35</v>
      </c>
      <c r="C1156" s="6" t="s">
        <v>44</v>
      </c>
      <c r="D1156" s="11" t="s">
        <v>51</v>
      </c>
      <c r="E1156" s="11">
        <v>1</v>
      </c>
      <c r="F1156" s="9">
        <v>1801648.8280902999</v>
      </c>
      <c r="G1156" s="9">
        <f t="shared" si="33"/>
        <v>1801648.8280902999</v>
      </c>
    </row>
    <row r="1157" spans="1:11" ht="14.25" customHeight="1" x14ac:dyDescent="0.25">
      <c r="A1157" s="4">
        <v>30</v>
      </c>
      <c r="B1157" s="816" t="s">
        <v>35</v>
      </c>
      <c r="C1157" s="6" t="s">
        <v>45</v>
      </c>
      <c r="D1157" s="11" t="s">
        <v>51</v>
      </c>
      <c r="E1157" s="11">
        <v>1</v>
      </c>
      <c r="F1157" s="9">
        <v>163108.63767372453</v>
      </c>
      <c r="G1157" s="9">
        <f t="shared" si="33"/>
        <v>163108.63767372453</v>
      </c>
    </row>
    <row r="1158" spans="1:11" ht="14.25" customHeight="1" x14ac:dyDescent="0.25">
      <c r="A1158" s="4">
        <v>30</v>
      </c>
      <c r="B1158" s="816" t="s">
        <v>35</v>
      </c>
      <c r="C1158" s="6" t="s">
        <v>46</v>
      </c>
      <c r="D1158" s="11" t="s">
        <v>51</v>
      </c>
      <c r="E1158" s="11">
        <v>1</v>
      </c>
      <c r="F1158" s="9">
        <v>122331.47825529339</v>
      </c>
      <c r="G1158" s="9">
        <f t="shared" si="33"/>
        <v>122331.47825529339</v>
      </c>
      <c r="H1158" s="2"/>
      <c r="I1158" s="2"/>
      <c r="J1158" s="8"/>
    </row>
    <row r="1159" spans="1:11" ht="14.25" customHeight="1" x14ac:dyDescent="0.25">
      <c r="A1159" s="4">
        <v>30</v>
      </c>
      <c r="B1159" s="816" t="s">
        <v>35</v>
      </c>
      <c r="C1159" s="6" t="s">
        <v>47</v>
      </c>
      <c r="D1159" s="11" t="s">
        <v>48</v>
      </c>
      <c r="E1159" s="11">
        <v>5</v>
      </c>
      <c r="F1159" s="9">
        <v>193974</v>
      </c>
      <c r="G1159" s="9">
        <f t="shared" si="33"/>
        <v>969870</v>
      </c>
      <c r="H1159" s="8"/>
      <c r="I1159" s="8"/>
      <c r="J1159" s="8"/>
      <c r="K1159" s="8"/>
    </row>
    <row r="1160" spans="1:11" ht="14.25" customHeight="1" x14ac:dyDescent="0.25">
      <c r="A1160" s="4">
        <v>30</v>
      </c>
      <c r="B1160" s="816">
        <v>100</v>
      </c>
      <c r="C1160" s="6" t="s">
        <v>497</v>
      </c>
      <c r="D1160" s="11" t="s">
        <v>51</v>
      </c>
      <c r="E1160" s="11">
        <v>12</v>
      </c>
      <c r="F1160" s="9">
        <v>118572.58079897906</v>
      </c>
      <c r="G1160" s="9">
        <f t="shared" si="33"/>
        <v>1422870.9695877489</v>
      </c>
      <c r="H1160" s="8"/>
      <c r="I1160" s="8"/>
      <c r="J1160" s="8"/>
      <c r="K1160" s="8"/>
    </row>
    <row r="1161" spans="1:11" ht="14.25" customHeight="1" x14ac:dyDescent="0.25">
      <c r="A1161" s="4">
        <v>30</v>
      </c>
      <c r="B1161" s="816">
        <v>736</v>
      </c>
      <c r="C1161" s="6" t="s">
        <v>838</v>
      </c>
      <c r="D1161" s="11" t="s">
        <v>51</v>
      </c>
      <c r="E1161" s="11"/>
      <c r="F1161" s="9">
        <v>165180.35000794518</v>
      </c>
      <c r="G1161" s="9">
        <f t="shared" si="33"/>
        <v>0</v>
      </c>
      <c r="H1161" s="8"/>
      <c r="I1161" s="8"/>
      <c r="J1161" s="8"/>
      <c r="K1161" s="8"/>
    </row>
    <row r="1162" spans="1:11" ht="14.25" customHeight="1" x14ac:dyDescent="0.25">
      <c r="A1162" s="4">
        <v>1</v>
      </c>
      <c r="B1162" s="816" t="s">
        <v>35</v>
      </c>
      <c r="C1162" s="6" t="s">
        <v>525</v>
      </c>
      <c r="D1162" s="11" t="s">
        <v>524</v>
      </c>
      <c r="E1162" s="11">
        <v>1</v>
      </c>
      <c r="F1162" s="9">
        <v>133080.96526185301</v>
      </c>
      <c r="G1162" s="9">
        <f t="shared" si="33"/>
        <v>133080.96526185301</v>
      </c>
      <c r="H1162" s="8"/>
      <c r="I1162" s="8"/>
      <c r="J1162" s="8"/>
      <c r="K1162" s="8"/>
    </row>
    <row r="1163" spans="1:11" ht="14.25" customHeight="1" x14ac:dyDescent="0.25">
      <c r="A1163" s="4">
        <v>1</v>
      </c>
      <c r="B1163" s="816" t="s">
        <v>35</v>
      </c>
      <c r="C1163" s="6" t="s">
        <v>889</v>
      </c>
      <c r="D1163" s="11" t="s">
        <v>521</v>
      </c>
      <c r="E1163" s="11">
        <v>1</v>
      </c>
      <c r="F1163" s="9">
        <v>66540.482630926504</v>
      </c>
      <c r="G1163" s="9">
        <f t="shared" si="33"/>
        <v>66540.482630926504</v>
      </c>
      <c r="H1163" s="8"/>
      <c r="I1163" s="8"/>
      <c r="J1163" s="8"/>
      <c r="K1163" s="8"/>
    </row>
    <row r="1164" spans="1:11" customFormat="1" ht="15" customHeight="1" x14ac:dyDescent="0.3">
      <c r="A1164" s="4">
        <v>1</v>
      </c>
      <c r="B1164" s="869">
        <v>576</v>
      </c>
      <c r="C1164" s="868" t="s">
        <v>1056</v>
      </c>
      <c r="D1164" s="866" t="s">
        <v>790</v>
      </c>
      <c r="E1164" s="11">
        <v>3</v>
      </c>
      <c r="F1164" s="867">
        <v>59806</v>
      </c>
      <c r="G1164" s="867">
        <f t="shared" si="33"/>
        <v>179418</v>
      </c>
    </row>
    <row r="1165" spans="1:11" customFormat="1" ht="15" customHeight="1" x14ac:dyDescent="0.3">
      <c r="A1165" s="4">
        <v>1</v>
      </c>
      <c r="B1165" s="869">
        <v>101</v>
      </c>
      <c r="C1165" s="868" t="s">
        <v>1057</v>
      </c>
      <c r="D1165" s="866" t="s">
        <v>790</v>
      </c>
      <c r="E1165" s="874">
        <f>+E1160</f>
        <v>12</v>
      </c>
      <c r="F1165" s="867">
        <v>78318</v>
      </c>
      <c r="G1165" s="867">
        <f t="shared" si="33"/>
        <v>939816</v>
      </c>
    </row>
    <row r="1166" spans="1:11" ht="28.5" customHeight="1" x14ac:dyDescent="0.25">
      <c r="A1166" s="4">
        <v>30</v>
      </c>
      <c r="B1166" s="816" t="s">
        <v>35</v>
      </c>
      <c r="C1166" s="6" t="s">
        <v>49</v>
      </c>
      <c r="D1166" s="11" t="s">
        <v>51</v>
      </c>
      <c r="E1166" s="11">
        <v>1</v>
      </c>
      <c r="F1166" s="9">
        <v>3817766.5890727374</v>
      </c>
      <c r="G1166" s="9">
        <f t="shared" si="33"/>
        <v>3817766.5890727374</v>
      </c>
      <c r="J1166" s="2"/>
    </row>
    <row r="1167" spans="1:11" ht="31.5" customHeight="1" x14ac:dyDescent="0.25">
      <c r="A1167" s="4">
        <v>1</v>
      </c>
      <c r="B1167" s="841" t="s">
        <v>35</v>
      </c>
      <c r="C1167" s="842" t="s">
        <v>50</v>
      </c>
      <c r="D1167" s="11" t="s">
        <v>51</v>
      </c>
      <c r="E1167" s="843">
        <v>1</v>
      </c>
      <c r="F1167" s="844">
        <f>3184838.63678603</f>
        <v>3184838.6367860301</v>
      </c>
      <c r="G1167" s="9">
        <f t="shared" si="33"/>
        <v>3184838.6367860301</v>
      </c>
      <c r="J1167" s="2"/>
    </row>
    <row r="1168" spans="1:11" ht="42.75" customHeight="1" x14ac:dyDescent="0.25">
      <c r="A1168" s="4">
        <v>30</v>
      </c>
      <c r="B1168" s="816" t="s">
        <v>35</v>
      </c>
      <c r="C1168" s="6" t="s">
        <v>52</v>
      </c>
      <c r="D1168" s="11" t="s">
        <v>51</v>
      </c>
      <c r="E1168" s="11">
        <v>1</v>
      </c>
      <c r="F1168" s="10">
        <v>3312236.7889062678</v>
      </c>
      <c r="G1168" s="9">
        <f t="shared" si="33"/>
        <v>3312236.7889062678</v>
      </c>
    </row>
    <row r="1169" spans="1:12" ht="14.25" customHeight="1" x14ac:dyDescent="0.25">
      <c r="A1169" s="4">
        <v>30</v>
      </c>
      <c r="B1169" s="816" t="s">
        <v>35</v>
      </c>
      <c r="C1169" s="6" t="s">
        <v>53</v>
      </c>
      <c r="D1169" s="11" t="s">
        <v>51</v>
      </c>
      <c r="E1169" s="11">
        <v>1</v>
      </c>
      <c r="F1169" s="10">
        <v>1620000</v>
      </c>
      <c r="G1169" s="9">
        <f t="shared" si="33"/>
        <v>1620000</v>
      </c>
      <c r="K1169" s="2"/>
    </row>
    <row r="1170" spans="1:12" ht="28.5" customHeight="1" x14ac:dyDescent="0.25">
      <c r="A1170" s="4">
        <v>30</v>
      </c>
      <c r="B1170" s="816" t="s">
        <v>35</v>
      </c>
      <c r="C1170" s="13" t="s">
        <v>54</v>
      </c>
      <c r="D1170" s="11" t="s">
        <v>51</v>
      </c>
      <c r="E1170" s="11">
        <v>1</v>
      </c>
      <c r="F1170" s="10">
        <v>3817766.9999999986</v>
      </c>
      <c r="G1170" s="9">
        <f t="shared" si="33"/>
        <v>3817766.9999999986</v>
      </c>
      <c r="K1170" s="3"/>
    </row>
    <row r="1171" spans="1:12" ht="28.5" customHeight="1" x14ac:dyDescent="0.25">
      <c r="A1171" s="4">
        <v>30</v>
      </c>
      <c r="B1171" s="820" t="s">
        <v>35</v>
      </c>
      <c r="C1171" s="12" t="s">
        <v>55</v>
      </c>
      <c r="D1171" s="11" t="s">
        <v>51</v>
      </c>
      <c r="E1171" s="11">
        <v>1</v>
      </c>
      <c r="F1171" s="10">
        <v>2031088.0899497306</v>
      </c>
      <c r="G1171" s="9">
        <f t="shared" si="33"/>
        <v>2031088.0899497306</v>
      </c>
    </row>
    <row r="1172" spans="1:12" ht="14.25" customHeight="1" x14ac:dyDescent="0.25">
      <c r="A1172" s="825"/>
      <c r="B1172" s="826"/>
      <c r="C1172" s="827" t="s">
        <v>20</v>
      </c>
      <c r="D1172" s="828"/>
      <c r="E1172" s="828"/>
      <c r="F1172" s="829"/>
      <c r="G1172" s="830">
        <f>SUM(G1135:G1171)</f>
        <v>32315380.723008592</v>
      </c>
      <c r="H1172" s="8" t="e">
        <f>+#REF!</f>
        <v>#REF!</v>
      </c>
      <c r="J1172" s="8" t="e">
        <f>+G1172-H1172</f>
        <v>#REF!</v>
      </c>
    </row>
    <row r="1173" spans="1:12" ht="14.25" customHeight="1" x14ac:dyDescent="0.25">
      <c r="A1173" s="822"/>
      <c r="B1173" s="822"/>
      <c r="C1173" s="822" t="s">
        <v>868</v>
      </c>
      <c r="D1173" s="822"/>
      <c r="E1173" s="822"/>
      <c r="F1173" s="823"/>
      <c r="G1173" s="824"/>
    </row>
    <row r="1174" spans="1:12" ht="14.25" customHeight="1" x14ac:dyDescent="0.25">
      <c r="A1174" s="4">
        <v>31</v>
      </c>
      <c r="B1174" s="816">
        <v>730</v>
      </c>
      <c r="C1174" s="5" t="s">
        <v>26</v>
      </c>
      <c r="D1174" s="11" t="s">
        <v>51</v>
      </c>
      <c r="E1174" s="11">
        <v>1</v>
      </c>
      <c r="F1174" s="9">
        <v>874341.94177037419</v>
      </c>
      <c r="G1174" s="9">
        <f t="shared" ref="G1174:G1210" si="34">+F1174*E1174</f>
        <v>874341.94177037419</v>
      </c>
      <c r="K1174" s="8"/>
      <c r="L1174" s="3"/>
    </row>
    <row r="1175" spans="1:12" ht="14.25" customHeight="1" x14ac:dyDescent="0.25">
      <c r="A1175" s="4">
        <v>31</v>
      </c>
      <c r="B1175" s="816">
        <v>708</v>
      </c>
      <c r="C1175" s="5" t="s">
        <v>27</v>
      </c>
      <c r="D1175" s="11" t="s">
        <v>51</v>
      </c>
      <c r="E1175" s="11">
        <v>1</v>
      </c>
      <c r="F1175" s="9">
        <v>615578.80106536078</v>
      </c>
      <c r="G1175" s="9">
        <f t="shared" si="34"/>
        <v>615578.80106536078</v>
      </c>
      <c r="K1175" s="8"/>
      <c r="L1175" s="3"/>
    </row>
    <row r="1176" spans="1:12" ht="14.25" customHeight="1" x14ac:dyDescent="0.25">
      <c r="A1176" s="4">
        <v>31</v>
      </c>
      <c r="B1176" s="816">
        <v>752</v>
      </c>
      <c r="C1176" s="6" t="s">
        <v>28</v>
      </c>
      <c r="D1176" s="11" t="s">
        <v>51</v>
      </c>
      <c r="E1176" s="11">
        <v>1</v>
      </c>
      <c r="F1176" s="9">
        <v>672692.28878201754</v>
      </c>
      <c r="G1176" s="9">
        <f t="shared" si="34"/>
        <v>672692.28878201754</v>
      </c>
      <c r="K1176" s="8"/>
      <c r="L1176" s="3"/>
    </row>
    <row r="1177" spans="1:12" ht="14.25" customHeight="1" x14ac:dyDescent="0.25">
      <c r="A1177" s="4">
        <v>31</v>
      </c>
      <c r="B1177" s="816" t="s">
        <v>29</v>
      </c>
      <c r="C1177" s="7" t="s">
        <v>30</v>
      </c>
      <c r="D1177" s="11" t="s">
        <v>51</v>
      </c>
      <c r="E1177" s="11">
        <v>2</v>
      </c>
      <c r="F1177" s="9">
        <v>184841.78300071796</v>
      </c>
      <c r="G1177" s="9">
        <f t="shared" si="34"/>
        <v>369683.56600143592</v>
      </c>
      <c r="K1177" s="8"/>
      <c r="L1177" s="3"/>
    </row>
    <row r="1178" spans="1:12" ht="14.25" customHeight="1" x14ac:dyDescent="0.25">
      <c r="A1178" s="4">
        <v>31</v>
      </c>
      <c r="B1178" s="816">
        <v>527</v>
      </c>
      <c r="C1178" s="7" t="s">
        <v>31</v>
      </c>
      <c r="D1178" s="11" t="s">
        <v>51</v>
      </c>
      <c r="E1178" s="11">
        <v>1</v>
      </c>
      <c r="F1178" s="9">
        <v>106249.79526559786</v>
      </c>
      <c r="G1178" s="9">
        <f t="shared" si="34"/>
        <v>106249.79526559786</v>
      </c>
      <c r="K1178" s="8"/>
      <c r="L1178" s="3"/>
    </row>
    <row r="1179" spans="1:12" ht="25.5" customHeight="1" x14ac:dyDescent="0.25">
      <c r="A1179" s="4">
        <v>31</v>
      </c>
      <c r="B1179" s="816">
        <v>522</v>
      </c>
      <c r="C1179" s="11" t="s">
        <v>32</v>
      </c>
      <c r="D1179" s="11" t="s">
        <v>51</v>
      </c>
      <c r="E1179" s="11">
        <v>1</v>
      </c>
      <c r="F1179" s="9">
        <v>197789.02537109706</v>
      </c>
      <c r="G1179" s="9">
        <f t="shared" si="34"/>
        <v>197789.02537109706</v>
      </c>
      <c r="K1179" s="8"/>
      <c r="L1179" s="3"/>
    </row>
    <row r="1180" spans="1:12" ht="14.25" customHeight="1" x14ac:dyDescent="0.25">
      <c r="A1180" s="4">
        <v>31</v>
      </c>
      <c r="B1180" s="816">
        <v>510</v>
      </c>
      <c r="C1180" s="7" t="s">
        <v>33</v>
      </c>
      <c r="D1180" s="11" t="s">
        <v>51</v>
      </c>
      <c r="E1180" s="11">
        <v>1</v>
      </c>
      <c r="F1180" s="9">
        <v>427594.25988499756</v>
      </c>
      <c r="G1180" s="9">
        <f t="shared" si="34"/>
        <v>427594.25988499756</v>
      </c>
    </row>
    <row r="1181" spans="1:12" ht="14.25" customHeight="1" x14ac:dyDescent="0.25">
      <c r="A1181" s="4">
        <v>31</v>
      </c>
      <c r="B1181" s="816">
        <v>28</v>
      </c>
      <c r="C1181" s="7" t="s">
        <v>34</v>
      </c>
      <c r="D1181" s="11" t="s">
        <v>51</v>
      </c>
      <c r="E1181" s="11">
        <v>1</v>
      </c>
      <c r="F1181" s="9">
        <v>307100.9624623835</v>
      </c>
      <c r="G1181" s="9">
        <f t="shared" si="34"/>
        <v>307100.9624623835</v>
      </c>
      <c r="K1181" s="8"/>
      <c r="L1181" s="8"/>
    </row>
    <row r="1182" spans="1:12" ht="14.25" customHeight="1" x14ac:dyDescent="0.25">
      <c r="A1182" s="4">
        <v>31</v>
      </c>
      <c r="B1182" s="816" t="s">
        <v>35</v>
      </c>
      <c r="C1182" s="7" t="s">
        <v>36</v>
      </c>
      <c r="D1182" s="11" t="s">
        <v>51</v>
      </c>
      <c r="E1182" s="11">
        <v>1</v>
      </c>
      <c r="F1182" s="9">
        <v>300958.7640656826</v>
      </c>
      <c r="G1182" s="9">
        <f t="shared" si="34"/>
        <v>300958.7640656826</v>
      </c>
      <c r="L1182" s="8"/>
    </row>
    <row r="1183" spans="1:12" ht="14.25" customHeight="1" x14ac:dyDescent="0.25">
      <c r="A1183" s="4">
        <v>31</v>
      </c>
      <c r="B1183" s="820">
        <v>243.5</v>
      </c>
      <c r="C1183" s="7" t="s">
        <v>37</v>
      </c>
      <c r="D1183" s="11" t="s">
        <v>51</v>
      </c>
      <c r="E1183" s="11">
        <v>1</v>
      </c>
      <c r="F1183" s="9">
        <v>256983.18279463612</v>
      </c>
      <c r="G1183" s="9">
        <f t="shared" si="34"/>
        <v>256983.18279463612</v>
      </c>
    </row>
    <row r="1184" spans="1:12" ht="14.25" customHeight="1" x14ac:dyDescent="0.25">
      <c r="A1184" s="4">
        <v>31</v>
      </c>
      <c r="B1184" s="816" t="s">
        <v>64</v>
      </c>
      <c r="C1184" s="817" t="s">
        <v>63</v>
      </c>
      <c r="D1184" s="11" t="s">
        <v>51</v>
      </c>
      <c r="E1184" s="11"/>
      <c r="F1184" s="9">
        <v>278002.00000000006</v>
      </c>
      <c r="G1184" s="9">
        <f t="shared" si="34"/>
        <v>0</v>
      </c>
    </row>
    <row r="1185" spans="1:11" x14ac:dyDescent="0.25">
      <c r="A1185" s="4">
        <v>31</v>
      </c>
      <c r="B1185" s="816" t="s">
        <v>35</v>
      </c>
      <c r="C1185" s="817" t="s">
        <v>832</v>
      </c>
      <c r="D1185" s="11" t="s">
        <v>51</v>
      </c>
      <c r="E1185" s="11">
        <v>1</v>
      </c>
      <c r="F1185" s="9">
        <v>82819.867631515852</v>
      </c>
      <c r="G1185" s="9">
        <f t="shared" si="34"/>
        <v>82819.867631515852</v>
      </c>
    </row>
    <row r="1186" spans="1:11" ht="14.25" customHeight="1" x14ac:dyDescent="0.25">
      <c r="A1186" s="4">
        <v>31</v>
      </c>
      <c r="B1186" s="816">
        <v>690</v>
      </c>
      <c r="C1186" s="817" t="s">
        <v>833</v>
      </c>
      <c r="D1186" s="11" t="s">
        <v>51</v>
      </c>
      <c r="E1186" s="11">
        <v>1</v>
      </c>
      <c r="F1186" s="9">
        <v>494940.90605549113</v>
      </c>
      <c r="G1186" s="9">
        <f t="shared" si="34"/>
        <v>494940.90605549113</v>
      </c>
    </row>
    <row r="1187" spans="1:11" ht="14.25" customHeight="1" x14ac:dyDescent="0.25">
      <c r="A1187" s="4">
        <v>31</v>
      </c>
      <c r="B1187" s="816">
        <v>268</v>
      </c>
      <c r="C1187" s="817" t="s">
        <v>834</v>
      </c>
      <c r="D1187" s="11" t="s">
        <v>51</v>
      </c>
      <c r="E1187" s="11"/>
      <c r="F1187" s="9">
        <v>639730.4370110553</v>
      </c>
      <c r="G1187" s="9">
        <f t="shared" si="34"/>
        <v>0</v>
      </c>
    </row>
    <row r="1188" spans="1:11" ht="14.25" customHeight="1" x14ac:dyDescent="0.25">
      <c r="A1188" s="4">
        <v>31</v>
      </c>
      <c r="B1188" s="816">
        <v>719</v>
      </c>
      <c r="C1188" s="817" t="s">
        <v>835</v>
      </c>
      <c r="D1188" s="11" t="s">
        <v>51</v>
      </c>
      <c r="E1188" s="11">
        <v>1</v>
      </c>
      <c r="F1188" s="9">
        <v>2847932.6566036539</v>
      </c>
      <c r="G1188" s="9">
        <f t="shared" si="34"/>
        <v>2847932.6566036539</v>
      </c>
    </row>
    <row r="1189" spans="1:11" ht="14.25" customHeight="1" x14ac:dyDescent="0.25">
      <c r="A1189" s="4">
        <v>31</v>
      </c>
      <c r="B1189" s="816" t="s">
        <v>836</v>
      </c>
      <c r="C1189" s="817" t="s">
        <v>837</v>
      </c>
      <c r="D1189" s="11" t="s">
        <v>51</v>
      </c>
      <c r="E1189" s="11"/>
      <c r="F1189" s="9">
        <v>2385143.5999055603</v>
      </c>
      <c r="G1189" s="9">
        <f t="shared" si="34"/>
        <v>0</v>
      </c>
    </row>
    <row r="1190" spans="1:11" ht="14.25" customHeight="1" x14ac:dyDescent="0.25">
      <c r="A1190" s="4">
        <v>31</v>
      </c>
      <c r="B1190" s="816" t="s">
        <v>35</v>
      </c>
      <c r="C1190" s="6" t="s">
        <v>39</v>
      </c>
      <c r="D1190" s="11" t="s">
        <v>51</v>
      </c>
      <c r="E1190" s="11">
        <v>6.5</v>
      </c>
      <c r="F1190" s="9">
        <v>307102.24208704947</v>
      </c>
      <c r="G1190" s="9">
        <f t="shared" si="34"/>
        <v>1996164.5735658216</v>
      </c>
    </row>
    <row r="1191" spans="1:11" ht="14.25" customHeight="1" x14ac:dyDescent="0.25">
      <c r="A1191" s="4">
        <v>31</v>
      </c>
      <c r="B1191" s="820">
        <v>528.5</v>
      </c>
      <c r="C1191" s="818" t="s">
        <v>40</v>
      </c>
      <c r="D1191" s="819" t="s">
        <v>51</v>
      </c>
      <c r="E1191" s="819"/>
      <c r="F1191" s="9">
        <v>292746.13295942714</v>
      </c>
      <c r="G1191" s="9">
        <f t="shared" si="34"/>
        <v>0</v>
      </c>
    </row>
    <row r="1192" spans="1:11" ht="14.25" customHeight="1" x14ac:dyDescent="0.25">
      <c r="A1192" s="4">
        <v>31</v>
      </c>
      <c r="B1192" s="816" t="s">
        <v>35</v>
      </c>
      <c r="C1192" s="6" t="s">
        <v>41</v>
      </c>
      <c r="D1192" s="11" t="s">
        <v>51</v>
      </c>
      <c r="E1192" s="11">
        <v>6</v>
      </c>
      <c r="F1192" s="9">
        <v>71289.169766375897</v>
      </c>
      <c r="G1192" s="9">
        <f t="shared" si="34"/>
        <v>427735.01859825535</v>
      </c>
    </row>
    <row r="1193" spans="1:11" ht="14.25" customHeight="1" x14ac:dyDescent="0.25">
      <c r="A1193" s="4">
        <v>31</v>
      </c>
      <c r="B1193" s="816" t="s">
        <v>35</v>
      </c>
      <c r="C1193" s="7" t="s">
        <v>42</v>
      </c>
      <c r="D1193" s="11" t="s">
        <v>51</v>
      </c>
      <c r="E1193" s="11">
        <v>1</v>
      </c>
      <c r="F1193" s="9">
        <v>142183.03788093745</v>
      </c>
      <c r="G1193" s="9">
        <f t="shared" si="34"/>
        <v>142183.03788093745</v>
      </c>
    </row>
    <row r="1194" spans="1:11" ht="14.25" customHeight="1" x14ac:dyDescent="0.25">
      <c r="A1194" s="4">
        <v>31</v>
      </c>
      <c r="B1194" s="816" t="s">
        <v>35</v>
      </c>
      <c r="C1194" s="7" t="s">
        <v>43</v>
      </c>
      <c r="D1194" s="11" t="s">
        <v>51</v>
      </c>
      <c r="E1194" s="11">
        <v>8</v>
      </c>
      <c r="F1194" s="9">
        <v>29369.945333558175</v>
      </c>
      <c r="G1194" s="9">
        <f t="shared" si="34"/>
        <v>234959.5626684654</v>
      </c>
    </row>
    <row r="1195" spans="1:11" ht="14.25" customHeight="1" x14ac:dyDescent="0.25">
      <c r="A1195" s="4">
        <v>31</v>
      </c>
      <c r="B1195" s="816" t="s">
        <v>35</v>
      </c>
      <c r="C1195" s="6" t="s">
        <v>44</v>
      </c>
      <c r="D1195" s="11" t="s">
        <v>51</v>
      </c>
      <c r="E1195" s="11">
        <v>1</v>
      </c>
      <c r="F1195" s="9">
        <v>1801648.8280902999</v>
      </c>
      <c r="G1195" s="9">
        <f t="shared" si="34"/>
        <v>1801648.8280902999</v>
      </c>
    </row>
    <row r="1196" spans="1:11" ht="14.25" customHeight="1" x14ac:dyDescent="0.25">
      <c r="A1196" s="4">
        <v>31</v>
      </c>
      <c r="B1196" s="816" t="s">
        <v>35</v>
      </c>
      <c r="C1196" s="6" t="s">
        <v>45</v>
      </c>
      <c r="D1196" s="11" t="s">
        <v>51</v>
      </c>
      <c r="E1196" s="11">
        <v>1</v>
      </c>
      <c r="F1196" s="9">
        <v>163108.63767372453</v>
      </c>
      <c r="G1196" s="9">
        <f t="shared" si="34"/>
        <v>163108.63767372453</v>
      </c>
    </row>
    <row r="1197" spans="1:11" ht="14.25" customHeight="1" x14ac:dyDescent="0.25">
      <c r="A1197" s="4">
        <v>31</v>
      </c>
      <c r="B1197" s="816" t="s">
        <v>35</v>
      </c>
      <c r="C1197" s="6" t="s">
        <v>46</v>
      </c>
      <c r="D1197" s="11" t="s">
        <v>51</v>
      </c>
      <c r="E1197" s="11">
        <v>1</v>
      </c>
      <c r="F1197" s="9">
        <v>122331.47825529339</v>
      </c>
      <c r="G1197" s="9">
        <f t="shared" si="34"/>
        <v>122331.47825529339</v>
      </c>
      <c r="H1197" s="2"/>
      <c r="I1197" s="2"/>
      <c r="J1197" s="8"/>
    </row>
    <row r="1198" spans="1:11" ht="14.25" customHeight="1" x14ac:dyDescent="0.25">
      <c r="A1198" s="4">
        <v>31</v>
      </c>
      <c r="B1198" s="816" t="s">
        <v>35</v>
      </c>
      <c r="C1198" s="6" t="s">
        <v>47</v>
      </c>
      <c r="D1198" s="11" t="s">
        <v>48</v>
      </c>
      <c r="E1198" s="11">
        <v>5</v>
      </c>
      <c r="F1198" s="9">
        <v>193974</v>
      </c>
      <c r="G1198" s="9">
        <f t="shared" si="34"/>
        <v>969870</v>
      </c>
      <c r="H1198" s="8"/>
      <c r="I1198" s="8"/>
      <c r="J1198" s="8"/>
      <c r="K1198" s="8"/>
    </row>
    <row r="1199" spans="1:11" ht="14.25" customHeight="1" x14ac:dyDescent="0.25">
      <c r="A1199" s="4">
        <v>31</v>
      </c>
      <c r="B1199" s="816">
        <v>100</v>
      </c>
      <c r="C1199" s="6" t="s">
        <v>497</v>
      </c>
      <c r="D1199" s="11" t="s">
        <v>51</v>
      </c>
      <c r="E1199" s="11"/>
      <c r="F1199" s="9">
        <v>118572.58079897906</v>
      </c>
      <c r="G1199" s="9">
        <f t="shared" si="34"/>
        <v>0</v>
      </c>
      <c r="H1199" s="8"/>
      <c r="I1199" s="8"/>
      <c r="J1199" s="8"/>
      <c r="K1199" s="8"/>
    </row>
    <row r="1200" spans="1:11" ht="14.25" customHeight="1" x14ac:dyDescent="0.25">
      <c r="A1200" s="4">
        <v>31</v>
      </c>
      <c r="B1200" s="816">
        <v>736</v>
      </c>
      <c r="C1200" s="6" t="s">
        <v>838</v>
      </c>
      <c r="D1200" s="11" t="s">
        <v>51</v>
      </c>
      <c r="E1200" s="11"/>
      <c r="F1200" s="9">
        <v>165180.35000794518</v>
      </c>
      <c r="G1200" s="9">
        <f t="shared" si="34"/>
        <v>0</v>
      </c>
      <c r="H1200" s="8"/>
      <c r="I1200" s="8"/>
      <c r="J1200" s="8"/>
      <c r="K1200" s="8"/>
    </row>
    <row r="1201" spans="1:12" ht="14.25" customHeight="1" x14ac:dyDescent="0.25">
      <c r="A1201" s="4">
        <v>1</v>
      </c>
      <c r="B1201" s="816" t="s">
        <v>35</v>
      </c>
      <c r="C1201" s="6" t="s">
        <v>525</v>
      </c>
      <c r="D1201" s="11" t="s">
        <v>524</v>
      </c>
      <c r="E1201" s="11">
        <v>1</v>
      </c>
      <c r="F1201" s="9">
        <v>133080.96526185301</v>
      </c>
      <c r="G1201" s="9">
        <f t="shared" si="34"/>
        <v>133080.96526185301</v>
      </c>
      <c r="H1201" s="8"/>
      <c r="I1201" s="8"/>
      <c r="J1201" s="8"/>
      <c r="K1201" s="8"/>
    </row>
    <row r="1202" spans="1:12" ht="14.25" customHeight="1" x14ac:dyDescent="0.25">
      <c r="A1202" s="4">
        <v>1</v>
      </c>
      <c r="B1202" s="816" t="s">
        <v>35</v>
      </c>
      <c r="C1202" s="6" t="s">
        <v>889</v>
      </c>
      <c r="D1202" s="11" t="s">
        <v>521</v>
      </c>
      <c r="E1202" s="11">
        <v>1</v>
      </c>
      <c r="F1202" s="9">
        <v>66540.482630926504</v>
      </c>
      <c r="G1202" s="9">
        <f t="shared" si="34"/>
        <v>66540.482630926504</v>
      </c>
      <c r="H1202" s="8"/>
      <c r="I1202" s="8"/>
      <c r="J1202" s="8"/>
      <c r="K1202" s="8"/>
    </row>
    <row r="1203" spans="1:12" customFormat="1" ht="15" customHeight="1" x14ac:dyDescent="0.3">
      <c r="A1203" s="4">
        <v>1</v>
      </c>
      <c r="B1203" s="869">
        <v>576</v>
      </c>
      <c r="C1203" s="868" t="s">
        <v>1056</v>
      </c>
      <c r="D1203" s="866" t="s">
        <v>790</v>
      </c>
      <c r="E1203" s="11">
        <v>3</v>
      </c>
      <c r="F1203" s="867">
        <v>59806</v>
      </c>
      <c r="G1203" s="867">
        <f t="shared" si="34"/>
        <v>179418</v>
      </c>
    </row>
    <row r="1204" spans="1:12" customFormat="1" ht="15" customHeight="1" x14ac:dyDescent="0.3">
      <c r="A1204" s="4">
        <v>1</v>
      </c>
      <c r="B1204" s="869">
        <v>101</v>
      </c>
      <c r="C1204" s="868" t="s">
        <v>1057</v>
      </c>
      <c r="D1204" s="866" t="s">
        <v>790</v>
      </c>
      <c r="E1204" s="874">
        <f>+E1199</f>
        <v>0</v>
      </c>
      <c r="F1204" s="867">
        <v>78318</v>
      </c>
      <c r="G1204" s="867">
        <f t="shared" si="34"/>
        <v>0</v>
      </c>
    </row>
    <row r="1205" spans="1:12" ht="28.5" customHeight="1" x14ac:dyDescent="0.25">
      <c r="A1205" s="4">
        <v>31</v>
      </c>
      <c r="B1205" s="816" t="s">
        <v>35</v>
      </c>
      <c r="C1205" s="6" t="s">
        <v>49</v>
      </c>
      <c r="D1205" s="11" t="s">
        <v>51</v>
      </c>
      <c r="E1205" s="11">
        <v>1</v>
      </c>
      <c r="F1205" s="9">
        <v>3817766.5890727374</v>
      </c>
      <c r="G1205" s="9">
        <f t="shared" si="34"/>
        <v>3817766.5890727374</v>
      </c>
      <c r="J1205" s="2"/>
    </row>
    <row r="1206" spans="1:12" ht="31.5" customHeight="1" x14ac:dyDescent="0.25">
      <c r="A1206" s="4">
        <v>1</v>
      </c>
      <c r="B1206" s="841" t="s">
        <v>35</v>
      </c>
      <c r="C1206" s="842" t="s">
        <v>50</v>
      </c>
      <c r="D1206" s="11" t="s">
        <v>51</v>
      </c>
      <c r="E1206" s="843">
        <v>1</v>
      </c>
      <c r="F1206" s="844">
        <f>3184838.63678603</f>
        <v>3184838.6367860301</v>
      </c>
      <c r="G1206" s="9">
        <f t="shared" si="34"/>
        <v>3184838.6367860301</v>
      </c>
      <c r="J1206" s="2"/>
    </row>
    <row r="1207" spans="1:12" ht="42.75" customHeight="1" x14ac:dyDescent="0.25">
      <c r="A1207" s="4">
        <v>31</v>
      </c>
      <c r="B1207" s="816" t="s">
        <v>35</v>
      </c>
      <c r="C1207" s="6" t="s">
        <v>52</v>
      </c>
      <c r="D1207" s="11" t="s">
        <v>51</v>
      </c>
      <c r="E1207" s="11">
        <v>1</v>
      </c>
      <c r="F1207" s="10">
        <v>3312236.7889062678</v>
      </c>
      <c r="G1207" s="9">
        <f t="shared" si="34"/>
        <v>3312236.7889062678</v>
      </c>
    </row>
    <row r="1208" spans="1:12" ht="14.25" customHeight="1" x14ac:dyDescent="0.25">
      <c r="A1208" s="4">
        <v>31</v>
      </c>
      <c r="B1208" s="816" t="s">
        <v>35</v>
      </c>
      <c r="C1208" s="6" t="s">
        <v>53</v>
      </c>
      <c r="D1208" s="11" t="s">
        <v>51</v>
      </c>
      <c r="E1208" s="11">
        <v>1</v>
      </c>
      <c r="F1208" s="10">
        <v>1620000</v>
      </c>
      <c r="G1208" s="9">
        <f t="shared" si="34"/>
        <v>1620000</v>
      </c>
      <c r="K1208" s="2"/>
    </row>
    <row r="1209" spans="1:12" ht="28.5" customHeight="1" x14ac:dyDescent="0.25">
      <c r="A1209" s="4">
        <v>31</v>
      </c>
      <c r="B1209" s="816" t="s">
        <v>35</v>
      </c>
      <c r="C1209" s="13" t="s">
        <v>54</v>
      </c>
      <c r="D1209" s="11" t="s">
        <v>51</v>
      </c>
      <c r="E1209" s="11">
        <v>1</v>
      </c>
      <c r="F1209" s="10">
        <v>3817766.9999999986</v>
      </c>
      <c r="G1209" s="9">
        <f t="shared" si="34"/>
        <v>3817766.9999999986</v>
      </c>
      <c r="K1209" s="3"/>
    </row>
    <row r="1210" spans="1:12" ht="28.5" customHeight="1" x14ac:dyDescent="0.25">
      <c r="A1210" s="4">
        <v>31</v>
      </c>
      <c r="B1210" s="820" t="s">
        <v>35</v>
      </c>
      <c r="C1210" s="12" t="s">
        <v>55</v>
      </c>
      <c r="D1210" s="11" t="s">
        <v>51</v>
      </c>
      <c r="E1210" s="11">
        <v>1</v>
      </c>
      <c r="F1210" s="10">
        <v>2031088.0899497306</v>
      </c>
      <c r="G1210" s="9">
        <f t="shared" si="34"/>
        <v>2031088.0899497306</v>
      </c>
    </row>
    <row r="1211" spans="1:12" ht="14.25" customHeight="1" x14ac:dyDescent="0.25">
      <c r="A1211" s="825"/>
      <c r="B1211" s="826"/>
      <c r="C1211" s="827" t="s">
        <v>20</v>
      </c>
      <c r="D1211" s="828"/>
      <c r="E1211" s="828"/>
      <c r="F1211" s="829"/>
      <c r="G1211" s="830">
        <f>SUM(G1174:G1210)</f>
        <v>31575403.707094584</v>
      </c>
      <c r="H1211" s="8" t="e">
        <f>+#REF!</f>
        <v>#REF!</v>
      </c>
      <c r="J1211" s="8" t="e">
        <f>+G1211-H1211</f>
        <v>#REF!</v>
      </c>
    </row>
    <row r="1212" spans="1:12" ht="14.25" customHeight="1" x14ac:dyDescent="0.25">
      <c r="A1212" s="822"/>
      <c r="B1212" s="822"/>
      <c r="C1212" s="822" t="s">
        <v>869</v>
      </c>
      <c r="D1212" s="822"/>
      <c r="E1212" s="822"/>
      <c r="F1212" s="823"/>
      <c r="G1212" s="824"/>
    </row>
    <row r="1213" spans="1:12" ht="14.25" customHeight="1" x14ac:dyDescent="0.25">
      <c r="A1213" s="4">
        <v>32</v>
      </c>
      <c r="B1213" s="816">
        <v>730</v>
      </c>
      <c r="C1213" s="5" t="s">
        <v>26</v>
      </c>
      <c r="D1213" s="11" t="s">
        <v>51</v>
      </c>
      <c r="E1213" s="11">
        <v>1</v>
      </c>
      <c r="F1213" s="9">
        <v>874341.94177037419</v>
      </c>
      <c r="G1213" s="9">
        <f t="shared" ref="G1213:G1249" si="35">+F1213*E1213</f>
        <v>874341.94177037419</v>
      </c>
      <c r="K1213" s="8"/>
      <c r="L1213" s="3"/>
    </row>
    <row r="1214" spans="1:12" ht="14.25" customHeight="1" x14ac:dyDescent="0.25">
      <c r="A1214" s="4">
        <v>32</v>
      </c>
      <c r="B1214" s="816">
        <v>708</v>
      </c>
      <c r="C1214" s="5" t="s">
        <v>27</v>
      </c>
      <c r="D1214" s="11" t="s">
        <v>51</v>
      </c>
      <c r="E1214" s="11">
        <v>1</v>
      </c>
      <c r="F1214" s="9">
        <v>615578.80106536078</v>
      </c>
      <c r="G1214" s="9">
        <f t="shared" si="35"/>
        <v>615578.80106536078</v>
      </c>
      <c r="K1214" s="8"/>
      <c r="L1214" s="3"/>
    </row>
    <row r="1215" spans="1:12" ht="14.25" customHeight="1" x14ac:dyDescent="0.25">
      <c r="A1215" s="4">
        <v>32</v>
      </c>
      <c r="B1215" s="816">
        <v>752</v>
      </c>
      <c r="C1215" s="6" t="s">
        <v>28</v>
      </c>
      <c r="D1215" s="11" t="s">
        <v>51</v>
      </c>
      <c r="E1215" s="11">
        <v>1</v>
      </c>
      <c r="F1215" s="9">
        <v>672692.28878201754</v>
      </c>
      <c r="G1215" s="9">
        <f t="shared" si="35"/>
        <v>672692.28878201754</v>
      </c>
      <c r="K1215" s="8"/>
      <c r="L1215" s="3"/>
    </row>
    <row r="1216" spans="1:12" ht="14.25" customHeight="1" x14ac:dyDescent="0.25">
      <c r="A1216" s="4">
        <v>32</v>
      </c>
      <c r="B1216" s="816" t="s">
        <v>29</v>
      </c>
      <c r="C1216" s="7" t="s">
        <v>30</v>
      </c>
      <c r="D1216" s="11" t="s">
        <v>51</v>
      </c>
      <c r="E1216" s="11">
        <v>2</v>
      </c>
      <c r="F1216" s="9">
        <v>184841.78300071796</v>
      </c>
      <c r="G1216" s="9">
        <f t="shared" si="35"/>
        <v>369683.56600143592</v>
      </c>
      <c r="K1216" s="8"/>
      <c r="L1216" s="3"/>
    </row>
    <row r="1217" spans="1:12" ht="14.25" customHeight="1" x14ac:dyDescent="0.25">
      <c r="A1217" s="4">
        <v>32</v>
      </c>
      <c r="B1217" s="816">
        <v>527</v>
      </c>
      <c r="C1217" s="7" t="s">
        <v>31</v>
      </c>
      <c r="D1217" s="11" t="s">
        <v>51</v>
      </c>
      <c r="E1217" s="11">
        <v>1</v>
      </c>
      <c r="F1217" s="9">
        <v>106249.79526559786</v>
      </c>
      <c r="G1217" s="9">
        <f t="shared" si="35"/>
        <v>106249.79526559786</v>
      </c>
      <c r="K1217" s="8"/>
      <c r="L1217" s="3"/>
    </row>
    <row r="1218" spans="1:12" ht="25.5" customHeight="1" x14ac:dyDescent="0.25">
      <c r="A1218" s="4">
        <v>32</v>
      </c>
      <c r="B1218" s="816">
        <v>522</v>
      </c>
      <c r="C1218" s="11" t="s">
        <v>32</v>
      </c>
      <c r="D1218" s="11" t="s">
        <v>51</v>
      </c>
      <c r="E1218" s="11">
        <v>1</v>
      </c>
      <c r="F1218" s="9">
        <v>197789.02537109706</v>
      </c>
      <c r="G1218" s="9">
        <f t="shared" si="35"/>
        <v>197789.02537109706</v>
      </c>
      <c r="K1218" s="8"/>
      <c r="L1218" s="3"/>
    </row>
    <row r="1219" spans="1:12" ht="14.25" customHeight="1" x14ac:dyDescent="0.25">
      <c r="A1219" s="4">
        <v>32</v>
      </c>
      <c r="B1219" s="816">
        <v>510</v>
      </c>
      <c r="C1219" s="7" t="s">
        <v>33</v>
      </c>
      <c r="D1219" s="11" t="s">
        <v>51</v>
      </c>
      <c r="E1219" s="11">
        <v>1</v>
      </c>
      <c r="F1219" s="9">
        <v>427594.25988499756</v>
      </c>
      <c r="G1219" s="9">
        <f t="shared" si="35"/>
        <v>427594.25988499756</v>
      </c>
    </row>
    <row r="1220" spans="1:12" ht="14.25" customHeight="1" x14ac:dyDescent="0.25">
      <c r="A1220" s="4">
        <v>32</v>
      </c>
      <c r="B1220" s="816">
        <v>28</v>
      </c>
      <c r="C1220" s="7" t="s">
        <v>34</v>
      </c>
      <c r="D1220" s="11" t="s">
        <v>51</v>
      </c>
      <c r="E1220" s="11">
        <v>1</v>
      </c>
      <c r="F1220" s="9">
        <v>307100.9624623835</v>
      </c>
      <c r="G1220" s="9">
        <f t="shared" si="35"/>
        <v>307100.9624623835</v>
      </c>
      <c r="K1220" s="8"/>
      <c r="L1220" s="8"/>
    </row>
    <row r="1221" spans="1:12" ht="14.25" customHeight="1" x14ac:dyDescent="0.25">
      <c r="A1221" s="4">
        <v>32</v>
      </c>
      <c r="B1221" s="816" t="s">
        <v>35</v>
      </c>
      <c r="C1221" s="7" t="s">
        <v>36</v>
      </c>
      <c r="D1221" s="11" t="s">
        <v>51</v>
      </c>
      <c r="E1221" s="11">
        <v>1</v>
      </c>
      <c r="F1221" s="9">
        <v>300958.7640656826</v>
      </c>
      <c r="G1221" s="9">
        <f t="shared" si="35"/>
        <v>300958.7640656826</v>
      </c>
      <c r="L1221" s="8"/>
    </row>
    <row r="1222" spans="1:12" ht="14.25" customHeight="1" x14ac:dyDescent="0.25">
      <c r="A1222" s="4">
        <v>32</v>
      </c>
      <c r="B1222" s="820">
        <v>243.5</v>
      </c>
      <c r="C1222" s="7" t="s">
        <v>37</v>
      </c>
      <c r="D1222" s="11" t="s">
        <v>51</v>
      </c>
      <c r="E1222" s="11">
        <v>1</v>
      </c>
      <c r="F1222" s="9">
        <v>256983.18279463612</v>
      </c>
      <c r="G1222" s="9">
        <f t="shared" si="35"/>
        <v>256983.18279463612</v>
      </c>
    </row>
    <row r="1223" spans="1:12" ht="14.25" customHeight="1" x14ac:dyDescent="0.25">
      <c r="A1223" s="4">
        <v>32</v>
      </c>
      <c r="B1223" s="816" t="s">
        <v>64</v>
      </c>
      <c r="C1223" s="817" t="s">
        <v>63</v>
      </c>
      <c r="D1223" s="11" t="s">
        <v>51</v>
      </c>
      <c r="E1223" s="11">
        <v>1</v>
      </c>
      <c r="F1223" s="9">
        <v>278002.00000000006</v>
      </c>
      <c r="G1223" s="9">
        <f t="shared" si="35"/>
        <v>278002.00000000006</v>
      </c>
    </row>
    <row r="1224" spans="1:12" x14ac:dyDescent="0.25">
      <c r="A1224" s="4">
        <v>32</v>
      </c>
      <c r="B1224" s="816" t="s">
        <v>35</v>
      </c>
      <c r="C1224" s="817" t="s">
        <v>832</v>
      </c>
      <c r="D1224" s="11" t="s">
        <v>51</v>
      </c>
      <c r="E1224" s="11">
        <v>1</v>
      </c>
      <c r="F1224" s="9">
        <v>82819.867631515852</v>
      </c>
      <c r="G1224" s="9">
        <f t="shared" si="35"/>
        <v>82819.867631515852</v>
      </c>
    </row>
    <row r="1225" spans="1:12" ht="14.25" customHeight="1" x14ac:dyDescent="0.25">
      <c r="A1225" s="4">
        <v>32</v>
      </c>
      <c r="B1225" s="816">
        <v>690</v>
      </c>
      <c r="C1225" s="817" t="s">
        <v>833</v>
      </c>
      <c r="D1225" s="11" t="s">
        <v>51</v>
      </c>
      <c r="E1225" s="11">
        <v>1</v>
      </c>
      <c r="F1225" s="9">
        <v>494940.90605549113</v>
      </c>
      <c r="G1225" s="9">
        <f t="shared" si="35"/>
        <v>494940.90605549113</v>
      </c>
    </row>
    <row r="1226" spans="1:12" ht="14.25" customHeight="1" x14ac:dyDescent="0.25">
      <c r="A1226" s="4">
        <v>32</v>
      </c>
      <c r="B1226" s="816">
        <v>268</v>
      </c>
      <c r="C1226" s="817" t="s">
        <v>834</v>
      </c>
      <c r="D1226" s="11" t="s">
        <v>51</v>
      </c>
      <c r="E1226" s="11"/>
      <c r="F1226" s="9">
        <v>639730.4370110553</v>
      </c>
      <c r="G1226" s="9">
        <f t="shared" si="35"/>
        <v>0</v>
      </c>
    </row>
    <row r="1227" spans="1:12" ht="14.25" customHeight="1" x14ac:dyDescent="0.25">
      <c r="A1227" s="4">
        <v>32</v>
      </c>
      <c r="B1227" s="816">
        <v>719</v>
      </c>
      <c r="C1227" s="817" t="s">
        <v>835</v>
      </c>
      <c r="D1227" s="11" t="s">
        <v>51</v>
      </c>
      <c r="E1227" s="11"/>
      <c r="F1227" s="9">
        <v>2847932.6566036539</v>
      </c>
      <c r="G1227" s="9">
        <f t="shared" si="35"/>
        <v>0</v>
      </c>
    </row>
    <row r="1228" spans="1:12" ht="14.25" customHeight="1" x14ac:dyDescent="0.25">
      <c r="A1228" s="4">
        <v>32</v>
      </c>
      <c r="B1228" s="816" t="s">
        <v>836</v>
      </c>
      <c r="C1228" s="817" t="s">
        <v>837</v>
      </c>
      <c r="D1228" s="11" t="s">
        <v>51</v>
      </c>
      <c r="E1228" s="11"/>
      <c r="F1228" s="9">
        <v>2385143.5999055603</v>
      </c>
      <c r="G1228" s="9">
        <f t="shared" si="35"/>
        <v>0</v>
      </c>
    </row>
    <row r="1229" spans="1:12" ht="14.25" customHeight="1" x14ac:dyDescent="0.25">
      <c r="A1229" s="4">
        <v>32</v>
      </c>
      <c r="B1229" s="816" t="s">
        <v>35</v>
      </c>
      <c r="C1229" s="6" t="s">
        <v>39</v>
      </c>
      <c r="D1229" s="11" t="s">
        <v>51</v>
      </c>
      <c r="E1229" s="11">
        <v>6.5</v>
      </c>
      <c r="F1229" s="9">
        <v>307102.24208704947</v>
      </c>
      <c r="G1229" s="9">
        <f t="shared" si="35"/>
        <v>1996164.5735658216</v>
      </c>
    </row>
    <row r="1230" spans="1:12" ht="14.25" customHeight="1" x14ac:dyDescent="0.25">
      <c r="A1230" s="4">
        <v>32</v>
      </c>
      <c r="B1230" s="820">
        <v>528.5</v>
      </c>
      <c r="C1230" s="818" t="s">
        <v>40</v>
      </c>
      <c r="D1230" s="819" t="s">
        <v>51</v>
      </c>
      <c r="E1230" s="819">
        <v>2</v>
      </c>
      <c r="F1230" s="9">
        <v>292746.13295942714</v>
      </c>
      <c r="G1230" s="9">
        <f t="shared" si="35"/>
        <v>585492.26591885427</v>
      </c>
    </row>
    <row r="1231" spans="1:12" ht="14.25" customHeight="1" x14ac:dyDescent="0.25">
      <c r="A1231" s="4">
        <v>32</v>
      </c>
      <c r="B1231" s="816" t="s">
        <v>35</v>
      </c>
      <c r="C1231" s="6" t="s">
        <v>41</v>
      </c>
      <c r="D1231" s="11" t="s">
        <v>51</v>
      </c>
      <c r="E1231" s="11">
        <v>6</v>
      </c>
      <c r="F1231" s="9">
        <v>71289.169766375897</v>
      </c>
      <c r="G1231" s="9">
        <f t="shared" si="35"/>
        <v>427735.01859825535</v>
      </c>
    </row>
    <row r="1232" spans="1:12" ht="14.25" customHeight="1" x14ac:dyDescent="0.25">
      <c r="A1232" s="4">
        <v>32</v>
      </c>
      <c r="B1232" s="816" t="s">
        <v>35</v>
      </c>
      <c r="C1232" s="7" t="s">
        <v>42</v>
      </c>
      <c r="D1232" s="11" t="s">
        <v>51</v>
      </c>
      <c r="E1232" s="11">
        <v>1</v>
      </c>
      <c r="F1232" s="9">
        <v>142183.03788093745</v>
      </c>
      <c r="G1232" s="9">
        <f t="shared" si="35"/>
        <v>142183.03788093745</v>
      </c>
    </row>
    <row r="1233" spans="1:11" ht="14.25" customHeight="1" x14ac:dyDescent="0.25">
      <c r="A1233" s="4">
        <v>32</v>
      </c>
      <c r="B1233" s="816" t="s">
        <v>35</v>
      </c>
      <c r="C1233" s="7" t="s">
        <v>43</v>
      </c>
      <c r="D1233" s="11" t="s">
        <v>51</v>
      </c>
      <c r="E1233" s="11">
        <v>8</v>
      </c>
      <c r="F1233" s="9">
        <v>29369.945333558175</v>
      </c>
      <c r="G1233" s="9">
        <f t="shared" si="35"/>
        <v>234959.5626684654</v>
      </c>
    </row>
    <row r="1234" spans="1:11" ht="14.25" customHeight="1" x14ac:dyDescent="0.25">
      <c r="A1234" s="4">
        <v>32</v>
      </c>
      <c r="B1234" s="816" t="s">
        <v>35</v>
      </c>
      <c r="C1234" s="6" t="s">
        <v>44</v>
      </c>
      <c r="D1234" s="11" t="s">
        <v>51</v>
      </c>
      <c r="E1234" s="11">
        <v>1</v>
      </c>
      <c r="F1234" s="9">
        <v>1801648.8280902999</v>
      </c>
      <c r="G1234" s="9">
        <f t="shared" si="35"/>
        <v>1801648.8280902999</v>
      </c>
    </row>
    <row r="1235" spans="1:11" ht="14.25" customHeight="1" x14ac:dyDescent="0.25">
      <c r="A1235" s="4">
        <v>32</v>
      </c>
      <c r="B1235" s="816" t="s">
        <v>35</v>
      </c>
      <c r="C1235" s="6" t="s">
        <v>45</v>
      </c>
      <c r="D1235" s="11" t="s">
        <v>51</v>
      </c>
      <c r="E1235" s="11">
        <v>1</v>
      </c>
      <c r="F1235" s="9">
        <v>163108.63767372453</v>
      </c>
      <c r="G1235" s="9">
        <f t="shared" si="35"/>
        <v>163108.63767372453</v>
      </c>
    </row>
    <row r="1236" spans="1:11" ht="14.25" customHeight="1" x14ac:dyDescent="0.25">
      <c r="A1236" s="4">
        <v>32</v>
      </c>
      <c r="B1236" s="816" t="s">
        <v>35</v>
      </c>
      <c r="C1236" s="6" t="s">
        <v>46</v>
      </c>
      <c r="D1236" s="11" t="s">
        <v>51</v>
      </c>
      <c r="E1236" s="11">
        <v>1</v>
      </c>
      <c r="F1236" s="9">
        <v>122331.47825529339</v>
      </c>
      <c r="G1236" s="9">
        <f t="shared" si="35"/>
        <v>122331.47825529339</v>
      </c>
      <c r="H1236" s="2"/>
      <c r="I1236" s="2"/>
      <c r="J1236" s="8"/>
    </row>
    <row r="1237" spans="1:11" ht="14.25" customHeight="1" x14ac:dyDescent="0.25">
      <c r="A1237" s="4">
        <v>32</v>
      </c>
      <c r="B1237" s="816" t="s">
        <v>35</v>
      </c>
      <c r="C1237" s="6" t="s">
        <v>47</v>
      </c>
      <c r="D1237" s="11" t="s">
        <v>48</v>
      </c>
      <c r="E1237" s="11">
        <v>5</v>
      </c>
      <c r="F1237" s="9">
        <v>193974</v>
      </c>
      <c r="G1237" s="9">
        <f t="shared" si="35"/>
        <v>969870</v>
      </c>
      <c r="H1237" s="8"/>
      <c r="I1237" s="8"/>
      <c r="J1237" s="8"/>
      <c r="K1237" s="8"/>
    </row>
    <row r="1238" spans="1:11" ht="14.25" customHeight="1" x14ac:dyDescent="0.25">
      <c r="A1238" s="4">
        <v>32</v>
      </c>
      <c r="B1238" s="816">
        <v>100</v>
      </c>
      <c r="C1238" s="6" t="s">
        <v>497</v>
      </c>
      <c r="D1238" s="11" t="s">
        <v>51</v>
      </c>
      <c r="E1238" s="11"/>
      <c r="F1238" s="9">
        <v>118572.58079897906</v>
      </c>
      <c r="G1238" s="9">
        <f t="shared" si="35"/>
        <v>0</v>
      </c>
      <c r="H1238" s="8"/>
      <c r="I1238" s="8"/>
      <c r="J1238" s="8"/>
      <c r="K1238" s="8"/>
    </row>
    <row r="1239" spans="1:11" ht="14.25" customHeight="1" x14ac:dyDescent="0.25">
      <c r="A1239" s="4">
        <v>32</v>
      </c>
      <c r="B1239" s="816">
        <v>736</v>
      </c>
      <c r="C1239" s="6" t="s">
        <v>838</v>
      </c>
      <c r="D1239" s="11" t="s">
        <v>51</v>
      </c>
      <c r="E1239" s="11"/>
      <c r="F1239" s="9">
        <v>165180.35000794518</v>
      </c>
      <c r="G1239" s="9">
        <f t="shared" si="35"/>
        <v>0</v>
      </c>
      <c r="H1239" s="8"/>
      <c r="I1239" s="8"/>
      <c r="J1239" s="8"/>
      <c r="K1239" s="8"/>
    </row>
    <row r="1240" spans="1:11" ht="14.25" customHeight="1" x14ac:dyDescent="0.25">
      <c r="A1240" s="4">
        <v>1</v>
      </c>
      <c r="B1240" s="816" t="s">
        <v>35</v>
      </c>
      <c r="C1240" s="6" t="s">
        <v>525</v>
      </c>
      <c r="D1240" s="11" t="s">
        <v>524</v>
      </c>
      <c r="E1240" s="11">
        <v>1</v>
      </c>
      <c r="F1240" s="9">
        <v>133080.96526185301</v>
      </c>
      <c r="G1240" s="9">
        <f t="shared" si="35"/>
        <v>133080.96526185301</v>
      </c>
      <c r="H1240" s="8"/>
      <c r="I1240" s="8"/>
      <c r="J1240" s="8"/>
      <c r="K1240" s="8"/>
    </row>
    <row r="1241" spans="1:11" ht="14.25" customHeight="1" x14ac:dyDescent="0.25">
      <c r="A1241" s="4">
        <v>1</v>
      </c>
      <c r="B1241" s="816" t="s">
        <v>35</v>
      </c>
      <c r="C1241" s="6" t="s">
        <v>889</v>
      </c>
      <c r="D1241" s="11" t="s">
        <v>521</v>
      </c>
      <c r="E1241" s="11">
        <v>1</v>
      </c>
      <c r="F1241" s="9">
        <v>66540.482630926504</v>
      </c>
      <c r="G1241" s="9">
        <f t="shared" si="35"/>
        <v>66540.482630926504</v>
      </c>
      <c r="H1241" s="8"/>
      <c r="I1241" s="8"/>
      <c r="J1241" s="8"/>
      <c r="K1241" s="8"/>
    </row>
    <row r="1242" spans="1:11" customFormat="1" ht="15" customHeight="1" x14ac:dyDescent="0.3">
      <c r="A1242" s="4">
        <v>1</v>
      </c>
      <c r="B1242" s="869">
        <v>576</v>
      </c>
      <c r="C1242" s="868" t="s">
        <v>1056</v>
      </c>
      <c r="D1242" s="866" t="s">
        <v>790</v>
      </c>
      <c r="E1242" s="11">
        <v>3</v>
      </c>
      <c r="F1242" s="867">
        <v>59806</v>
      </c>
      <c r="G1242" s="867">
        <f t="shared" si="35"/>
        <v>179418</v>
      </c>
    </row>
    <row r="1243" spans="1:11" customFormat="1" ht="15" customHeight="1" x14ac:dyDescent="0.3">
      <c r="A1243" s="4">
        <v>1</v>
      </c>
      <c r="B1243" s="869">
        <v>101</v>
      </c>
      <c r="C1243" s="868" t="s">
        <v>1057</v>
      </c>
      <c r="D1243" s="866" t="s">
        <v>790</v>
      </c>
      <c r="E1243" s="874">
        <f>+E1238</f>
        <v>0</v>
      </c>
      <c r="F1243" s="867">
        <v>78318</v>
      </c>
      <c r="G1243" s="867">
        <f t="shared" si="35"/>
        <v>0</v>
      </c>
    </row>
    <row r="1244" spans="1:11" ht="28.5" customHeight="1" x14ac:dyDescent="0.25">
      <c r="A1244" s="4">
        <v>32</v>
      </c>
      <c r="B1244" s="816" t="s">
        <v>35</v>
      </c>
      <c r="C1244" s="6" t="s">
        <v>49</v>
      </c>
      <c r="D1244" s="11" t="s">
        <v>51</v>
      </c>
      <c r="E1244" s="11">
        <v>1</v>
      </c>
      <c r="F1244" s="9">
        <v>3817766.5890727374</v>
      </c>
      <c r="G1244" s="9">
        <f t="shared" si="35"/>
        <v>3817766.5890727374</v>
      </c>
      <c r="J1244" s="2"/>
    </row>
    <row r="1245" spans="1:11" ht="31.5" customHeight="1" x14ac:dyDescent="0.25">
      <c r="A1245" s="4">
        <v>1</v>
      </c>
      <c r="B1245" s="841" t="s">
        <v>35</v>
      </c>
      <c r="C1245" s="842" t="s">
        <v>50</v>
      </c>
      <c r="D1245" s="11" t="s">
        <v>51</v>
      </c>
      <c r="E1245" s="843">
        <v>1</v>
      </c>
      <c r="F1245" s="844">
        <f>3184838.63678603</f>
        <v>3184838.6367860301</v>
      </c>
      <c r="G1245" s="9">
        <f t="shared" si="35"/>
        <v>3184838.6367860301</v>
      </c>
      <c r="J1245" s="2"/>
    </row>
    <row r="1246" spans="1:11" ht="42.75" customHeight="1" x14ac:dyDescent="0.25">
      <c r="A1246" s="4">
        <v>32</v>
      </c>
      <c r="B1246" s="816" t="s">
        <v>35</v>
      </c>
      <c r="C1246" s="6" t="s">
        <v>52</v>
      </c>
      <c r="D1246" s="11" t="s">
        <v>51</v>
      </c>
      <c r="E1246" s="11">
        <v>1</v>
      </c>
      <c r="F1246" s="10">
        <v>3312236.7889062678</v>
      </c>
      <c r="G1246" s="9">
        <f t="shared" si="35"/>
        <v>3312236.7889062678</v>
      </c>
    </row>
    <row r="1247" spans="1:11" ht="14.25" customHeight="1" x14ac:dyDescent="0.25">
      <c r="A1247" s="4">
        <v>32</v>
      </c>
      <c r="B1247" s="816" t="s">
        <v>35</v>
      </c>
      <c r="C1247" s="6" t="s">
        <v>53</v>
      </c>
      <c r="D1247" s="11" t="s">
        <v>51</v>
      </c>
      <c r="E1247" s="11">
        <v>1</v>
      </c>
      <c r="F1247" s="10">
        <v>1620000</v>
      </c>
      <c r="G1247" s="9">
        <f t="shared" si="35"/>
        <v>1620000</v>
      </c>
      <c r="K1247" s="2"/>
    </row>
    <row r="1248" spans="1:11" ht="28.5" customHeight="1" x14ac:dyDescent="0.25">
      <c r="A1248" s="4">
        <v>32</v>
      </c>
      <c r="B1248" s="816" t="s">
        <v>35</v>
      </c>
      <c r="C1248" s="13" t="s">
        <v>54</v>
      </c>
      <c r="D1248" s="11" t="s">
        <v>51</v>
      </c>
      <c r="E1248" s="11">
        <v>1</v>
      </c>
      <c r="F1248" s="10">
        <v>3817766.9999999986</v>
      </c>
      <c r="G1248" s="9">
        <f t="shared" si="35"/>
        <v>3817766.9999999986</v>
      </c>
      <c r="K1248" s="3"/>
    </row>
    <row r="1249" spans="1:12" ht="28.5" customHeight="1" x14ac:dyDescent="0.25">
      <c r="A1249" s="4">
        <v>32</v>
      </c>
      <c r="B1249" s="820" t="s">
        <v>35</v>
      </c>
      <c r="C1249" s="12" t="s">
        <v>55</v>
      </c>
      <c r="D1249" s="11" t="s">
        <v>51</v>
      </c>
      <c r="E1249" s="11">
        <v>1</v>
      </c>
      <c r="F1249" s="10">
        <v>2031088.0899497306</v>
      </c>
      <c r="G1249" s="9">
        <f t="shared" si="35"/>
        <v>2031088.0899497306</v>
      </c>
    </row>
    <row r="1250" spans="1:12" ht="14.25" customHeight="1" x14ac:dyDescent="0.25">
      <c r="A1250" s="825"/>
      <c r="B1250" s="826"/>
      <c r="C1250" s="827" t="s">
        <v>20</v>
      </c>
      <c r="D1250" s="828"/>
      <c r="E1250" s="828"/>
      <c r="F1250" s="829"/>
      <c r="G1250" s="830">
        <f>SUM(G1213:G1249)</f>
        <v>29590965.316409789</v>
      </c>
      <c r="H1250" s="8" t="e">
        <f>+#REF!</f>
        <v>#REF!</v>
      </c>
      <c r="J1250" s="8" t="e">
        <f>+G1250-H1250</f>
        <v>#REF!</v>
      </c>
    </row>
    <row r="1251" spans="1:12" ht="14.25" customHeight="1" x14ac:dyDescent="0.25">
      <c r="A1251" s="822"/>
      <c r="B1251" s="822"/>
      <c r="C1251" s="822" t="s">
        <v>870</v>
      </c>
      <c r="D1251" s="822"/>
      <c r="E1251" s="822"/>
      <c r="F1251" s="823"/>
      <c r="G1251" s="824"/>
    </row>
    <row r="1252" spans="1:12" ht="14.25" customHeight="1" x14ac:dyDescent="0.25">
      <c r="A1252" s="4">
        <v>33</v>
      </c>
      <c r="B1252" s="816">
        <v>730</v>
      </c>
      <c r="C1252" s="5" t="s">
        <v>26</v>
      </c>
      <c r="D1252" s="11" t="s">
        <v>51</v>
      </c>
      <c r="E1252" s="11">
        <v>1</v>
      </c>
      <c r="F1252" s="9">
        <v>874341.94177037419</v>
      </c>
      <c r="G1252" s="9">
        <f t="shared" ref="G1252:G1288" si="36">+F1252*E1252</f>
        <v>874341.94177037419</v>
      </c>
      <c r="K1252" s="8"/>
      <c r="L1252" s="3"/>
    </row>
    <row r="1253" spans="1:12" ht="14.25" customHeight="1" x14ac:dyDescent="0.25">
      <c r="A1253" s="4">
        <v>33</v>
      </c>
      <c r="B1253" s="816">
        <v>708</v>
      </c>
      <c r="C1253" s="5" t="s">
        <v>27</v>
      </c>
      <c r="D1253" s="11" t="s">
        <v>51</v>
      </c>
      <c r="E1253" s="11">
        <v>1</v>
      </c>
      <c r="F1253" s="9">
        <v>615578.80106536078</v>
      </c>
      <c r="G1253" s="9">
        <f t="shared" si="36"/>
        <v>615578.80106536078</v>
      </c>
      <c r="K1253" s="8"/>
      <c r="L1253" s="3"/>
    </row>
    <row r="1254" spans="1:12" ht="14.25" customHeight="1" x14ac:dyDescent="0.25">
      <c r="A1254" s="4">
        <v>33</v>
      </c>
      <c r="B1254" s="816">
        <v>752</v>
      </c>
      <c r="C1254" s="6" t="s">
        <v>28</v>
      </c>
      <c r="D1254" s="11" t="s">
        <v>51</v>
      </c>
      <c r="E1254" s="11">
        <v>1</v>
      </c>
      <c r="F1254" s="9">
        <v>672692.28878201754</v>
      </c>
      <c r="G1254" s="9">
        <f t="shared" si="36"/>
        <v>672692.28878201754</v>
      </c>
      <c r="K1254" s="8"/>
      <c r="L1254" s="3"/>
    </row>
    <row r="1255" spans="1:12" ht="14.25" customHeight="1" x14ac:dyDescent="0.25">
      <c r="A1255" s="4">
        <v>33</v>
      </c>
      <c r="B1255" s="816" t="s">
        <v>29</v>
      </c>
      <c r="C1255" s="7" t="s">
        <v>30</v>
      </c>
      <c r="D1255" s="11" t="s">
        <v>51</v>
      </c>
      <c r="E1255" s="11">
        <v>2</v>
      </c>
      <c r="F1255" s="9">
        <v>184841.78300071796</v>
      </c>
      <c r="G1255" s="9">
        <f t="shared" si="36"/>
        <v>369683.56600143592</v>
      </c>
      <c r="K1255" s="8"/>
      <c r="L1255" s="3"/>
    </row>
    <row r="1256" spans="1:12" ht="14.25" customHeight="1" x14ac:dyDescent="0.25">
      <c r="A1256" s="4">
        <v>33</v>
      </c>
      <c r="B1256" s="816">
        <v>527</v>
      </c>
      <c r="C1256" s="7" t="s">
        <v>31</v>
      </c>
      <c r="D1256" s="11" t="s">
        <v>51</v>
      </c>
      <c r="E1256" s="11">
        <v>1</v>
      </c>
      <c r="F1256" s="9">
        <v>106249.79526559786</v>
      </c>
      <c r="G1256" s="9">
        <f t="shared" si="36"/>
        <v>106249.79526559786</v>
      </c>
      <c r="K1256" s="8"/>
      <c r="L1256" s="3"/>
    </row>
    <row r="1257" spans="1:12" ht="25.5" customHeight="1" x14ac:dyDescent="0.25">
      <c r="A1257" s="4">
        <v>33</v>
      </c>
      <c r="B1257" s="816">
        <v>522</v>
      </c>
      <c r="C1257" s="11" t="s">
        <v>32</v>
      </c>
      <c r="D1257" s="11" t="s">
        <v>51</v>
      </c>
      <c r="E1257" s="11">
        <v>1</v>
      </c>
      <c r="F1257" s="9">
        <v>197789.02537109706</v>
      </c>
      <c r="G1257" s="9">
        <f t="shared" si="36"/>
        <v>197789.02537109706</v>
      </c>
      <c r="K1257" s="8"/>
      <c r="L1257" s="3"/>
    </row>
    <row r="1258" spans="1:12" ht="14.25" customHeight="1" x14ac:dyDescent="0.25">
      <c r="A1258" s="4">
        <v>33</v>
      </c>
      <c r="B1258" s="816">
        <v>510</v>
      </c>
      <c r="C1258" s="7" t="s">
        <v>33</v>
      </c>
      <c r="D1258" s="11" t="s">
        <v>51</v>
      </c>
      <c r="E1258" s="11">
        <v>1</v>
      </c>
      <c r="F1258" s="9">
        <v>427594.25988499756</v>
      </c>
      <c r="G1258" s="9">
        <f t="shared" si="36"/>
        <v>427594.25988499756</v>
      </c>
    </row>
    <row r="1259" spans="1:12" ht="14.25" customHeight="1" x14ac:dyDescent="0.25">
      <c r="A1259" s="4">
        <v>33</v>
      </c>
      <c r="B1259" s="816">
        <v>28</v>
      </c>
      <c r="C1259" s="7" t="s">
        <v>34</v>
      </c>
      <c r="D1259" s="11" t="s">
        <v>51</v>
      </c>
      <c r="E1259" s="11">
        <v>1</v>
      </c>
      <c r="F1259" s="9">
        <v>307100.9624623835</v>
      </c>
      <c r="G1259" s="9">
        <f t="shared" si="36"/>
        <v>307100.9624623835</v>
      </c>
      <c r="K1259" s="8"/>
      <c r="L1259" s="8"/>
    </row>
    <row r="1260" spans="1:12" ht="14.25" customHeight="1" x14ac:dyDescent="0.25">
      <c r="A1260" s="4">
        <v>33</v>
      </c>
      <c r="B1260" s="816" t="s">
        <v>35</v>
      </c>
      <c r="C1260" s="7" t="s">
        <v>36</v>
      </c>
      <c r="D1260" s="11" t="s">
        <v>51</v>
      </c>
      <c r="E1260" s="11">
        <v>1</v>
      </c>
      <c r="F1260" s="9">
        <v>300958.7640656826</v>
      </c>
      <c r="G1260" s="9">
        <f t="shared" si="36"/>
        <v>300958.7640656826</v>
      </c>
      <c r="L1260" s="8"/>
    </row>
    <row r="1261" spans="1:12" ht="14.25" customHeight="1" x14ac:dyDescent="0.25">
      <c r="A1261" s="4">
        <v>33</v>
      </c>
      <c r="B1261" s="820">
        <v>243.5</v>
      </c>
      <c r="C1261" s="7" t="s">
        <v>37</v>
      </c>
      <c r="D1261" s="11" t="s">
        <v>51</v>
      </c>
      <c r="E1261" s="11">
        <v>1</v>
      </c>
      <c r="F1261" s="9">
        <v>256983.18279463612</v>
      </c>
      <c r="G1261" s="9">
        <f t="shared" si="36"/>
        <v>256983.18279463612</v>
      </c>
    </row>
    <row r="1262" spans="1:12" ht="14.25" customHeight="1" x14ac:dyDescent="0.25">
      <c r="A1262" s="4">
        <v>33</v>
      </c>
      <c r="B1262" s="816" t="s">
        <v>64</v>
      </c>
      <c r="C1262" s="817" t="s">
        <v>63</v>
      </c>
      <c r="D1262" s="11" t="s">
        <v>51</v>
      </c>
      <c r="E1262" s="11"/>
      <c r="F1262" s="9">
        <v>278002.00000000006</v>
      </c>
      <c r="G1262" s="9">
        <f t="shared" si="36"/>
        <v>0</v>
      </c>
    </row>
    <row r="1263" spans="1:12" x14ac:dyDescent="0.25">
      <c r="A1263" s="4">
        <v>33</v>
      </c>
      <c r="B1263" s="816" t="s">
        <v>35</v>
      </c>
      <c r="C1263" s="817" t="s">
        <v>832</v>
      </c>
      <c r="D1263" s="11" t="s">
        <v>51</v>
      </c>
      <c r="E1263" s="11">
        <v>1</v>
      </c>
      <c r="F1263" s="9">
        <v>82819.867631515852</v>
      </c>
      <c r="G1263" s="9">
        <f t="shared" si="36"/>
        <v>82819.867631515852</v>
      </c>
    </row>
    <row r="1264" spans="1:12" ht="14.25" customHeight="1" x14ac:dyDescent="0.25">
      <c r="A1264" s="4">
        <v>33</v>
      </c>
      <c r="B1264" s="816">
        <v>690</v>
      </c>
      <c r="C1264" s="817" t="s">
        <v>833</v>
      </c>
      <c r="D1264" s="11" t="s">
        <v>51</v>
      </c>
      <c r="E1264" s="11">
        <v>1</v>
      </c>
      <c r="F1264" s="9">
        <v>494940.90605549113</v>
      </c>
      <c r="G1264" s="9">
        <f t="shared" si="36"/>
        <v>494940.90605549113</v>
      </c>
    </row>
    <row r="1265" spans="1:11" ht="14.25" customHeight="1" x14ac:dyDescent="0.25">
      <c r="A1265" s="4">
        <v>33</v>
      </c>
      <c r="B1265" s="816">
        <v>268</v>
      </c>
      <c r="C1265" s="817" t="s">
        <v>834</v>
      </c>
      <c r="D1265" s="11" t="s">
        <v>51</v>
      </c>
      <c r="E1265" s="11">
        <v>1</v>
      </c>
      <c r="F1265" s="9">
        <v>639730.4370110553</v>
      </c>
      <c r="G1265" s="9">
        <f t="shared" si="36"/>
        <v>639730.4370110553</v>
      </c>
    </row>
    <row r="1266" spans="1:11" ht="14.25" customHeight="1" x14ac:dyDescent="0.25">
      <c r="A1266" s="4">
        <v>33</v>
      </c>
      <c r="B1266" s="816">
        <v>719</v>
      </c>
      <c r="C1266" s="817" t="s">
        <v>835</v>
      </c>
      <c r="D1266" s="11" t="s">
        <v>51</v>
      </c>
      <c r="E1266" s="11"/>
      <c r="F1266" s="9">
        <v>2847932.6566036539</v>
      </c>
      <c r="G1266" s="9">
        <f t="shared" si="36"/>
        <v>0</v>
      </c>
    </row>
    <row r="1267" spans="1:11" ht="14.25" customHeight="1" x14ac:dyDescent="0.25">
      <c r="A1267" s="4">
        <v>33</v>
      </c>
      <c r="B1267" s="816" t="s">
        <v>836</v>
      </c>
      <c r="C1267" s="817" t="s">
        <v>837</v>
      </c>
      <c r="D1267" s="11" t="s">
        <v>51</v>
      </c>
      <c r="E1267" s="11"/>
      <c r="F1267" s="9">
        <v>2385143.5999055603</v>
      </c>
      <c r="G1267" s="9">
        <f t="shared" si="36"/>
        <v>0</v>
      </c>
    </row>
    <row r="1268" spans="1:11" ht="14.25" customHeight="1" x14ac:dyDescent="0.25">
      <c r="A1268" s="4">
        <v>33</v>
      </c>
      <c r="B1268" s="816" t="s">
        <v>35</v>
      </c>
      <c r="C1268" s="6" t="s">
        <v>39</v>
      </c>
      <c r="D1268" s="11" t="s">
        <v>51</v>
      </c>
      <c r="E1268" s="11">
        <v>6.5</v>
      </c>
      <c r="F1268" s="9">
        <v>307102.24208704947</v>
      </c>
      <c r="G1268" s="9">
        <f t="shared" si="36"/>
        <v>1996164.5735658216</v>
      </c>
    </row>
    <row r="1269" spans="1:11" ht="14.25" customHeight="1" x14ac:dyDescent="0.25">
      <c r="A1269" s="4">
        <v>33</v>
      </c>
      <c r="B1269" s="820">
        <v>528.5</v>
      </c>
      <c r="C1269" s="818" t="s">
        <v>40</v>
      </c>
      <c r="D1269" s="819" t="s">
        <v>51</v>
      </c>
      <c r="E1269" s="819">
        <v>2</v>
      </c>
      <c r="F1269" s="9">
        <v>292746.13295942714</v>
      </c>
      <c r="G1269" s="9">
        <f t="shared" si="36"/>
        <v>585492.26591885427</v>
      </c>
    </row>
    <row r="1270" spans="1:11" ht="14.25" customHeight="1" x14ac:dyDescent="0.25">
      <c r="A1270" s="4">
        <v>33</v>
      </c>
      <c r="B1270" s="816" t="s">
        <v>35</v>
      </c>
      <c r="C1270" s="6" t="s">
        <v>41</v>
      </c>
      <c r="D1270" s="11" t="s">
        <v>51</v>
      </c>
      <c r="E1270" s="11">
        <v>6</v>
      </c>
      <c r="F1270" s="9">
        <v>71289.169766375897</v>
      </c>
      <c r="G1270" s="9">
        <f t="shared" si="36"/>
        <v>427735.01859825535</v>
      </c>
    </row>
    <row r="1271" spans="1:11" ht="14.25" customHeight="1" x14ac:dyDescent="0.25">
      <c r="A1271" s="4">
        <v>33</v>
      </c>
      <c r="B1271" s="816" t="s">
        <v>35</v>
      </c>
      <c r="C1271" s="7" t="s">
        <v>42</v>
      </c>
      <c r="D1271" s="11" t="s">
        <v>51</v>
      </c>
      <c r="E1271" s="11">
        <v>1</v>
      </c>
      <c r="F1271" s="9">
        <v>142183.03788093745</v>
      </c>
      <c r="G1271" s="9">
        <f t="shared" si="36"/>
        <v>142183.03788093745</v>
      </c>
    </row>
    <row r="1272" spans="1:11" ht="14.25" customHeight="1" x14ac:dyDescent="0.25">
      <c r="A1272" s="4">
        <v>33</v>
      </c>
      <c r="B1272" s="816" t="s">
        <v>35</v>
      </c>
      <c r="C1272" s="7" t="s">
        <v>43</v>
      </c>
      <c r="D1272" s="11" t="s">
        <v>51</v>
      </c>
      <c r="E1272" s="11">
        <v>8</v>
      </c>
      <c r="F1272" s="9">
        <v>29369.945333558175</v>
      </c>
      <c r="G1272" s="9">
        <f t="shared" si="36"/>
        <v>234959.5626684654</v>
      </c>
    </row>
    <row r="1273" spans="1:11" ht="14.25" customHeight="1" x14ac:dyDescent="0.25">
      <c r="A1273" s="4">
        <v>33</v>
      </c>
      <c r="B1273" s="816" t="s">
        <v>35</v>
      </c>
      <c r="C1273" s="6" t="s">
        <v>44</v>
      </c>
      <c r="D1273" s="11" t="s">
        <v>51</v>
      </c>
      <c r="E1273" s="11">
        <v>1</v>
      </c>
      <c r="F1273" s="9">
        <v>1801648.8280902999</v>
      </c>
      <c r="G1273" s="9">
        <f t="shared" si="36"/>
        <v>1801648.8280902999</v>
      </c>
    </row>
    <row r="1274" spans="1:11" ht="14.25" customHeight="1" x14ac:dyDescent="0.25">
      <c r="A1274" s="4">
        <v>33</v>
      </c>
      <c r="B1274" s="816" t="s">
        <v>35</v>
      </c>
      <c r="C1274" s="6" t="s">
        <v>45</v>
      </c>
      <c r="D1274" s="11" t="s">
        <v>51</v>
      </c>
      <c r="E1274" s="11">
        <v>1</v>
      </c>
      <c r="F1274" s="9">
        <v>163108.63767372453</v>
      </c>
      <c r="G1274" s="9">
        <f t="shared" si="36"/>
        <v>163108.63767372453</v>
      </c>
    </row>
    <row r="1275" spans="1:11" ht="14.25" customHeight="1" x14ac:dyDescent="0.25">
      <c r="A1275" s="4">
        <v>33</v>
      </c>
      <c r="B1275" s="816" t="s">
        <v>35</v>
      </c>
      <c r="C1275" s="6" t="s">
        <v>46</v>
      </c>
      <c r="D1275" s="11" t="s">
        <v>51</v>
      </c>
      <c r="E1275" s="11">
        <v>1</v>
      </c>
      <c r="F1275" s="9">
        <v>122331.47825529339</v>
      </c>
      <c r="G1275" s="9">
        <f t="shared" si="36"/>
        <v>122331.47825529339</v>
      </c>
      <c r="H1275" s="2"/>
      <c r="I1275" s="2"/>
      <c r="J1275" s="8"/>
    </row>
    <row r="1276" spans="1:11" ht="14.25" customHeight="1" x14ac:dyDescent="0.25">
      <c r="A1276" s="4">
        <v>33</v>
      </c>
      <c r="B1276" s="816" t="s">
        <v>35</v>
      </c>
      <c r="C1276" s="6" t="s">
        <v>47</v>
      </c>
      <c r="D1276" s="11" t="s">
        <v>48</v>
      </c>
      <c r="E1276" s="11">
        <v>5</v>
      </c>
      <c r="F1276" s="9">
        <v>193974</v>
      </c>
      <c r="G1276" s="9">
        <f t="shared" si="36"/>
        <v>969870</v>
      </c>
      <c r="H1276" s="8"/>
      <c r="I1276" s="8"/>
      <c r="J1276" s="8"/>
      <c r="K1276" s="8"/>
    </row>
    <row r="1277" spans="1:11" ht="14.25" customHeight="1" x14ac:dyDescent="0.25">
      <c r="A1277" s="4">
        <v>33</v>
      </c>
      <c r="B1277" s="816">
        <v>100</v>
      </c>
      <c r="C1277" s="6" t="s">
        <v>497</v>
      </c>
      <c r="D1277" s="11" t="s">
        <v>51</v>
      </c>
      <c r="E1277" s="11"/>
      <c r="F1277" s="9">
        <v>118572.58079897906</v>
      </c>
      <c r="G1277" s="9">
        <f t="shared" si="36"/>
        <v>0</v>
      </c>
      <c r="H1277" s="8"/>
      <c r="I1277" s="8"/>
      <c r="J1277" s="8"/>
      <c r="K1277" s="8"/>
    </row>
    <row r="1278" spans="1:11" ht="14.25" customHeight="1" x14ac:dyDescent="0.25">
      <c r="A1278" s="4">
        <v>33</v>
      </c>
      <c r="B1278" s="816">
        <v>736</v>
      </c>
      <c r="C1278" s="6" t="s">
        <v>838</v>
      </c>
      <c r="D1278" s="11" t="s">
        <v>51</v>
      </c>
      <c r="E1278" s="11"/>
      <c r="F1278" s="9">
        <v>165180.35000794518</v>
      </c>
      <c r="G1278" s="9">
        <f t="shared" si="36"/>
        <v>0</v>
      </c>
      <c r="H1278" s="8"/>
      <c r="I1278" s="8"/>
      <c r="J1278" s="8"/>
      <c r="K1278" s="8"/>
    </row>
    <row r="1279" spans="1:11" ht="14.25" customHeight="1" x14ac:dyDescent="0.25">
      <c r="A1279" s="4">
        <v>1</v>
      </c>
      <c r="B1279" s="816" t="s">
        <v>35</v>
      </c>
      <c r="C1279" s="6" t="s">
        <v>525</v>
      </c>
      <c r="D1279" s="11" t="s">
        <v>524</v>
      </c>
      <c r="E1279" s="11">
        <v>1</v>
      </c>
      <c r="F1279" s="9">
        <v>133080.96526185301</v>
      </c>
      <c r="G1279" s="9">
        <f t="shared" si="36"/>
        <v>133080.96526185301</v>
      </c>
      <c r="H1279" s="8"/>
      <c r="I1279" s="8"/>
      <c r="J1279" s="8"/>
      <c r="K1279" s="8"/>
    </row>
    <row r="1280" spans="1:11" ht="14.25" customHeight="1" x14ac:dyDescent="0.25">
      <c r="A1280" s="4">
        <v>1</v>
      </c>
      <c r="B1280" s="816" t="s">
        <v>35</v>
      </c>
      <c r="C1280" s="6" t="s">
        <v>889</v>
      </c>
      <c r="D1280" s="11" t="s">
        <v>521</v>
      </c>
      <c r="E1280" s="11">
        <v>1</v>
      </c>
      <c r="F1280" s="9">
        <v>66540.482630926504</v>
      </c>
      <c r="G1280" s="9">
        <f t="shared" si="36"/>
        <v>66540.482630926504</v>
      </c>
      <c r="H1280" s="8"/>
      <c r="I1280" s="8"/>
      <c r="J1280" s="8"/>
      <c r="K1280" s="8"/>
    </row>
    <row r="1281" spans="1:12" customFormat="1" ht="15" customHeight="1" x14ac:dyDescent="0.3">
      <c r="A1281" s="4">
        <v>1</v>
      </c>
      <c r="B1281" s="869">
        <v>576</v>
      </c>
      <c r="C1281" s="868" t="s">
        <v>1056</v>
      </c>
      <c r="D1281" s="866" t="s">
        <v>790</v>
      </c>
      <c r="E1281" s="11">
        <v>3</v>
      </c>
      <c r="F1281" s="867">
        <v>59806</v>
      </c>
      <c r="G1281" s="867">
        <f t="shared" si="36"/>
        <v>179418</v>
      </c>
    </row>
    <row r="1282" spans="1:12" customFormat="1" ht="15" customHeight="1" x14ac:dyDescent="0.3">
      <c r="A1282" s="4">
        <v>1</v>
      </c>
      <c r="B1282" s="869">
        <v>101</v>
      </c>
      <c r="C1282" s="868" t="s">
        <v>1057</v>
      </c>
      <c r="D1282" s="866" t="s">
        <v>790</v>
      </c>
      <c r="E1282" s="874">
        <f>+E1277</f>
        <v>0</v>
      </c>
      <c r="F1282" s="867">
        <v>78318</v>
      </c>
      <c r="G1282" s="867">
        <f t="shared" si="36"/>
        <v>0</v>
      </c>
    </row>
    <row r="1283" spans="1:12" ht="28.5" customHeight="1" x14ac:dyDescent="0.25">
      <c r="A1283" s="4">
        <v>33</v>
      </c>
      <c r="B1283" s="816" t="s">
        <v>35</v>
      </c>
      <c r="C1283" s="6" t="s">
        <v>49</v>
      </c>
      <c r="D1283" s="11" t="s">
        <v>51</v>
      </c>
      <c r="E1283" s="11">
        <v>1</v>
      </c>
      <c r="F1283" s="9">
        <v>3817766.5890727374</v>
      </c>
      <c r="G1283" s="9">
        <f t="shared" si="36"/>
        <v>3817766.5890727374</v>
      </c>
      <c r="J1283" s="2"/>
    </row>
    <row r="1284" spans="1:12" ht="31.5" customHeight="1" x14ac:dyDescent="0.25">
      <c r="A1284" s="4">
        <v>1</v>
      </c>
      <c r="B1284" s="841" t="s">
        <v>35</v>
      </c>
      <c r="C1284" s="842" t="s">
        <v>50</v>
      </c>
      <c r="D1284" s="11" t="s">
        <v>51</v>
      </c>
      <c r="E1284" s="843">
        <v>1</v>
      </c>
      <c r="F1284" s="844">
        <f>3184838.63678603</f>
        <v>3184838.6367860301</v>
      </c>
      <c r="G1284" s="9">
        <f t="shared" si="36"/>
        <v>3184838.6367860301</v>
      </c>
      <c r="J1284" s="2"/>
    </row>
    <row r="1285" spans="1:12" ht="42.75" customHeight="1" x14ac:dyDescent="0.25">
      <c r="A1285" s="4">
        <v>33</v>
      </c>
      <c r="B1285" s="816" t="s">
        <v>35</v>
      </c>
      <c r="C1285" s="6" t="s">
        <v>52</v>
      </c>
      <c r="D1285" s="11" t="s">
        <v>51</v>
      </c>
      <c r="E1285" s="11">
        <v>1</v>
      </c>
      <c r="F1285" s="10">
        <v>3312236.7889062678</v>
      </c>
      <c r="G1285" s="9">
        <f t="shared" si="36"/>
        <v>3312236.7889062678</v>
      </c>
    </row>
    <row r="1286" spans="1:12" ht="14.25" customHeight="1" x14ac:dyDescent="0.25">
      <c r="A1286" s="4">
        <v>33</v>
      </c>
      <c r="B1286" s="816" t="s">
        <v>35</v>
      </c>
      <c r="C1286" s="6" t="s">
        <v>53</v>
      </c>
      <c r="D1286" s="11" t="s">
        <v>51</v>
      </c>
      <c r="E1286" s="11">
        <v>1</v>
      </c>
      <c r="F1286" s="10">
        <v>1620000</v>
      </c>
      <c r="G1286" s="9">
        <f t="shared" si="36"/>
        <v>1620000</v>
      </c>
      <c r="K1286" s="2"/>
    </row>
    <row r="1287" spans="1:12" ht="28.5" customHeight="1" x14ac:dyDescent="0.25">
      <c r="A1287" s="4">
        <v>33</v>
      </c>
      <c r="B1287" s="816" t="s">
        <v>35</v>
      </c>
      <c r="C1287" s="13" t="s">
        <v>54</v>
      </c>
      <c r="D1287" s="11" t="s">
        <v>51</v>
      </c>
      <c r="E1287" s="11">
        <v>1</v>
      </c>
      <c r="F1287" s="10">
        <v>3817766.9999999986</v>
      </c>
      <c r="G1287" s="9">
        <f t="shared" si="36"/>
        <v>3817766.9999999986</v>
      </c>
      <c r="K1287" s="3"/>
    </row>
    <row r="1288" spans="1:12" ht="28.5" customHeight="1" x14ac:dyDescent="0.25">
      <c r="A1288" s="4">
        <v>33</v>
      </c>
      <c r="B1288" s="820" t="s">
        <v>35</v>
      </c>
      <c r="C1288" s="12" t="s">
        <v>55</v>
      </c>
      <c r="D1288" s="11" t="s">
        <v>51</v>
      </c>
      <c r="E1288" s="11">
        <v>1</v>
      </c>
      <c r="F1288" s="10">
        <v>2031088.0899497306</v>
      </c>
      <c r="G1288" s="9">
        <f t="shared" si="36"/>
        <v>2031088.0899497306</v>
      </c>
    </row>
    <row r="1289" spans="1:12" ht="14.25" customHeight="1" x14ac:dyDescent="0.25">
      <c r="A1289" s="825"/>
      <c r="B1289" s="826"/>
      <c r="C1289" s="827" t="s">
        <v>20</v>
      </c>
      <c r="D1289" s="828"/>
      <c r="E1289" s="828"/>
      <c r="F1289" s="829"/>
      <c r="G1289" s="830">
        <f>SUM(G1252:G1288)</f>
        <v>29952693.753420845</v>
      </c>
      <c r="H1289" s="8" t="e">
        <f>+#REF!</f>
        <v>#REF!</v>
      </c>
      <c r="J1289" s="8" t="e">
        <f>+G1289-H1289</f>
        <v>#REF!</v>
      </c>
    </row>
    <row r="1290" spans="1:12" ht="14.25" customHeight="1" x14ac:dyDescent="0.25">
      <c r="A1290" s="822"/>
      <c r="B1290" s="822"/>
      <c r="C1290" s="822" t="s">
        <v>871</v>
      </c>
      <c r="D1290" s="822"/>
      <c r="E1290" s="822"/>
      <c r="F1290" s="823"/>
      <c r="G1290" s="824"/>
    </row>
    <row r="1291" spans="1:12" ht="14.25" customHeight="1" x14ac:dyDescent="0.25">
      <c r="A1291" s="4">
        <v>34</v>
      </c>
      <c r="B1291" s="816">
        <v>730</v>
      </c>
      <c r="C1291" s="5" t="s">
        <v>26</v>
      </c>
      <c r="D1291" s="11" t="s">
        <v>51</v>
      </c>
      <c r="E1291" s="11">
        <v>1</v>
      </c>
      <c r="F1291" s="9">
        <v>874341.94177037419</v>
      </c>
      <c r="G1291" s="9">
        <f t="shared" ref="G1291:G1327" si="37">+F1291*E1291</f>
        <v>874341.94177037419</v>
      </c>
      <c r="K1291" s="8"/>
      <c r="L1291" s="3"/>
    </row>
    <row r="1292" spans="1:12" ht="14.25" customHeight="1" x14ac:dyDescent="0.25">
      <c r="A1292" s="4">
        <v>34</v>
      </c>
      <c r="B1292" s="816">
        <v>708</v>
      </c>
      <c r="C1292" s="5" t="s">
        <v>27</v>
      </c>
      <c r="D1292" s="11" t="s">
        <v>51</v>
      </c>
      <c r="E1292" s="11">
        <v>1</v>
      </c>
      <c r="F1292" s="9">
        <v>615578.80106536078</v>
      </c>
      <c r="G1292" s="9">
        <f t="shared" si="37"/>
        <v>615578.80106536078</v>
      </c>
      <c r="K1292" s="8"/>
      <c r="L1292" s="3"/>
    </row>
    <row r="1293" spans="1:12" ht="14.25" customHeight="1" x14ac:dyDescent="0.25">
      <c r="A1293" s="4">
        <v>34</v>
      </c>
      <c r="B1293" s="816">
        <v>752</v>
      </c>
      <c r="C1293" s="6" t="s">
        <v>28</v>
      </c>
      <c r="D1293" s="11" t="s">
        <v>51</v>
      </c>
      <c r="E1293" s="11">
        <v>1</v>
      </c>
      <c r="F1293" s="9">
        <v>672692.28878201754</v>
      </c>
      <c r="G1293" s="9">
        <f t="shared" si="37"/>
        <v>672692.28878201754</v>
      </c>
      <c r="K1293" s="8"/>
      <c r="L1293" s="3"/>
    </row>
    <row r="1294" spans="1:12" ht="14.25" customHeight="1" x14ac:dyDescent="0.25">
      <c r="A1294" s="4">
        <v>34</v>
      </c>
      <c r="B1294" s="816" t="s">
        <v>29</v>
      </c>
      <c r="C1294" s="7" t="s">
        <v>30</v>
      </c>
      <c r="D1294" s="11" t="s">
        <v>51</v>
      </c>
      <c r="E1294" s="11">
        <v>2</v>
      </c>
      <c r="F1294" s="9">
        <v>184841.78300071796</v>
      </c>
      <c r="G1294" s="9">
        <f t="shared" si="37"/>
        <v>369683.56600143592</v>
      </c>
      <c r="K1294" s="8"/>
      <c r="L1294" s="3"/>
    </row>
    <row r="1295" spans="1:12" ht="14.25" customHeight="1" x14ac:dyDescent="0.25">
      <c r="A1295" s="4">
        <v>34</v>
      </c>
      <c r="B1295" s="816">
        <v>527</v>
      </c>
      <c r="C1295" s="7" t="s">
        <v>31</v>
      </c>
      <c r="D1295" s="11" t="s">
        <v>51</v>
      </c>
      <c r="E1295" s="11"/>
      <c r="F1295" s="9">
        <v>106249.79526559786</v>
      </c>
      <c r="G1295" s="9">
        <f t="shared" si="37"/>
        <v>0</v>
      </c>
      <c r="K1295" s="8"/>
      <c r="L1295" s="3"/>
    </row>
    <row r="1296" spans="1:12" ht="25.5" customHeight="1" x14ac:dyDescent="0.25">
      <c r="A1296" s="4">
        <v>34</v>
      </c>
      <c r="B1296" s="816">
        <v>522</v>
      </c>
      <c r="C1296" s="11" t="s">
        <v>32</v>
      </c>
      <c r="D1296" s="11" t="s">
        <v>51</v>
      </c>
      <c r="E1296" s="11">
        <v>1</v>
      </c>
      <c r="F1296" s="9">
        <v>197789.02537109706</v>
      </c>
      <c r="G1296" s="9">
        <f t="shared" si="37"/>
        <v>197789.02537109706</v>
      </c>
      <c r="K1296" s="8"/>
      <c r="L1296" s="3"/>
    </row>
    <row r="1297" spans="1:12" ht="14.25" customHeight="1" x14ac:dyDescent="0.25">
      <c r="A1297" s="4">
        <v>34</v>
      </c>
      <c r="B1297" s="816">
        <v>510</v>
      </c>
      <c r="C1297" s="7" t="s">
        <v>33</v>
      </c>
      <c r="D1297" s="11" t="s">
        <v>51</v>
      </c>
      <c r="E1297" s="11">
        <v>1</v>
      </c>
      <c r="F1297" s="9">
        <v>427594.25988499756</v>
      </c>
      <c r="G1297" s="9">
        <f t="shared" si="37"/>
        <v>427594.25988499756</v>
      </c>
    </row>
    <row r="1298" spans="1:12" ht="14.25" customHeight="1" x14ac:dyDescent="0.25">
      <c r="A1298" s="4">
        <v>34</v>
      </c>
      <c r="B1298" s="816">
        <v>28</v>
      </c>
      <c r="C1298" s="7" t="s">
        <v>34</v>
      </c>
      <c r="D1298" s="11" t="s">
        <v>51</v>
      </c>
      <c r="E1298" s="11">
        <v>1</v>
      </c>
      <c r="F1298" s="9">
        <v>307100.9624623835</v>
      </c>
      <c r="G1298" s="9">
        <f t="shared" si="37"/>
        <v>307100.9624623835</v>
      </c>
      <c r="K1298" s="8"/>
      <c r="L1298" s="8"/>
    </row>
    <row r="1299" spans="1:12" ht="14.25" customHeight="1" x14ac:dyDescent="0.25">
      <c r="A1299" s="4">
        <v>34</v>
      </c>
      <c r="B1299" s="816" t="s">
        <v>35</v>
      </c>
      <c r="C1299" s="7" t="s">
        <v>36</v>
      </c>
      <c r="D1299" s="11" t="s">
        <v>51</v>
      </c>
      <c r="E1299" s="11"/>
      <c r="F1299" s="9">
        <v>300958.7640656826</v>
      </c>
      <c r="G1299" s="9">
        <f t="shared" si="37"/>
        <v>0</v>
      </c>
      <c r="L1299" s="8"/>
    </row>
    <row r="1300" spans="1:12" ht="14.25" customHeight="1" x14ac:dyDescent="0.25">
      <c r="A1300" s="4">
        <v>34</v>
      </c>
      <c r="B1300" s="820">
        <v>243.5</v>
      </c>
      <c r="C1300" s="7" t="s">
        <v>37</v>
      </c>
      <c r="D1300" s="11" t="s">
        <v>51</v>
      </c>
      <c r="E1300" s="11">
        <v>1</v>
      </c>
      <c r="F1300" s="9">
        <v>256983.18279463612</v>
      </c>
      <c r="G1300" s="9">
        <f t="shared" si="37"/>
        <v>256983.18279463612</v>
      </c>
    </row>
    <row r="1301" spans="1:12" ht="14.25" customHeight="1" x14ac:dyDescent="0.25">
      <c r="A1301" s="4">
        <v>34</v>
      </c>
      <c r="B1301" s="816" t="s">
        <v>64</v>
      </c>
      <c r="C1301" s="817" t="s">
        <v>63</v>
      </c>
      <c r="D1301" s="11" t="s">
        <v>51</v>
      </c>
      <c r="E1301" s="11"/>
      <c r="F1301" s="9">
        <v>278002.00000000006</v>
      </c>
      <c r="G1301" s="9">
        <f t="shared" si="37"/>
        <v>0</v>
      </c>
    </row>
    <row r="1302" spans="1:12" x14ac:dyDescent="0.25">
      <c r="A1302" s="4">
        <v>34</v>
      </c>
      <c r="B1302" s="816" t="s">
        <v>35</v>
      </c>
      <c r="C1302" s="817" t="s">
        <v>832</v>
      </c>
      <c r="D1302" s="11" t="s">
        <v>51</v>
      </c>
      <c r="E1302" s="11">
        <v>1</v>
      </c>
      <c r="F1302" s="9">
        <v>82819.867631515852</v>
      </c>
      <c r="G1302" s="9">
        <f t="shared" si="37"/>
        <v>82819.867631515852</v>
      </c>
    </row>
    <row r="1303" spans="1:12" ht="14.25" customHeight="1" x14ac:dyDescent="0.25">
      <c r="A1303" s="4">
        <v>34</v>
      </c>
      <c r="B1303" s="816">
        <v>690</v>
      </c>
      <c r="C1303" s="817" t="s">
        <v>833</v>
      </c>
      <c r="D1303" s="11" t="s">
        <v>51</v>
      </c>
      <c r="E1303" s="11">
        <v>1</v>
      </c>
      <c r="F1303" s="9">
        <v>494940.90605549113</v>
      </c>
      <c r="G1303" s="9">
        <f t="shared" si="37"/>
        <v>494940.90605549113</v>
      </c>
    </row>
    <row r="1304" spans="1:12" ht="14.25" customHeight="1" x14ac:dyDescent="0.25">
      <c r="A1304" s="4">
        <v>34</v>
      </c>
      <c r="B1304" s="816">
        <v>268</v>
      </c>
      <c r="C1304" s="817" t="s">
        <v>834</v>
      </c>
      <c r="D1304" s="11" t="s">
        <v>51</v>
      </c>
      <c r="E1304" s="11"/>
      <c r="F1304" s="9">
        <v>639730.4370110553</v>
      </c>
      <c r="G1304" s="9">
        <f t="shared" si="37"/>
        <v>0</v>
      </c>
    </row>
    <row r="1305" spans="1:12" ht="14.25" customHeight="1" x14ac:dyDescent="0.25">
      <c r="A1305" s="4">
        <v>34</v>
      </c>
      <c r="B1305" s="816">
        <v>719</v>
      </c>
      <c r="C1305" s="817" t="s">
        <v>835</v>
      </c>
      <c r="D1305" s="11" t="s">
        <v>51</v>
      </c>
      <c r="E1305" s="11"/>
      <c r="F1305" s="9">
        <v>2847932.6566036539</v>
      </c>
      <c r="G1305" s="9">
        <f t="shared" si="37"/>
        <v>0</v>
      </c>
    </row>
    <row r="1306" spans="1:12" ht="14.25" customHeight="1" x14ac:dyDescent="0.25">
      <c r="A1306" s="4">
        <v>34</v>
      </c>
      <c r="B1306" s="816" t="s">
        <v>836</v>
      </c>
      <c r="C1306" s="817" t="s">
        <v>837</v>
      </c>
      <c r="D1306" s="11" t="s">
        <v>51</v>
      </c>
      <c r="E1306" s="11"/>
      <c r="F1306" s="9">
        <v>2385143.5999055603</v>
      </c>
      <c r="G1306" s="9">
        <f t="shared" si="37"/>
        <v>0</v>
      </c>
    </row>
    <row r="1307" spans="1:12" ht="14.25" customHeight="1" x14ac:dyDescent="0.25">
      <c r="A1307" s="4">
        <v>34</v>
      </c>
      <c r="B1307" s="816" t="s">
        <v>35</v>
      </c>
      <c r="C1307" s="6" t="s">
        <v>39</v>
      </c>
      <c r="D1307" s="11" t="s">
        <v>51</v>
      </c>
      <c r="E1307" s="11">
        <v>6.5</v>
      </c>
      <c r="F1307" s="9">
        <v>307102.24208704947</v>
      </c>
      <c r="G1307" s="9">
        <f t="shared" si="37"/>
        <v>1996164.5735658216</v>
      </c>
    </row>
    <row r="1308" spans="1:12" ht="14.25" customHeight="1" x14ac:dyDescent="0.25">
      <c r="A1308" s="4">
        <v>34</v>
      </c>
      <c r="B1308" s="820">
        <v>528.5</v>
      </c>
      <c r="C1308" s="818" t="s">
        <v>40</v>
      </c>
      <c r="D1308" s="819" t="s">
        <v>51</v>
      </c>
      <c r="E1308" s="819"/>
      <c r="F1308" s="9">
        <v>292746.13295942714</v>
      </c>
      <c r="G1308" s="9">
        <f t="shared" si="37"/>
        <v>0</v>
      </c>
    </row>
    <row r="1309" spans="1:12" ht="14.25" customHeight="1" x14ac:dyDescent="0.25">
      <c r="A1309" s="4">
        <v>34</v>
      </c>
      <c r="B1309" s="816" t="s">
        <v>35</v>
      </c>
      <c r="C1309" s="6" t="s">
        <v>41</v>
      </c>
      <c r="D1309" s="11" t="s">
        <v>51</v>
      </c>
      <c r="E1309" s="11">
        <v>6</v>
      </c>
      <c r="F1309" s="9">
        <v>71289.169766375897</v>
      </c>
      <c r="G1309" s="9">
        <f t="shared" si="37"/>
        <v>427735.01859825535</v>
      </c>
    </row>
    <row r="1310" spans="1:12" ht="14.25" customHeight="1" x14ac:dyDescent="0.25">
      <c r="A1310" s="4">
        <v>34</v>
      </c>
      <c r="B1310" s="816" t="s">
        <v>35</v>
      </c>
      <c r="C1310" s="7" t="s">
        <v>42</v>
      </c>
      <c r="D1310" s="11" t="s">
        <v>51</v>
      </c>
      <c r="E1310" s="11">
        <v>1</v>
      </c>
      <c r="F1310" s="9">
        <v>142183.03788093745</v>
      </c>
      <c r="G1310" s="9">
        <f t="shared" si="37"/>
        <v>142183.03788093745</v>
      </c>
    </row>
    <row r="1311" spans="1:12" ht="14.25" customHeight="1" x14ac:dyDescent="0.25">
      <c r="A1311" s="4">
        <v>34</v>
      </c>
      <c r="B1311" s="816" t="s">
        <v>35</v>
      </c>
      <c r="C1311" s="7" t="s">
        <v>43</v>
      </c>
      <c r="D1311" s="11" t="s">
        <v>51</v>
      </c>
      <c r="E1311" s="11">
        <v>8</v>
      </c>
      <c r="F1311" s="9">
        <v>29369.945333558175</v>
      </c>
      <c r="G1311" s="9">
        <f t="shared" si="37"/>
        <v>234959.5626684654</v>
      </c>
    </row>
    <row r="1312" spans="1:12" ht="14.25" customHeight="1" x14ac:dyDescent="0.25">
      <c r="A1312" s="4">
        <v>34</v>
      </c>
      <c r="B1312" s="816" t="s">
        <v>35</v>
      </c>
      <c r="C1312" s="6" t="s">
        <v>44</v>
      </c>
      <c r="D1312" s="11" t="s">
        <v>51</v>
      </c>
      <c r="E1312" s="11">
        <v>1</v>
      </c>
      <c r="F1312" s="9">
        <v>1801648.8280902999</v>
      </c>
      <c r="G1312" s="9">
        <f t="shared" si="37"/>
        <v>1801648.8280902999</v>
      </c>
    </row>
    <row r="1313" spans="1:11" ht="14.25" customHeight="1" x14ac:dyDescent="0.25">
      <c r="A1313" s="4">
        <v>34</v>
      </c>
      <c r="B1313" s="816" t="s">
        <v>35</v>
      </c>
      <c r="C1313" s="6" t="s">
        <v>45</v>
      </c>
      <c r="D1313" s="11" t="s">
        <v>51</v>
      </c>
      <c r="E1313" s="11">
        <v>1</v>
      </c>
      <c r="F1313" s="9">
        <v>163108.63767372453</v>
      </c>
      <c r="G1313" s="9">
        <f t="shared" si="37"/>
        <v>163108.63767372453</v>
      </c>
    </row>
    <row r="1314" spans="1:11" ht="14.25" customHeight="1" x14ac:dyDescent="0.25">
      <c r="A1314" s="4">
        <v>34</v>
      </c>
      <c r="B1314" s="816" t="s">
        <v>35</v>
      </c>
      <c r="C1314" s="6" t="s">
        <v>46</v>
      </c>
      <c r="D1314" s="11" t="s">
        <v>51</v>
      </c>
      <c r="E1314" s="11">
        <v>1</v>
      </c>
      <c r="F1314" s="9">
        <v>122331.47825529339</v>
      </c>
      <c r="G1314" s="9">
        <f t="shared" si="37"/>
        <v>122331.47825529339</v>
      </c>
      <c r="H1314" s="2"/>
      <c r="I1314" s="2"/>
      <c r="J1314" s="8"/>
    </row>
    <row r="1315" spans="1:11" ht="14.25" customHeight="1" x14ac:dyDescent="0.25">
      <c r="A1315" s="4">
        <v>34</v>
      </c>
      <c r="B1315" s="816" t="s">
        <v>35</v>
      </c>
      <c r="C1315" s="6" t="s">
        <v>47</v>
      </c>
      <c r="D1315" s="11" t="s">
        <v>48</v>
      </c>
      <c r="E1315" s="11">
        <v>5</v>
      </c>
      <c r="F1315" s="9">
        <v>193974</v>
      </c>
      <c r="G1315" s="9">
        <f t="shared" si="37"/>
        <v>969870</v>
      </c>
      <c r="H1315" s="8"/>
      <c r="I1315" s="8"/>
      <c r="J1315" s="8"/>
      <c r="K1315" s="8"/>
    </row>
    <row r="1316" spans="1:11" ht="14.25" customHeight="1" x14ac:dyDescent="0.25">
      <c r="A1316" s="4">
        <v>34</v>
      </c>
      <c r="B1316" s="816">
        <v>100</v>
      </c>
      <c r="C1316" s="6" t="s">
        <v>497</v>
      </c>
      <c r="D1316" s="11" t="s">
        <v>51</v>
      </c>
      <c r="E1316" s="11"/>
      <c r="F1316" s="9">
        <v>118572.58079897906</v>
      </c>
      <c r="G1316" s="9">
        <f t="shared" si="37"/>
        <v>0</v>
      </c>
      <c r="H1316" s="8"/>
      <c r="I1316" s="8"/>
      <c r="J1316" s="8"/>
      <c r="K1316" s="8"/>
    </row>
    <row r="1317" spans="1:11" ht="14.25" customHeight="1" x14ac:dyDescent="0.25">
      <c r="A1317" s="4">
        <v>34</v>
      </c>
      <c r="B1317" s="816">
        <v>736</v>
      </c>
      <c r="C1317" s="6" t="s">
        <v>838</v>
      </c>
      <c r="D1317" s="11" t="s">
        <v>51</v>
      </c>
      <c r="E1317" s="11"/>
      <c r="F1317" s="9">
        <v>165180.35000794518</v>
      </c>
      <c r="G1317" s="9">
        <f t="shared" si="37"/>
        <v>0</v>
      </c>
      <c r="H1317" s="8"/>
      <c r="I1317" s="8"/>
      <c r="J1317" s="8"/>
      <c r="K1317" s="8"/>
    </row>
    <row r="1318" spans="1:11" ht="14.25" customHeight="1" x14ac:dyDescent="0.25">
      <c r="A1318" s="4">
        <v>1</v>
      </c>
      <c r="B1318" s="816" t="s">
        <v>35</v>
      </c>
      <c r="C1318" s="6" t="s">
        <v>525</v>
      </c>
      <c r="D1318" s="11" t="s">
        <v>524</v>
      </c>
      <c r="E1318" s="11">
        <v>1</v>
      </c>
      <c r="F1318" s="9">
        <v>133080.96526185301</v>
      </c>
      <c r="G1318" s="9">
        <f t="shared" si="37"/>
        <v>133080.96526185301</v>
      </c>
      <c r="H1318" s="8"/>
      <c r="I1318" s="8"/>
      <c r="J1318" s="8"/>
      <c r="K1318" s="8"/>
    </row>
    <row r="1319" spans="1:11" ht="14.25" customHeight="1" x14ac:dyDescent="0.25">
      <c r="A1319" s="4">
        <v>1</v>
      </c>
      <c r="B1319" s="816" t="s">
        <v>35</v>
      </c>
      <c r="C1319" s="6" t="s">
        <v>889</v>
      </c>
      <c r="D1319" s="11" t="s">
        <v>521</v>
      </c>
      <c r="E1319" s="11">
        <v>1</v>
      </c>
      <c r="F1319" s="9">
        <v>66540.482630926504</v>
      </c>
      <c r="G1319" s="9">
        <f t="shared" si="37"/>
        <v>66540.482630926504</v>
      </c>
      <c r="H1319" s="8"/>
      <c r="I1319" s="8"/>
      <c r="J1319" s="8"/>
      <c r="K1319" s="8"/>
    </row>
    <row r="1320" spans="1:11" customFormat="1" ht="15" customHeight="1" x14ac:dyDescent="0.3">
      <c r="A1320" s="4">
        <v>1</v>
      </c>
      <c r="B1320" s="869">
        <v>576</v>
      </c>
      <c r="C1320" s="868" t="s">
        <v>1056</v>
      </c>
      <c r="D1320" s="866" t="s">
        <v>790</v>
      </c>
      <c r="E1320" s="11">
        <v>3</v>
      </c>
      <c r="F1320" s="867">
        <v>59806</v>
      </c>
      <c r="G1320" s="867">
        <f t="shared" si="37"/>
        <v>179418</v>
      </c>
    </row>
    <row r="1321" spans="1:11" customFormat="1" ht="15" customHeight="1" x14ac:dyDescent="0.3">
      <c r="A1321" s="4">
        <v>1</v>
      </c>
      <c r="B1321" s="869">
        <v>101</v>
      </c>
      <c r="C1321" s="868" t="s">
        <v>1057</v>
      </c>
      <c r="D1321" s="866" t="s">
        <v>790</v>
      </c>
      <c r="E1321" s="874">
        <f>+E1316</f>
        <v>0</v>
      </c>
      <c r="F1321" s="867">
        <v>78318</v>
      </c>
      <c r="G1321" s="867">
        <f t="shared" si="37"/>
        <v>0</v>
      </c>
    </row>
    <row r="1322" spans="1:11" ht="28.5" customHeight="1" x14ac:dyDescent="0.25">
      <c r="A1322" s="4">
        <v>34</v>
      </c>
      <c r="B1322" s="816" t="s">
        <v>35</v>
      </c>
      <c r="C1322" s="6" t="s">
        <v>49</v>
      </c>
      <c r="D1322" s="11" t="s">
        <v>51</v>
      </c>
      <c r="E1322" s="11">
        <v>1</v>
      </c>
      <c r="F1322" s="9">
        <v>3817766.5890727374</v>
      </c>
      <c r="G1322" s="9">
        <f t="shared" si="37"/>
        <v>3817766.5890727374</v>
      </c>
      <c r="J1322" s="2"/>
    </row>
    <row r="1323" spans="1:11" ht="31.5" customHeight="1" x14ac:dyDescent="0.25">
      <c r="A1323" s="4">
        <v>1</v>
      </c>
      <c r="B1323" s="841" t="s">
        <v>35</v>
      </c>
      <c r="C1323" s="842" t="s">
        <v>50</v>
      </c>
      <c r="D1323" s="11" t="s">
        <v>51</v>
      </c>
      <c r="E1323" s="843">
        <v>1</v>
      </c>
      <c r="F1323" s="844">
        <f>3184838.63678603</f>
        <v>3184838.6367860301</v>
      </c>
      <c r="G1323" s="9">
        <f t="shared" si="37"/>
        <v>3184838.6367860301</v>
      </c>
      <c r="J1323" s="2"/>
    </row>
    <row r="1324" spans="1:11" ht="42.75" customHeight="1" x14ac:dyDescent="0.25">
      <c r="A1324" s="4">
        <v>34</v>
      </c>
      <c r="B1324" s="816" t="s">
        <v>35</v>
      </c>
      <c r="C1324" s="6" t="s">
        <v>52</v>
      </c>
      <c r="D1324" s="11" t="s">
        <v>51</v>
      </c>
      <c r="E1324" s="11">
        <v>1</v>
      </c>
      <c r="F1324" s="10">
        <v>3312236.7889062678</v>
      </c>
      <c r="G1324" s="9">
        <f t="shared" si="37"/>
        <v>3312236.7889062678</v>
      </c>
    </row>
    <row r="1325" spans="1:11" ht="14.25" customHeight="1" x14ac:dyDescent="0.25">
      <c r="A1325" s="4">
        <v>34</v>
      </c>
      <c r="B1325" s="816" t="s">
        <v>35</v>
      </c>
      <c r="C1325" s="6" t="s">
        <v>53</v>
      </c>
      <c r="D1325" s="11" t="s">
        <v>51</v>
      </c>
      <c r="E1325" s="11">
        <v>1</v>
      </c>
      <c r="F1325" s="10">
        <v>1620000</v>
      </c>
      <c r="G1325" s="9">
        <f t="shared" si="37"/>
        <v>1620000</v>
      </c>
      <c r="K1325" s="2"/>
    </row>
    <row r="1326" spans="1:11" ht="28.5" customHeight="1" x14ac:dyDescent="0.25">
      <c r="A1326" s="4">
        <v>34</v>
      </c>
      <c r="B1326" s="816" t="s">
        <v>35</v>
      </c>
      <c r="C1326" s="13" t="s">
        <v>54</v>
      </c>
      <c r="D1326" s="11" t="s">
        <v>51</v>
      </c>
      <c r="E1326" s="11">
        <v>1</v>
      </c>
      <c r="F1326" s="10">
        <v>3817766.9999999986</v>
      </c>
      <c r="G1326" s="9">
        <f t="shared" si="37"/>
        <v>3817766.9999999986</v>
      </c>
      <c r="K1326" s="3"/>
    </row>
    <row r="1327" spans="1:11" ht="28.5" customHeight="1" x14ac:dyDescent="0.25">
      <c r="A1327" s="4">
        <v>34</v>
      </c>
      <c r="B1327" s="820" t="s">
        <v>35</v>
      </c>
      <c r="C1327" s="12" t="s">
        <v>55</v>
      </c>
      <c r="D1327" s="11" t="s">
        <v>51</v>
      </c>
      <c r="E1327" s="11">
        <v>1</v>
      </c>
      <c r="F1327" s="10">
        <v>2031088.0899497306</v>
      </c>
      <c r="G1327" s="9">
        <f t="shared" si="37"/>
        <v>2031088.0899497306</v>
      </c>
    </row>
    <row r="1328" spans="1:11" ht="14.25" customHeight="1" x14ac:dyDescent="0.25">
      <c r="A1328" s="825"/>
      <c r="B1328" s="826"/>
      <c r="C1328" s="827" t="s">
        <v>20</v>
      </c>
      <c r="D1328" s="828"/>
      <c r="E1328" s="828"/>
      <c r="F1328" s="829"/>
      <c r="G1328" s="830">
        <f>SUM(G1291:G1327)</f>
        <v>28320262.491159655</v>
      </c>
      <c r="H1328" s="8" t="e">
        <f>+#REF!</f>
        <v>#REF!</v>
      </c>
      <c r="J1328" s="8" t="e">
        <f>+G1328-H1328</f>
        <v>#REF!</v>
      </c>
    </row>
    <row r="1329" spans="1:12" ht="14.25" customHeight="1" x14ac:dyDescent="0.25">
      <c r="A1329" s="822"/>
      <c r="B1329" s="822"/>
      <c r="C1329" s="822" t="s">
        <v>872</v>
      </c>
      <c r="D1329" s="822"/>
      <c r="E1329" s="822"/>
      <c r="F1329" s="823"/>
      <c r="G1329" s="824"/>
    </row>
    <row r="1330" spans="1:12" ht="14.25" customHeight="1" x14ac:dyDescent="0.25">
      <c r="A1330" s="4">
        <v>35</v>
      </c>
      <c r="B1330" s="816">
        <v>730</v>
      </c>
      <c r="C1330" s="5" t="s">
        <v>26</v>
      </c>
      <c r="D1330" s="11" t="s">
        <v>51</v>
      </c>
      <c r="E1330" s="11">
        <v>1</v>
      </c>
      <c r="F1330" s="9">
        <v>874341.94177037419</v>
      </c>
      <c r="G1330" s="9">
        <f t="shared" ref="G1330:G1366" si="38">+F1330*E1330</f>
        <v>874341.94177037419</v>
      </c>
      <c r="K1330" s="8"/>
      <c r="L1330" s="3"/>
    </row>
    <row r="1331" spans="1:12" ht="14.25" customHeight="1" x14ac:dyDescent="0.25">
      <c r="A1331" s="4">
        <v>35</v>
      </c>
      <c r="B1331" s="816">
        <v>708</v>
      </c>
      <c r="C1331" s="5" t="s">
        <v>27</v>
      </c>
      <c r="D1331" s="11" t="s">
        <v>51</v>
      </c>
      <c r="E1331" s="11">
        <v>1</v>
      </c>
      <c r="F1331" s="9">
        <v>615578.80106536078</v>
      </c>
      <c r="G1331" s="9">
        <f t="shared" si="38"/>
        <v>615578.80106536078</v>
      </c>
      <c r="K1331" s="8"/>
      <c r="L1331" s="3"/>
    </row>
    <row r="1332" spans="1:12" ht="14.25" customHeight="1" x14ac:dyDescent="0.25">
      <c r="A1332" s="4">
        <v>35</v>
      </c>
      <c r="B1332" s="816">
        <v>752</v>
      </c>
      <c r="C1332" s="6" t="s">
        <v>28</v>
      </c>
      <c r="D1332" s="11" t="s">
        <v>51</v>
      </c>
      <c r="E1332" s="11">
        <v>1</v>
      </c>
      <c r="F1332" s="9">
        <v>672692.28878201754</v>
      </c>
      <c r="G1332" s="9">
        <f t="shared" si="38"/>
        <v>672692.28878201754</v>
      </c>
      <c r="K1332" s="8"/>
      <c r="L1332" s="3"/>
    </row>
    <row r="1333" spans="1:12" ht="14.25" customHeight="1" x14ac:dyDescent="0.25">
      <c r="A1333" s="4">
        <v>35</v>
      </c>
      <c r="B1333" s="816" t="s">
        <v>29</v>
      </c>
      <c r="C1333" s="7" t="s">
        <v>30</v>
      </c>
      <c r="D1333" s="11" t="s">
        <v>51</v>
      </c>
      <c r="E1333" s="11">
        <v>2</v>
      </c>
      <c r="F1333" s="9">
        <v>184841.78300071796</v>
      </c>
      <c r="G1333" s="9">
        <f t="shared" si="38"/>
        <v>369683.56600143592</v>
      </c>
      <c r="K1333" s="8"/>
      <c r="L1333" s="3"/>
    </row>
    <row r="1334" spans="1:12" ht="14.25" customHeight="1" x14ac:dyDescent="0.25">
      <c r="A1334" s="4">
        <v>35</v>
      </c>
      <c r="B1334" s="816">
        <v>527</v>
      </c>
      <c r="C1334" s="7" t="s">
        <v>31</v>
      </c>
      <c r="D1334" s="11" t="s">
        <v>51</v>
      </c>
      <c r="E1334" s="11"/>
      <c r="F1334" s="9">
        <v>106249.79526559786</v>
      </c>
      <c r="G1334" s="9">
        <f t="shared" si="38"/>
        <v>0</v>
      </c>
      <c r="K1334" s="8"/>
      <c r="L1334" s="3"/>
    </row>
    <row r="1335" spans="1:12" ht="25.5" customHeight="1" x14ac:dyDescent="0.25">
      <c r="A1335" s="4">
        <v>35</v>
      </c>
      <c r="B1335" s="816">
        <v>522</v>
      </c>
      <c r="C1335" s="11" t="s">
        <v>32</v>
      </c>
      <c r="D1335" s="11" t="s">
        <v>51</v>
      </c>
      <c r="E1335" s="11">
        <v>1</v>
      </c>
      <c r="F1335" s="9">
        <v>197789.02537109706</v>
      </c>
      <c r="G1335" s="9">
        <f t="shared" si="38"/>
        <v>197789.02537109706</v>
      </c>
      <c r="K1335" s="8"/>
      <c r="L1335" s="3"/>
    </row>
    <row r="1336" spans="1:12" ht="14.25" customHeight="1" x14ac:dyDescent="0.25">
      <c r="A1336" s="4">
        <v>35</v>
      </c>
      <c r="B1336" s="816">
        <v>510</v>
      </c>
      <c r="C1336" s="7" t="s">
        <v>33</v>
      </c>
      <c r="D1336" s="11" t="s">
        <v>51</v>
      </c>
      <c r="E1336" s="11">
        <v>1</v>
      </c>
      <c r="F1336" s="9">
        <v>427594.25988499756</v>
      </c>
      <c r="G1336" s="9">
        <f t="shared" si="38"/>
        <v>427594.25988499756</v>
      </c>
    </row>
    <row r="1337" spans="1:12" ht="14.25" customHeight="1" x14ac:dyDescent="0.25">
      <c r="A1337" s="4">
        <v>35</v>
      </c>
      <c r="B1337" s="816">
        <v>28</v>
      </c>
      <c r="C1337" s="7" t="s">
        <v>34</v>
      </c>
      <c r="D1337" s="11" t="s">
        <v>51</v>
      </c>
      <c r="E1337" s="11">
        <v>1</v>
      </c>
      <c r="F1337" s="9">
        <v>307100.9624623835</v>
      </c>
      <c r="G1337" s="9">
        <f t="shared" si="38"/>
        <v>307100.9624623835</v>
      </c>
      <c r="K1337" s="8"/>
      <c r="L1337" s="8"/>
    </row>
    <row r="1338" spans="1:12" ht="14.25" customHeight="1" x14ac:dyDescent="0.25">
      <c r="A1338" s="4">
        <v>35</v>
      </c>
      <c r="B1338" s="816" t="s">
        <v>35</v>
      </c>
      <c r="C1338" s="7" t="s">
        <v>36</v>
      </c>
      <c r="D1338" s="11" t="s">
        <v>51</v>
      </c>
      <c r="E1338" s="11"/>
      <c r="F1338" s="9">
        <v>300958.7640656826</v>
      </c>
      <c r="G1338" s="9">
        <f t="shared" si="38"/>
        <v>0</v>
      </c>
      <c r="L1338" s="8"/>
    </row>
    <row r="1339" spans="1:12" ht="14.25" customHeight="1" x14ac:dyDescent="0.25">
      <c r="A1339" s="4">
        <v>35</v>
      </c>
      <c r="B1339" s="820">
        <v>243.5</v>
      </c>
      <c r="C1339" s="7" t="s">
        <v>37</v>
      </c>
      <c r="D1339" s="11" t="s">
        <v>51</v>
      </c>
      <c r="E1339" s="11">
        <v>1</v>
      </c>
      <c r="F1339" s="9">
        <v>256983.18279463612</v>
      </c>
      <c r="G1339" s="9">
        <f t="shared" si="38"/>
        <v>256983.18279463612</v>
      </c>
    </row>
    <row r="1340" spans="1:12" ht="14.25" customHeight="1" x14ac:dyDescent="0.25">
      <c r="A1340" s="4">
        <v>35</v>
      </c>
      <c r="B1340" s="816" t="s">
        <v>64</v>
      </c>
      <c r="C1340" s="817" t="s">
        <v>63</v>
      </c>
      <c r="D1340" s="11" t="s">
        <v>51</v>
      </c>
      <c r="E1340" s="11"/>
      <c r="F1340" s="9">
        <v>278002.00000000006</v>
      </c>
      <c r="G1340" s="9">
        <f t="shared" si="38"/>
        <v>0</v>
      </c>
    </row>
    <row r="1341" spans="1:12" x14ac:dyDescent="0.25">
      <c r="A1341" s="4">
        <v>35</v>
      </c>
      <c r="B1341" s="816" t="s">
        <v>35</v>
      </c>
      <c r="C1341" s="817" t="s">
        <v>832</v>
      </c>
      <c r="D1341" s="11" t="s">
        <v>51</v>
      </c>
      <c r="E1341" s="11">
        <v>1</v>
      </c>
      <c r="F1341" s="9">
        <v>82819.867631515852</v>
      </c>
      <c r="G1341" s="9">
        <f t="shared" si="38"/>
        <v>82819.867631515852</v>
      </c>
    </row>
    <row r="1342" spans="1:12" ht="14.25" customHeight="1" x14ac:dyDescent="0.25">
      <c r="A1342" s="4">
        <v>35</v>
      </c>
      <c r="B1342" s="816">
        <v>690</v>
      </c>
      <c r="C1342" s="817" t="s">
        <v>833</v>
      </c>
      <c r="D1342" s="11" t="s">
        <v>51</v>
      </c>
      <c r="E1342" s="11">
        <v>1</v>
      </c>
      <c r="F1342" s="9">
        <v>494940.90605549113</v>
      </c>
      <c r="G1342" s="9">
        <f t="shared" si="38"/>
        <v>494940.90605549113</v>
      </c>
    </row>
    <row r="1343" spans="1:12" ht="14.25" customHeight="1" x14ac:dyDescent="0.25">
      <c r="A1343" s="4">
        <v>35</v>
      </c>
      <c r="B1343" s="816">
        <v>268</v>
      </c>
      <c r="C1343" s="817" t="s">
        <v>834</v>
      </c>
      <c r="D1343" s="11" t="s">
        <v>51</v>
      </c>
      <c r="E1343" s="11"/>
      <c r="F1343" s="9">
        <v>639730.4370110553</v>
      </c>
      <c r="G1343" s="9">
        <f t="shared" si="38"/>
        <v>0</v>
      </c>
    </row>
    <row r="1344" spans="1:12" ht="14.25" customHeight="1" x14ac:dyDescent="0.25">
      <c r="A1344" s="4">
        <v>35</v>
      </c>
      <c r="B1344" s="816">
        <v>719</v>
      </c>
      <c r="C1344" s="817" t="s">
        <v>835</v>
      </c>
      <c r="D1344" s="11" t="s">
        <v>51</v>
      </c>
      <c r="E1344" s="11"/>
      <c r="F1344" s="9">
        <v>2847932.6566036539</v>
      </c>
      <c r="G1344" s="9">
        <f t="shared" si="38"/>
        <v>0</v>
      </c>
    </row>
    <row r="1345" spans="1:11" ht="14.25" customHeight="1" x14ac:dyDescent="0.25">
      <c r="A1345" s="4">
        <v>35</v>
      </c>
      <c r="B1345" s="816" t="s">
        <v>836</v>
      </c>
      <c r="C1345" s="817" t="s">
        <v>837</v>
      </c>
      <c r="D1345" s="11" t="s">
        <v>51</v>
      </c>
      <c r="E1345" s="11">
        <v>1</v>
      </c>
      <c r="F1345" s="9">
        <v>2385143.5999055603</v>
      </c>
      <c r="G1345" s="9">
        <f t="shared" si="38"/>
        <v>2385143.5999055603</v>
      </c>
    </row>
    <row r="1346" spans="1:11" ht="14.25" customHeight="1" x14ac:dyDescent="0.25">
      <c r="A1346" s="4">
        <v>35</v>
      </c>
      <c r="B1346" s="816" t="s">
        <v>35</v>
      </c>
      <c r="C1346" s="6" t="s">
        <v>39</v>
      </c>
      <c r="D1346" s="11" t="s">
        <v>51</v>
      </c>
      <c r="E1346" s="11">
        <v>6.5</v>
      </c>
      <c r="F1346" s="9">
        <v>307102.24208704947</v>
      </c>
      <c r="G1346" s="9">
        <f t="shared" si="38"/>
        <v>1996164.5735658216</v>
      </c>
    </row>
    <row r="1347" spans="1:11" ht="14.25" customHeight="1" x14ac:dyDescent="0.25">
      <c r="A1347" s="4">
        <v>35</v>
      </c>
      <c r="B1347" s="820">
        <v>528.5</v>
      </c>
      <c r="C1347" s="818" t="s">
        <v>40</v>
      </c>
      <c r="D1347" s="819" t="s">
        <v>51</v>
      </c>
      <c r="E1347" s="819"/>
      <c r="F1347" s="9">
        <v>292746.13295942714</v>
      </c>
      <c r="G1347" s="9">
        <f t="shared" si="38"/>
        <v>0</v>
      </c>
    </row>
    <row r="1348" spans="1:11" ht="14.25" customHeight="1" x14ac:dyDescent="0.25">
      <c r="A1348" s="4">
        <v>35</v>
      </c>
      <c r="B1348" s="816" t="s">
        <v>35</v>
      </c>
      <c r="C1348" s="6" t="s">
        <v>41</v>
      </c>
      <c r="D1348" s="11" t="s">
        <v>51</v>
      </c>
      <c r="E1348" s="11">
        <v>6</v>
      </c>
      <c r="F1348" s="9">
        <v>71289.169766375897</v>
      </c>
      <c r="G1348" s="9">
        <f t="shared" si="38"/>
        <v>427735.01859825535</v>
      </c>
    </row>
    <row r="1349" spans="1:11" ht="14.25" customHeight="1" x14ac:dyDescent="0.25">
      <c r="A1349" s="4">
        <v>35</v>
      </c>
      <c r="B1349" s="816" t="s">
        <v>35</v>
      </c>
      <c r="C1349" s="7" t="s">
        <v>42</v>
      </c>
      <c r="D1349" s="11" t="s">
        <v>51</v>
      </c>
      <c r="E1349" s="11">
        <v>1</v>
      </c>
      <c r="F1349" s="9">
        <v>142183.03788093745</v>
      </c>
      <c r="G1349" s="9">
        <f t="shared" si="38"/>
        <v>142183.03788093745</v>
      </c>
    </row>
    <row r="1350" spans="1:11" ht="14.25" customHeight="1" x14ac:dyDescent="0.25">
      <c r="A1350" s="4">
        <v>35</v>
      </c>
      <c r="B1350" s="816" t="s">
        <v>35</v>
      </c>
      <c r="C1350" s="7" t="s">
        <v>43</v>
      </c>
      <c r="D1350" s="11" t="s">
        <v>51</v>
      </c>
      <c r="E1350" s="11">
        <v>8</v>
      </c>
      <c r="F1350" s="9">
        <v>29369.945333558175</v>
      </c>
      <c r="G1350" s="9">
        <f t="shared" si="38"/>
        <v>234959.5626684654</v>
      </c>
    </row>
    <row r="1351" spans="1:11" ht="14.25" customHeight="1" x14ac:dyDescent="0.25">
      <c r="A1351" s="4">
        <v>35</v>
      </c>
      <c r="B1351" s="816" t="s">
        <v>35</v>
      </c>
      <c r="C1351" s="6" t="s">
        <v>44</v>
      </c>
      <c r="D1351" s="11" t="s">
        <v>51</v>
      </c>
      <c r="E1351" s="11">
        <v>1</v>
      </c>
      <c r="F1351" s="9">
        <v>1801648.8280902999</v>
      </c>
      <c r="G1351" s="9">
        <f t="shared" si="38"/>
        <v>1801648.8280902999</v>
      </c>
    </row>
    <row r="1352" spans="1:11" ht="14.25" customHeight="1" x14ac:dyDescent="0.25">
      <c r="A1352" s="4">
        <v>35</v>
      </c>
      <c r="B1352" s="816" t="s">
        <v>35</v>
      </c>
      <c r="C1352" s="6" t="s">
        <v>45</v>
      </c>
      <c r="D1352" s="11" t="s">
        <v>51</v>
      </c>
      <c r="E1352" s="11">
        <v>1</v>
      </c>
      <c r="F1352" s="9">
        <v>163108.63767372453</v>
      </c>
      <c r="G1352" s="9">
        <f t="shared" si="38"/>
        <v>163108.63767372453</v>
      </c>
    </row>
    <row r="1353" spans="1:11" ht="14.25" customHeight="1" x14ac:dyDescent="0.25">
      <c r="A1353" s="4">
        <v>35</v>
      </c>
      <c r="B1353" s="816" t="s">
        <v>35</v>
      </c>
      <c r="C1353" s="6" t="s">
        <v>46</v>
      </c>
      <c r="D1353" s="11" t="s">
        <v>51</v>
      </c>
      <c r="E1353" s="11">
        <v>1</v>
      </c>
      <c r="F1353" s="9">
        <v>122331.47825529339</v>
      </c>
      <c r="G1353" s="9">
        <f t="shared" si="38"/>
        <v>122331.47825529339</v>
      </c>
      <c r="H1353" s="2"/>
      <c r="I1353" s="2"/>
      <c r="J1353" s="8"/>
    </row>
    <row r="1354" spans="1:11" ht="14.25" customHeight="1" x14ac:dyDescent="0.25">
      <c r="A1354" s="4">
        <v>35</v>
      </c>
      <c r="B1354" s="816" t="s">
        <v>35</v>
      </c>
      <c r="C1354" s="6" t="s">
        <v>47</v>
      </c>
      <c r="D1354" s="11" t="s">
        <v>48</v>
      </c>
      <c r="E1354" s="11">
        <v>5</v>
      </c>
      <c r="F1354" s="9">
        <v>193974</v>
      </c>
      <c r="G1354" s="9">
        <f t="shared" si="38"/>
        <v>969870</v>
      </c>
      <c r="H1354" s="8"/>
      <c r="I1354" s="8"/>
      <c r="J1354" s="8"/>
      <c r="K1354" s="8"/>
    </row>
    <row r="1355" spans="1:11" ht="14.25" customHeight="1" x14ac:dyDescent="0.25">
      <c r="A1355" s="4">
        <v>35</v>
      </c>
      <c r="B1355" s="816">
        <v>100</v>
      </c>
      <c r="C1355" s="6" t="s">
        <v>497</v>
      </c>
      <c r="D1355" s="11" t="s">
        <v>51</v>
      </c>
      <c r="E1355" s="11"/>
      <c r="F1355" s="9">
        <v>118572.58079897906</v>
      </c>
      <c r="G1355" s="9">
        <f t="shared" si="38"/>
        <v>0</v>
      </c>
      <c r="H1355" s="8"/>
      <c r="I1355" s="8"/>
      <c r="J1355" s="8"/>
      <c r="K1355" s="8"/>
    </row>
    <row r="1356" spans="1:11" ht="14.25" customHeight="1" x14ac:dyDescent="0.25">
      <c r="A1356" s="4">
        <v>35</v>
      </c>
      <c r="B1356" s="816">
        <v>736</v>
      </c>
      <c r="C1356" s="6" t="s">
        <v>838</v>
      </c>
      <c r="D1356" s="11" t="s">
        <v>51</v>
      </c>
      <c r="E1356" s="11"/>
      <c r="F1356" s="9">
        <v>165180.35000794518</v>
      </c>
      <c r="G1356" s="9">
        <f t="shared" si="38"/>
        <v>0</v>
      </c>
      <c r="H1356" s="8"/>
      <c r="I1356" s="8"/>
      <c r="J1356" s="8"/>
      <c r="K1356" s="8"/>
    </row>
    <row r="1357" spans="1:11" ht="14.25" customHeight="1" x14ac:dyDescent="0.25">
      <c r="A1357" s="4">
        <v>1</v>
      </c>
      <c r="B1357" s="816" t="s">
        <v>35</v>
      </c>
      <c r="C1357" s="6" t="s">
        <v>525</v>
      </c>
      <c r="D1357" s="11" t="s">
        <v>524</v>
      </c>
      <c r="E1357" s="11">
        <v>1</v>
      </c>
      <c r="F1357" s="9">
        <v>133080.96526185301</v>
      </c>
      <c r="G1357" s="9">
        <f t="shared" si="38"/>
        <v>133080.96526185301</v>
      </c>
      <c r="H1357" s="8"/>
      <c r="I1357" s="8"/>
      <c r="J1357" s="8"/>
      <c r="K1357" s="8"/>
    </row>
    <row r="1358" spans="1:11" ht="14.25" customHeight="1" x14ac:dyDescent="0.25">
      <c r="A1358" s="4">
        <v>1</v>
      </c>
      <c r="B1358" s="816" t="s">
        <v>35</v>
      </c>
      <c r="C1358" s="6" t="s">
        <v>889</v>
      </c>
      <c r="D1358" s="11" t="s">
        <v>521</v>
      </c>
      <c r="E1358" s="11">
        <v>1</v>
      </c>
      <c r="F1358" s="9">
        <v>66540.482630926504</v>
      </c>
      <c r="G1358" s="9">
        <f t="shared" si="38"/>
        <v>66540.482630926504</v>
      </c>
      <c r="H1358" s="8"/>
      <c r="I1358" s="8"/>
      <c r="J1358" s="8"/>
      <c r="K1358" s="8"/>
    </row>
    <row r="1359" spans="1:11" customFormat="1" ht="15" customHeight="1" x14ac:dyDescent="0.3">
      <c r="A1359" s="4">
        <v>1</v>
      </c>
      <c r="B1359" s="869">
        <v>576</v>
      </c>
      <c r="C1359" s="868" t="s">
        <v>1056</v>
      </c>
      <c r="D1359" s="866" t="s">
        <v>790</v>
      </c>
      <c r="E1359" s="11">
        <v>3</v>
      </c>
      <c r="F1359" s="867">
        <v>59806</v>
      </c>
      <c r="G1359" s="867">
        <f t="shared" si="38"/>
        <v>179418</v>
      </c>
    </row>
    <row r="1360" spans="1:11" customFormat="1" ht="15" customHeight="1" x14ac:dyDescent="0.3">
      <c r="A1360" s="4">
        <v>1</v>
      </c>
      <c r="B1360" s="869">
        <v>101</v>
      </c>
      <c r="C1360" s="868" t="s">
        <v>1057</v>
      </c>
      <c r="D1360" s="866" t="s">
        <v>790</v>
      </c>
      <c r="E1360" s="874">
        <f>+E1355</f>
        <v>0</v>
      </c>
      <c r="F1360" s="867">
        <v>78318</v>
      </c>
      <c r="G1360" s="867">
        <f t="shared" si="38"/>
        <v>0</v>
      </c>
    </row>
    <row r="1361" spans="1:12" ht="28.5" customHeight="1" x14ac:dyDescent="0.25">
      <c r="A1361" s="4">
        <v>35</v>
      </c>
      <c r="B1361" s="816" t="s">
        <v>35</v>
      </c>
      <c r="C1361" s="6" t="s">
        <v>49</v>
      </c>
      <c r="D1361" s="11" t="s">
        <v>51</v>
      </c>
      <c r="E1361" s="11">
        <v>1</v>
      </c>
      <c r="F1361" s="9">
        <v>3817766.5890727374</v>
      </c>
      <c r="G1361" s="9">
        <f t="shared" si="38"/>
        <v>3817766.5890727374</v>
      </c>
      <c r="J1361" s="2"/>
    </row>
    <row r="1362" spans="1:12" ht="31.5" customHeight="1" x14ac:dyDescent="0.25">
      <c r="A1362" s="4">
        <v>1</v>
      </c>
      <c r="B1362" s="841" t="s">
        <v>35</v>
      </c>
      <c r="C1362" s="842" t="s">
        <v>50</v>
      </c>
      <c r="D1362" s="11" t="s">
        <v>51</v>
      </c>
      <c r="E1362" s="843">
        <v>1</v>
      </c>
      <c r="F1362" s="844">
        <f>3184838.63678603</f>
        <v>3184838.6367860301</v>
      </c>
      <c r="G1362" s="9">
        <f t="shared" si="38"/>
        <v>3184838.6367860301</v>
      </c>
      <c r="J1362" s="2"/>
    </row>
    <row r="1363" spans="1:12" ht="42.75" customHeight="1" x14ac:dyDescent="0.25">
      <c r="A1363" s="4">
        <v>35</v>
      </c>
      <c r="B1363" s="816" t="s">
        <v>35</v>
      </c>
      <c r="C1363" s="6" t="s">
        <v>52</v>
      </c>
      <c r="D1363" s="11" t="s">
        <v>51</v>
      </c>
      <c r="E1363" s="11">
        <v>1</v>
      </c>
      <c r="F1363" s="10">
        <v>3312236.7889062678</v>
      </c>
      <c r="G1363" s="9">
        <f t="shared" si="38"/>
        <v>3312236.7889062678</v>
      </c>
    </row>
    <row r="1364" spans="1:12" ht="14.25" customHeight="1" x14ac:dyDescent="0.25">
      <c r="A1364" s="4">
        <v>35</v>
      </c>
      <c r="B1364" s="816" t="s">
        <v>35</v>
      </c>
      <c r="C1364" s="6" t="s">
        <v>53</v>
      </c>
      <c r="D1364" s="11" t="s">
        <v>51</v>
      </c>
      <c r="E1364" s="11">
        <v>1</v>
      </c>
      <c r="F1364" s="10">
        <v>1620000</v>
      </c>
      <c r="G1364" s="9">
        <f t="shared" si="38"/>
        <v>1620000</v>
      </c>
      <c r="K1364" s="2"/>
    </row>
    <row r="1365" spans="1:12" ht="28.5" customHeight="1" x14ac:dyDescent="0.25">
      <c r="A1365" s="4">
        <v>35</v>
      </c>
      <c r="B1365" s="816" t="s">
        <v>35</v>
      </c>
      <c r="C1365" s="13" t="s">
        <v>54</v>
      </c>
      <c r="D1365" s="11" t="s">
        <v>51</v>
      </c>
      <c r="E1365" s="11">
        <v>1</v>
      </c>
      <c r="F1365" s="10">
        <v>3817766.9999999986</v>
      </c>
      <c r="G1365" s="9">
        <f t="shared" si="38"/>
        <v>3817766.9999999986</v>
      </c>
      <c r="K1365" s="3"/>
    </row>
    <row r="1366" spans="1:12" ht="28.5" customHeight="1" x14ac:dyDescent="0.25">
      <c r="A1366" s="4">
        <v>35</v>
      </c>
      <c r="B1366" s="820" t="s">
        <v>35</v>
      </c>
      <c r="C1366" s="12" t="s">
        <v>55</v>
      </c>
      <c r="D1366" s="11" t="s">
        <v>51</v>
      </c>
      <c r="E1366" s="11">
        <v>1</v>
      </c>
      <c r="F1366" s="10">
        <v>2031088.0899497306</v>
      </c>
      <c r="G1366" s="9">
        <f t="shared" si="38"/>
        <v>2031088.0899497306</v>
      </c>
    </row>
    <row r="1367" spans="1:12" ht="14.25" customHeight="1" x14ac:dyDescent="0.25">
      <c r="A1367" s="825"/>
      <c r="B1367" s="826"/>
      <c r="C1367" s="827" t="s">
        <v>20</v>
      </c>
      <c r="D1367" s="828"/>
      <c r="E1367" s="828"/>
      <c r="F1367" s="829"/>
      <c r="G1367" s="830">
        <f>SUM(G1330:G1366)</f>
        <v>30705406.091065213</v>
      </c>
      <c r="H1367" s="8" t="e">
        <f>+#REF!</f>
        <v>#REF!</v>
      </c>
      <c r="J1367" s="8" t="e">
        <f>+G1367-H1367</f>
        <v>#REF!</v>
      </c>
    </row>
    <row r="1368" spans="1:12" ht="14.25" customHeight="1" x14ac:dyDescent="0.25">
      <c r="A1368" s="822"/>
      <c r="B1368" s="822"/>
      <c r="C1368" s="822" t="s">
        <v>873</v>
      </c>
      <c r="D1368" s="822"/>
      <c r="E1368" s="822"/>
      <c r="F1368" s="823"/>
      <c r="G1368" s="824"/>
    </row>
    <row r="1369" spans="1:12" ht="14.25" customHeight="1" x14ac:dyDescent="0.25">
      <c r="A1369" s="4">
        <v>36</v>
      </c>
      <c r="B1369" s="816">
        <v>730</v>
      </c>
      <c r="C1369" s="5" t="s">
        <v>26</v>
      </c>
      <c r="D1369" s="11" t="s">
        <v>51</v>
      </c>
      <c r="E1369" s="11">
        <v>1</v>
      </c>
      <c r="F1369" s="9">
        <v>874341.94177037419</v>
      </c>
      <c r="G1369" s="9">
        <f t="shared" ref="G1369:G1405" si="39">+F1369*E1369</f>
        <v>874341.94177037419</v>
      </c>
      <c r="K1369" s="8"/>
      <c r="L1369" s="3"/>
    </row>
    <row r="1370" spans="1:12" ht="14.25" customHeight="1" x14ac:dyDescent="0.25">
      <c r="A1370" s="4">
        <v>36</v>
      </c>
      <c r="B1370" s="816">
        <v>708</v>
      </c>
      <c r="C1370" s="5" t="s">
        <v>27</v>
      </c>
      <c r="D1370" s="11" t="s">
        <v>51</v>
      </c>
      <c r="E1370" s="11">
        <v>1</v>
      </c>
      <c r="F1370" s="9">
        <v>615578.80106536078</v>
      </c>
      <c r="G1370" s="9">
        <f t="shared" si="39"/>
        <v>615578.80106536078</v>
      </c>
      <c r="K1370" s="8"/>
      <c r="L1370" s="3"/>
    </row>
    <row r="1371" spans="1:12" ht="14.25" customHeight="1" x14ac:dyDescent="0.25">
      <c r="A1371" s="4">
        <v>36</v>
      </c>
      <c r="B1371" s="816">
        <v>752</v>
      </c>
      <c r="C1371" s="6" t="s">
        <v>28</v>
      </c>
      <c r="D1371" s="11" t="s">
        <v>51</v>
      </c>
      <c r="E1371" s="11">
        <v>1</v>
      </c>
      <c r="F1371" s="9">
        <v>672692.28878201754</v>
      </c>
      <c r="G1371" s="9">
        <f t="shared" si="39"/>
        <v>672692.28878201754</v>
      </c>
      <c r="K1371" s="8"/>
      <c r="L1371" s="3"/>
    </row>
    <row r="1372" spans="1:12" ht="14.25" customHeight="1" x14ac:dyDescent="0.25">
      <c r="A1372" s="4">
        <v>36</v>
      </c>
      <c r="B1372" s="816" t="s">
        <v>29</v>
      </c>
      <c r="C1372" s="7" t="s">
        <v>30</v>
      </c>
      <c r="D1372" s="11" t="s">
        <v>51</v>
      </c>
      <c r="E1372" s="11">
        <v>2</v>
      </c>
      <c r="F1372" s="9">
        <v>184841.78300071796</v>
      </c>
      <c r="G1372" s="9">
        <f t="shared" si="39"/>
        <v>369683.56600143592</v>
      </c>
      <c r="K1372" s="8"/>
      <c r="L1372" s="3"/>
    </row>
    <row r="1373" spans="1:12" ht="14.25" customHeight="1" x14ac:dyDescent="0.25">
      <c r="A1373" s="4">
        <v>36</v>
      </c>
      <c r="B1373" s="816">
        <v>527</v>
      </c>
      <c r="C1373" s="7" t="s">
        <v>31</v>
      </c>
      <c r="D1373" s="11" t="s">
        <v>51</v>
      </c>
      <c r="E1373" s="11"/>
      <c r="F1373" s="9">
        <v>106249.79526559786</v>
      </c>
      <c r="G1373" s="9">
        <f t="shared" si="39"/>
        <v>0</v>
      </c>
      <c r="K1373" s="8"/>
      <c r="L1373" s="3"/>
    </row>
    <row r="1374" spans="1:12" ht="25.5" customHeight="1" x14ac:dyDescent="0.25">
      <c r="A1374" s="4">
        <v>36</v>
      </c>
      <c r="B1374" s="816">
        <v>522</v>
      </c>
      <c r="C1374" s="11" t="s">
        <v>32</v>
      </c>
      <c r="D1374" s="11" t="s">
        <v>51</v>
      </c>
      <c r="E1374" s="11">
        <v>1</v>
      </c>
      <c r="F1374" s="9">
        <v>197789.02537109706</v>
      </c>
      <c r="G1374" s="9">
        <f t="shared" si="39"/>
        <v>197789.02537109706</v>
      </c>
      <c r="K1374" s="8"/>
      <c r="L1374" s="3"/>
    </row>
    <row r="1375" spans="1:12" ht="14.25" customHeight="1" x14ac:dyDescent="0.25">
      <c r="A1375" s="4">
        <v>36</v>
      </c>
      <c r="B1375" s="816">
        <v>510</v>
      </c>
      <c r="C1375" s="7" t="s">
        <v>33</v>
      </c>
      <c r="D1375" s="11" t="s">
        <v>51</v>
      </c>
      <c r="E1375" s="11">
        <v>1</v>
      </c>
      <c r="F1375" s="9">
        <v>427594.25988499756</v>
      </c>
      <c r="G1375" s="9">
        <f t="shared" si="39"/>
        <v>427594.25988499756</v>
      </c>
    </row>
    <row r="1376" spans="1:12" ht="14.25" customHeight="1" x14ac:dyDescent="0.25">
      <c r="A1376" s="4">
        <v>36</v>
      </c>
      <c r="B1376" s="816">
        <v>28</v>
      </c>
      <c r="C1376" s="7" t="s">
        <v>34</v>
      </c>
      <c r="D1376" s="11" t="s">
        <v>51</v>
      </c>
      <c r="E1376" s="11">
        <v>1</v>
      </c>
      <c r="F1376" s="9">
        <v>307100.9624623835</v>
      </c>
      <c r="G1376" s="9">
        <f t="shared" si="39"/>
        <v>307100.9624623835</v>
      </c>
      <c r="K1376" s="8"/>
      <c r="L1376" s="8"/>
    </row>
    <row r="1377" spans="1:12" ht="14.25" customHeight="1" x14ac:dyDescent="0.25">
      <c r="A1377" s="4">
        <v>36</v>
      </c>
      <c r="B1377" s="816" t="s">
        <v>35</v>
      </c>
      <c r="C1377" s="7" t="s">
        <v>36</v>
      </c>
      <c r="D1377" s="11" t="s">
        <v>51</v>
      </c>
      <c r="E1377" s="11"/>
      <c r="F1377" s="9">
        <v>300958.7640656826</v>
      </c>
      <c r="G1377" s="9">
        <f t="shared" si="39"/>
        <v>0</v>
      </c>
      <c r="L1377" s="8"/>
    </row>
    <row r="1378" spans="1:12" ht="14.25" customHeight="1" x14ac:dyDescent="0.25">
      <c r="A1378" s="4">
        <v>36</v>
      </c>
      <c r="B1378" s="820">
        <v>243.5</v>
      </c>
      <c r="C1378" s="7" t="s">
        <v>37</v>
      </c>
      <c r="D1378" s="11" t="s">
        <v>51</v>
      </c>
      <c r="E1378" s="11">
        <v>1</v>
      </c>
      <c r="F1378" s="9">
        <v>256983.18279463612</v>
      </c>
      <c r="G1378" s="9">
        <f t="shared" si="39"/>
        <v>256983.18279463612</v>
      </c>
    </row>
    <row r="1379" spans="1:12" ht="14.25" customHeight="1" x14ac:dyDescent="0.25">
      <c r="A1379" s="4">
        <v>36</v>
      </c>
      <c r="B1379" s="816" t="s">
        <v>64</v>
      </c>
      <c r="C1379" s="817" t="s">
        <v>63</v>
      </c>
      <c r="D1379" s="11" t="s">
        <v>51</v>
      </c>
      <c r="E1379" s="11"/>
      <c r="F1379" s="9">
        <v>278002.00000000006</v>
      </c>
      <c r="G1379" s="9">
        <f t="shared" si="39"/>
        <v>0</v>
      </c>
    </row>
    <row r="1380" spans="1:12" x14ac:dyDescent="0.25">
      <c r="A1380" s="4">
        <v>36</v>
      </c>
      <c r="B1380" s="816" t="s">
        <v>35</v>
      </c>
      <c r="C1380" s="817" t="s">
        <v>832</v>
      </c>
      <c r="D1380" s="11" t="s">
        <v>51</v>
      </c>
      <c r="E1380" s="11">
        <v>1</v>
      </c>
      <c r="F1380" s="9">
        <v>82819.867631515852</v>
      </c>
      <c r="G1380" s="9">
        <f t="shared" si="39"/>
        <v>82819.867631515852</v>
      </c>
    </row>
    <row r="1381" spans="1:12" ht="14.25" customHeight="1" x14ac:dyDescent="0.25">
      <c r="A1381" s="4">
        <v>36</v>
      </c>
      <c r="B1381" s="816">
        <v>690</v>
      </c>
      <c r="C1381" s="817" t="s">
        <v>833</v>
      </c>
      <c r="D1381" s="11" t="s">
        <v>51</v>
      </c>
      <c r="E1381" s="11">
        <v>1</v>
      </c>
      <c r="F1381" s="9">
        <v>494940.90605549113</v>
      </c>
      <c r="G1381" s="9">
        <f t="shared" si="39"/>
        <v>494940.90605549113</v>
      </c>
    </row>
    <row r="1382" spans="1:12" ht="14.25" customHeight="1" x14ac:dyDescent="0.25">
      <c r="A1382" s="4">
        <v>36</v>
      </c>
      <c r="B1382" s="816">
        <v>268</v>
      </c>
      <c r="C1382" s="817" t="s">
        <v>834</v>
      </c>
      <c r="D1382" s="11" t="s">
        <v>51</v>
      </c>
      <c r="E1382" s="11"/>
      <c r="F1382" s="9">
        <v>639730.4370110553</v>
      </c>
      <c r="G1382" s="9">
        <f t="shared" si="39"/>
        <v>0</v>
      </c>
    </row>
    <row r="1383" spans="1:12" ht="14.25" customHeight="1" x14ac:dyDescent="0.25">
      <c r="A1383" s="4">
        <v>36</v>
      </c>
      <c r="B1383" s="816">
        <v>719</v>
      </c>
      <c r="C1383" s="817" t="s">
        <v>835</v>
      </c>
      <c r="D1383" s="11" t="s">
        <v>51</v>
      </c>
      <c r="E1383" s="11"/>
      <c r="F1383" s="9">
        <v>2847932.6566036539</v>
      </c>
      <c r="G1383" s="9">
        <f t="shared" si="39"/>
        <v>0</v>
      </c>
    </row>
    <row r="1384" spans="1:12" ht="14.25" customHeight="1" x14ac:dyDescent="0.25">
      <c r="A1384" s="4">
        <v>36</v>
      </c>
      <c r="B1384" s="816" t="s">
        <v>836</v>
      </c>
      <c r="C1384" s="817" t="s">
        <v>837</v>
      </c>
      <c r="D1384" s="11" t="s">
        <v>51</v>
      </c>
      <c r="E1384" s="11"/>
      <c r="F1384" s="9">
        <v>2385143.5999055603</v>
      </c>
      <c r="G1384" s="9">
        <f t="shared" si="39"/>
        <v>0</v>
      </c>
    </row>
    <row r="1385" spans="1:12" ht="14.25" customHeight="1" x14ac:dyDescent="0.25">
      <c r="A1385" s="4">
        <v>36</v>
      </c>
      <c r="B1385" s="816" t="s">
        <v>35</v>
      </c>
      <c r="C1385" s="6" t="s">
        <v>39</v>
      </c>
      <c r="D1385" s="11" t="s">
        <v>51</v>
      </c>
      <c r="E1385" s="11">
        <v>6.5</v>
      </c>
      <c r="F1385" s="9">
        <v>307102.24208704947</v>
      </c>
      <c r="G1385" s="9">
        <f t="shared" si="39"/>
        <v>1996164.5735658216</v>
      </c>
    </row>
    <row r="1386" spans="1:12" ht="14.25" customHeight="1" x14ac:dyDescent="0.25">
      <c r="A1386" s="4">
        <v>36</v>
      </c>
      <c r="B1386" s="820">
        <v>528.5</v>
      </c>
      <c r="C1386" s="818" t="s">
        <v>40</v>
      </c>
      <c r="D1386" s="819" t="s">
        <v>51</v>
      </c>
      <c r="E1386" s="819"/>
      <c r="F1386" s="9">
        <v>292746.13295942714</v>
      </c>
      <c r="G1386" s="9">
        <f t="shared" si="39"/>
        <v>0</v>
      </c>
    </row>
    <row r="1387" spans="1:12" ht="14.25" customHeight="1" x14ac:dyDescent="0.25">
      <c r="A1387" s="4">
        <v>36</v>
      </c>
      <c r="B1387" s="816" t="s">
        <v>35</v>
      </c>
      <c r="C1387" s="6" t="s">
        <v>41</v>
      </c>
      <c r="D1387" s="11" t="s">
        <v>51</v>
      </c>
      <c r="E1387" s="11">
        <v>6</v>
      </c>
      <c r="F1387" s="9">
        <v>71289.169766375897</v>
      </c>
      <c r="G1387" s="9">
        <f t="shared" si="39"/>
        <v>427735.01859825535</v>
      </c>
    </row>
    <row r="1388" spans="1:12" ht="14.25" customHeight="1" x14ac:dyDescent="0.25">
      <c r="A1388" s="4">
        <v>36</v>
      </c>
      <c r="B1388" s="816" t="s">
        <v>35</v>
      </c>
      <c r="C1388" s="7" t="s">
        <v>42</v>
      </c>
      <c r="D1388" s="11" t="s">
        <v>51</v>
      </c>
      <c r="E1388" s="11">
        <v>1</v>
      </c>
      <c r="F1388" s="9">
        <v>142183.03788093745</v>
      </c>
      <c r="G1388" s="9">
        <f t="shared" si="39"/>
        <v>142183.03788093745</v>
      </c>
    </row>
    <row r="1389" spans="1:12" ht="14.25" customHeight="1" x14ac:dyDescent="0.25">
      <c r="A1389" s="4">
        <v>36</v>
      </c>
      <c r="B1389" s="816" t="s">
        <v>35</v>
      </c>
      <c r="C1389" s="7" t="s">
        <v>43</v>
      </c>
      <c r="D1389" s="11" t="s">
        <v>51</v>
      </c>
      <c r="E1389" s="11">
        <v>8</v>
      </c>
      <c r="F1389" s="9">
        <v>29369.945333558175</v>
      </c>
      <c r="G1389" s="9">
        <f t="shared" si="39"/>
        <v>234959.5626684654</v>
      </c>
    </row>
    <row r="1390" spans="1:12" ht="14.25" customHeight="1" x14ac:dyDescent="0.25">
      <c r="A1390" s="4">
        <v>36</v>
      </c>
      <c r="B1390" s="816" t="s">
        <v>35</v>
      </c>
      <c r="C1390" s="6" t="s">
        <v>44</v>
      </c>
      <c r="D1390" s="11" t="s">
        <v>51</v>
      </c>
      <c r="E1390" s="11">
        <v>1</v>
      </c>
      <c r="F1390" s="9">
        <v>1801648.8280902999</v>
      </c>
      <c r="G1390" s="9">
        <f t="shared" si="39"/>
        <v>1801648.8280902999</v>
      </c>
    </row>
    <row r="1391" spans="1:12" ht="14.25" customHeight="1" x14ac:dyDescent="0.25">
      <c r="A1391" s="4">
        <v>36</v>
      </c>
      <c r="B1391" s="816" t="s">
        <v>35</v>
      </c>
      <c r="C1391" s="6" t="s">
        <v>45</v>
      </c>
      <c r="D1391" s="11" t="s">
        <v>51</v>
      </c>
      <c r="E1391" s="11">
        <v>1</v>
      </c>
      <c r="F1391" s="9">
        <v>163108.63767372453</v>
      </c>
      <c r="G1391" s="9">
        <f t="shared" si="39"/>
        <v>163108.63767372453</v>
      </c>
    </row>
    <row r="1392" spans="1:12" ht="14.25" customHeight="1" x14ac:dyDescent="0.25">
      <c r="A1392" s="4">
        <v>36</v>
      </c>
      <c r="B1392" s="816" t="s">
        <v>35</v>
      </c>
      <c r="C1392" s="6" t="s">
        <v>46</v>
      </c>
      <c r="D1392" s="11" t="s">
        <v>51</v>
      </c>
      <c r="E1392" s="11">
        <v>1</v>
      </c>
      <c r="F1392" s="9">
        <v>122331.47825529339</v>
      </c>
      <c r="G1392" s="9">
        <f t="shared" si="39"/>
        <v>122331.47825529339</v>
      </c>
      <c r="H1392" s="2"/>
      <c r="I1392" s="2"/>
      <c r="J1392" s="8"/>
    </row>
    <row r="1393" spans="1:12" ht="14.25" customHeight="1" x14ac:dyDescent="0.25">
      <c r="A1393" s="4">
        <v>36</v>
      </c>
      <c r="B1393" s="816" t="s">
        <v>35</v>
      </c>
      <c r="C1393" s="6" t="s">
        <v>47</v>
      </c>
      <c r="D1393" s="11" t="s">
        <v>48</v>
      </c>
      <c r="E1393" s="11">
        <v>5</v>
      </c>
      <c r="F1393" s="9">
        <v>193974</v>
      </c>
      <c r="G1393" s="9">
        <f t="shared" si="39"/>
        <v>969870</v>
      </c>
      <c r="H1393" s="8"/>
      <c r="I1393" s="8"/>
      <c r="J1393" s="8"/>
      <c r="K1393" s="8"/>
    </row>
    <row r="1394" spans="1:12" ht="14.25" customHeight="1" x14ac:dyDescent="0.25">
      <c r="A1394" s="4">
        <v>36</v>
      </c>
      <c r="B1394" s="816">
        <v>100</v>
      </c>
      <c r="C1394" s="6" t="s">
        <v>497</v>
      </c>
      <c r="D1394" s="11" t="s">
        <v>51</v>
      </c>
      <c r="E1394" s="11"/>
      <c r="F1394" s="9">
        <v>118572.58079897906</v>
      </c>
      <c r="G1394" s="9">
        <f t="shared" si="39"/>
        <v>0</v>
      </c>
      <c r="H1394" s="8"/>
      <c r="I1394" s="8"/>
      <c r="J1394" s="8"/>
      <c r="K1394" s="8"/>
    </row>
    <row r="1395" spans="1:12" ht="14.25" customHeight="1" x14ac:dyDescent="0.25">
      <c r="A1395" s="4">
        <v>36</v>
      </c>
      <c r="B1395" s="816">
        <v>736</v>
      </c>
      <c r="C1395" s="6" t="s">
        <v>838</v>
      </c>
      <c r="D1395" s="11" t="s">
        <v>51</v>
      </c>
      <c r="E1395" s="11"/>
      <c r="F1395" s="9">
        <v>165180.35000794518</v>
      </c>
      <c r="G1395" s="9">
        <f t="shared" si="39"/>
        <v>0</v>
      </c>
      <c r="H1395" s="8"/>
      <c r="I1395" s="8"/>
      <c r="J1395" s="8"/>
      <c r="K1395" s="8"/>
    </row>
    <row r="1396" spans="1:12" ht="14.25" customHeight="1" x14ac:dyDescent="0.25">
      <c r="A1396" s="4">
        <v>1</v>
      </c>
      <c r="B1396" s="816" t="s">
        <v>35</v>
      </c>
      <c r="C1396" s="6" t="s">
        <v>525</v>
      </c>
      <c r="D1396" s="11" t="s">
        <v>524</v>
      </c>
      <c r="E1396" s="11">
        <v>1</v>
      </c>
      <c r="F1396" s="9">
        <v>133080.96526185301</v>
      </c>
      <c r="G1396" s="9">
        <f t="shared" si="39"/>
        <v>133080.96526185301</v>
      </c>
      <c r="H1396" s="8"/>
      <c r="I1396" s="8"/>
      <c r="J1396" s="8"/>
      <c r="K1396" s="8"/>
    </row>
    <row r="1397" spans="1:12" ht="14.25" customHeight="1" x14ac:dyDescent="0.25">
      <c r="A1397" s="4">
        <v>1</v>
      </c>
      <c r="B1397" s="816" t="s">
        <v>35</v>
      </c>
      <c r="C1397" s="6" t="s">
        <v>889</v>
      </c>
      <c r="D1397" s="11" t="s">
        <v>521</v>
      </c>
      <c r="E1397" s="11">
        <v>1</v>
      </c>
      <c r="F1397" s="9">
        <v>66540.482630926504</v>
      </c>
      <c r="G1397" s="9">
        <f t="shared" si="39"/>
        <v>66540.482630926504</v>
      </c>
      <c r="H1397" s="8"/>
      <c r="I1397" s="8"/>
      <c r="J1397" s="8"/>
      <c r="K1397" s="8"/>
    </row>
    <row r="1398" spans="1:12" customFormat="1" ht="15" customHeight="1" x14ac:dyDescent="0.3">
      <c r="A1398" s="4">
        <v>1</v>
      </c>
      <c r="B1398" s="869">
        <v>576</v>
      </c>
      <c r="C1398" s="868" t="s">
        <v>1056</v>
      </c>
      <c r="D1398" s="866" t="s">
        <v>790</v>
      </c>
      <c r="E1398" s="11">
        <v>3</v>
      </c>
      <c r="F1398" s="867">
        <v>59806</v>
      </c>
      <c r="G1398" s="867">
        <f t="shared" si="39"/>
        <v>179418</v>
      </c>
    </row>
    <row r="1399" spans="1:12" customFormat="1" ht="15" customHeight="1" x14ac:dyDescent="0.3">
      <c r="A1399" s="4">
        <v>1</v>
      </c>
      <c r="B1399" s="869">
        <v>101</v>
      </c>
      <c r="C1399" s="868" t="s">
        <v>1057</v>
      </c>
      <c r="D1399" s="866" t="s">
        <v>790</v>
      </c>
      <c r="E1399" s="874">
        <f>+E1394</f>
        <v>0</v>
      </c>
      <c r="F1399" s="867">
        <v>78318</v>
      </c>
      <c r="G1399" s="867">
        <f t="shared" si="39"/>
        <v>0</v>
      </c>
    </row>
    <row r="1400" spans="1:12" ht="28.5" customHeight="1" x14ac:dyDescent="0.25">
      <c r="A1400" s="4">
        <v>36</v>
      </c>
      <c r="B1400" s="816" t="s">
        <v>35</v>
      </c>
      <c r="C1400" s="6" t="s">
        <v>49</v>
      </c>
      <c r="D1400" s="11" t="s">
        <v>51</v>
      </c>
      <c r="E1400" s="11">
        <v>1</v>
      </c>
      <c r="F1400" s="9">
        <v>3817766.5890727374</v>
      </c>
      <c r="G1400" s="9">
        <f t="shared" si="39"/>
        <v>3817766.5890727374</v>
      </c>
      <c r="J1400" s="2"/>
    </row>
    <row r="1401" spans="1:12" ht="31.5" customHeight="1" x14ac:dyDescent="0.25">
      <c r="A1401" s="4">
        <v>1</v>
      </c>
      <c r="B1401" s="841" t="s">
        <v>35</v>
      </c>
      <c r="C1401" s="842" t="s">
        <v>50</v>
      </c>
      <c r="D1401" s="11" t="s">
        <v>51</v>
      </c>
      <c r="E1401" s="843">
        <v>1</v>
      </c>
      <c r="F1401" s="844">
        <f>3184838.63678603</f>
        <v>3184838.6367860301</v>
      </c>
      <c r="G1401" s="9">
        <f t="shared" si="39"/>
        <v>3184838.6367860301</v>
      </c>
      <c r="J1401" s="2"/>
    </row>
    <row r="1402" spans="1:12" ht="42.75" customHeight="1" x14ac:dyDescent="0.25">
      <c r="A1402" s="4">
        <v>36</v>
      </c>
      <c r="B1402" s="816" t="s">
        <v>35</v>
      </c>
      <c r="C1402" s="6" t="s">
        <v>52</v>
      </c>
      <c r="D1402" s="11" t="s">
        <v>51</v>
      </c>
      <c r="E1402" s="11">
        <v>1</v>
      </c>
      <c r="F1402" s="10">
        <v>3312236.7889062678</v>
      </c>
      <c r="G1402" s="9">
        <f t="shared" si="39"/>
        <v>3312236.7889062678</v>
      </c>
    </row>
    <row r="1403" spans="1:12" ht="14.25" customHeight="1" x14ac:dyDescent="0.25">
      <c r="A1403" s="4">
        <v>36</v>
      </c>
      <c r="B1403" s="816" t="s">
        <v>35</v>
      </c>
      <c r="C1403" s="6" t="s">
        <v>53</v>
      </c>
      <c r="D1403" s="11" t="s">
        <v>51</v>
      </c>
      <c r="E1403" s="11">
        <v>1</v>
      </c>
      <c r="F1403" s="10">
        <v>1620000</v>
      </c>
      <c r="G1403" s="9">
        <f t="shared" si="39"/>
        <v>1620000</v>
      </c>
      <c r="K1403" s="2"/>
    </row>
    <row r="1404" spans="1:12" ht="28.5" customHeight="1" x14ac:dyDescent="0.25">
      <c r="A1404" s="4">
        <v>36</v>
      </c>
      <c r="B1404" s="816" t="s">
        <v>35</v>
      </c>
      <c r="C1404" s="13" t="s">
        <v>54</v>
      </c>
      <c r="D1404" s="11" t="s">
        <v>51</v>
      </c>
      <c r="E1404" s="11">
        <v>1</v>
      </c>
      <c r="F1404" s="10">
        <v>3817766.9999999986</v>
      </c>
      <c r="G1404" s="9">
        <f t="shared" si="39"/>
        <v>3817766.9999999986</v>
      </c>
      <c r="K1404" s="3"/>
    </row>
    <row r="1405" spans="1:12" ht="28.5" customHeight="1" x14ac:dyDescent="0.25">
      <c r="A1405" s="4">
        <v>36</v>
      </c>
      <c r="B1405" s="820" t="s">
        <v>35</v>
      </c>
      <c r="C1405" s="12" t="s">
        <v>55</v>
      </c>
      <c r="D1405" s="11" t="s">
        <v>51</v>
      </c>
      <c r="E1405" s="11">
        <v>1</v>
      </c>
      <c r="F1405" s="10">
        <v>2031088.0899497306</v>
      </c>
      <c r="G1405" s="9">
        <f t="shared" si="39"/>
        <v>2031088.0899497306</v>
      </c>
    </row>
    <row r="1406" spans="1:12" ht="14.25" customHeight="1" x14ac:dyDescent="0.25">
      <c r="A1406" s="825"/>
      <c r="B1406" s="826"/>
      <c r="C1406" s="827" t="s">
        <v>20</v>
      </c>
      <c r="D1406" s="828"/>
      <c r="E1406" s="828"/>
      <c r="F1406" s="829"/>
      <c r="G1406" s="830">
        <f>SUM(G1369:G1405)</f>
        <v>28320262.491159655</v>
      </c>
      <c r="H1406" s="8" t="e">
        <f>+#REF!</f>
        <v>#REF!</v>
      </c>
      <c r="J1406" s="8" t="e">
        <f>+G1406-H1406</f>
        <v>#REF!</v>
      </c>
    </row>
    <row r="1407" spans="1:12" ht="14.25" customHeight="1" x14ac:dyDescent="0.25">
      <c r="A1407" s="822"/>
      <c r="B1407" s="822"/>
      <c r="C1407" s="822" t="s">
        <v>874</v>
      </c>
      <c r="D1407" s="822"/>
      <c r="E1407" s="822"/>
      <c r="F1407" s="823"/>
      <c r="G1407" s="824"/>
    </row>
    <row r="1408" spans="1:12" ht="14.25" customHeight="1" x14ac:dyDescent="0.25">
      <c r="A1408" s="4">
        <v>37</v>
      </c>
      <c r="B1408" s="816">
        <v>730</v>
      </c>
      <c r="C1408" s="5" t="s">
        <v>26</v>
      </c>
      <c r="D1408" s="11" t="s">
        <v>51</v>
      </c>
      <c r="E1408" s="11">
        <v>1</v>
      </c>
      <c r="F1408" s="9">
        <v>874341.94177037419</v>
      </c>
      <c r="G1408" s="9">
        <f t="shared" ref="G1408:G1444" si="40">+F1408*E1408</f>
        <v>874341.94177037419</v>
      </c>
      <c r="K1408" s="8"/>
      <c r="L1408" s="3"/>
    </row>
    <row r="1409" spans="1:12" ht="14.25" customHeight="1" x14ac:dyDescent="0.25">
      <c r="A1409" s="4">
        <v>37</v>
      </c>
      <c r="B1409" s="816">
        <v>708</v>
      </c>
      <c r="C1409" s="5" t="s">
        <v>27</v>
      </c>
      <c r="D1409" s="11" t="s">
        <v>51</v>
      </c>
      <c r="E1409" s="11">
        <v>1</v>
      </c>
      <c r="F1409" s="9">
        <v>615578.80106536078</v>
      </c>
      <c r="G1409" s="9">
        <f t="shared" si="40"/>
        <v>615578.80106536078</v>
      </c>
      <c r="K1409" s="8"/>
      <c r="L1409" s="3"/>
    </row>
    <row r="1410" spans="1:12" ht="14.25" customHeight="1" x14ac:dyDescent="0.25">
      <c r="A1410" s="4">
        <v>37</v>
      </c>
      <c r="B1410" s="816">
        <v>752</v>
      </c>
      <c r="C1410" s="6" t="s">
        <v>28</v>
      </c>
      <c r="D1410" s="11" t="s">
        <v>51</v>
      </c>
      <c r="E1410" s="11">
        <v>1</v>
      </c>
      <c r="F1410" s="9">
        <v>672692.28878201754</v>
      </c>
      <c r="G1410" s="9">
        <f t="shared" si="40"/>
        <v>672692.28878201754</v>
      </c>
      <c r="K1410" s="8"/>
      <c r="L1410" s="3"/>
    </row>
    <row r="1411" spans="1:12" ht="14.25" customHeight="1" x14ac:dyDescent="0.25">
      <c r="A1411" s="4">
        <v>37</v>
      </c>
      <c r="B1411" s="816" t="s">
        <v>29</v>
      </c>
      <c r="C1411" s="7" t="s">
        <v>30</v>
      </c>
      <c r="D1411" s="11" t="s">
        <v>51</v>
      </c>
      <c r="E1411" s="11">
        <v>2</v>
      </c>
      <c r="F1411" s="9">
        <v>184841.78300071796</v>
      </c>
      <c r="G1411" s="9">
        <f t="shared" si="40"/>
        <v>369683.56600143592</v>
      </c>
      <c r="K1411" s="8"/>
      <c r="L1411" s="3"/>
    </row>
    <row r="1412" spans="1:12" ht="14.25" customHeight="1" x14ac:dyDescent="0.25">
      <c r="A1412" s="4">
        <v>37</v>
      </c>
      <c r="B1412" s="816">
        <v>527</v>
      </c>
      <c r="C1412" s="7" t="s">
        <v>31</v>
      </c>
      <c r="D1412" s="11" t="s">
        <v>51</v>
      </c>
      <c r="E1412" s="11"/>
      <c r="F1412" s="9">
        <v>106249.79526559786</v>
      </c>
      <c r="G1412" s="9">
        <f t="shared" si="40"/>
        <v>0</v>
      </c>
      <c r="K1412" s="8"/>
      <c r="L1412" s="3"/>
    </row>
    <row r="1413" spans="1:12" ht="25.5" customHeight="1" x14ac:dyDescent="0.25">
      <c r="A1413" s="4">
        <v>37</v>
      </c>
      <c r="B1413" s="816">
        <v>522</v>
      </c>
      <c r="C1413" s="11" t="s">
        <v>32</v>
      </c>
      <c r="D1413" s="11" t="s">
        <v>51</v>
      </c>
      <c r="E1413" s="11">
        <v>1</v>
      </c>
      <c r="F1413" s="9">
        <v>197789.02537109706</v>
      </c>
      <c r="G1413" s="9">
        <f t="shared" si="40"/>
        <v>197789.02537109706</v>
      </c>
      <c r="K1413" s="8"/>
      <c r="L1413" s="3"/>
    </row>
    <row r="1414" spans="1:12" ht="14.25" customHeight="1" x14ac:dyDescent="0.25">
      <c r="A1414" s="4">
        <v>37</v>
      </c>
      <c r="B1414" s="816">
        <v>510</v>
      </c>
      <c r="C1414" s="7" t="s">
        <v>33</v>
      </c>
      <c r="D1414" s="11" t="s">
        <v>51</v>
      </c>
      <c r="E1414" s="11">
        <v>1</v>
      </c>
      <c r="F1414" s="9">
        <v>427594.25988499756</v>
      </c>
      <c r="G1414" s="9">
        <f t="shared" si="40"/>
        <v>427594.25988499756</v>
      </c>
    </row>
    <row r="1415" spans="1:12" ht="14.25" customHeight="1" x14ac:dyDescent="0.25">
      <c r="A1415" s="4">
        <v>37</v>
      </c>
      <c r="B1415" s="816">
        <v>28</v>
      </c>
      <c r="C1415" s="7" t="s">
        <v>34</v>
      </c>
      <c r="D1415" s="11" t="s">
        <v>51</v>
      </c>
      <c r="E1415" s="11">
        <v>1</v>
      </c>
      <c r="F1415" s="9">
        <v>307100.9624623835</v>
      </c>
      <c r="G1415" s="9">
        <f t="shared" si="40"/>
        <v>307100.9624623835</v>
      </c>
      <c r="K1415" s="8"/>
      <c r="L1415" s="8"/>
    </row>
    <row r="1416" spans="1:12" ht="14.25" customHeight="1" x14ac:dyDescent="0.25">
      <c r="A1416" s="4">
        <v>37</v>
      </c>
      <c r="B1416" s="816" t="s">
        <v>35</v>
      </c>
      <c r="C1416" s="7" t="s">
        <v>36</v>
      </c>
      <c r="D1416" s="11" t="s">
        <v>51</v>
      </c>
      <c r="E1416" s="11"/>
      <c r="F1416" s="9">
        <v>300958.7640656826</v>
      </c>
      <c r="G1416" s="9">
        <f t="shared" si="40"/>
        <v>0</v>
      </c>
      <c r="L1416" s="8"/>
    </row>
    <row r="1417" spans="1:12" ht="14.25" customHeight="1" x14ac:dyDescent="0.25">
      <c r="A1417" s="4">
        <v>37</v>
      </c>
      <c r="B1417" s="820">
        <v>243.5</v>
      </c>
      <c r="C1417" s="7" t="s">
        <v>37</v>
      </c>
      <c r="D1417" s="11" t="s">
        <v>51</v>
      </c>
      <c r="E1417" s="11">
        <v>1</v>
      </c>
      <c r="F1417" s="9">
        <v>256983.18279463612</v>
      </c>
      <c r="G1417" s="9">
        <f t="shared" si="40"/>
        <v>256983.18279463612</v>
      </c>
    </row>
    <row r="1418" spans="1:12" ht="14.25" customHeight="1" x14ac:dyDescent="0.25">
      <c r="A1418" s="4">
        <v>37</v>
      </c>
      <c r="B1418" s="816" t="s">
        <v>64</v>
      </c>
      <c r="C1418" s="817" t="s">
        <v>63</v>
      </c>
      <c r="D1418" s="11" t="s">
        <v>51</v>
      </c>
      <c r="E1418" s="11"/>
      <c r="F1418" s="9">
        <v>278002.00000000006</v>
      </c>
      <c r="G1418" s="9">
        <f t="shared" si="40"/>
        <v>0</v>
      </c>
    </row>
    <row r="1419" spans="1:12" x14ac:dyDescent="0.25">
      <c r="A1419" s="4">
        <v>37</v>
      </c>
      <c r="B1419" s="816" t="s">
        <v>35</v>
      </c>
      <c r="C1419" s="817" t="s">
        <v>832</v>
      </c>
      <c r="D1419" s="11" t="s">
        <v>51</v>
      </c>
      <c r="E1419" s="11">
        <v>1</v>
      </c>
      <c r="F1419" s="9">
        <v>82819.867631515852</v>
      </c>
      <c r="G1419" s="9">
        <f t="shared" si="40"/>
        <v>82819.867631515852</v>
      </c>
    </row>
    <row r="1420" spans="1:12" ht="14.25" customHeight="1" x14ac:dyDescent="0.25">
      <c r="A1420" s="4">
        <v>37</v>
      </c>
      <c r="B1420" s="816">
        <v>690</v>
      </c>
      <c r="C1420" s="817" t="s">
        <v>833</v>
      </c>
      <c r="D1420" s="11" t="s">
        <v>51</v>
      </c>
      <c r="E1420" s="11">
        <v>1</v>
      </c>
      <c r="F1420" s="9">
        <v>494940.90605549113</v>
      </c>
      <c r="G1420" s="9">
        <f t="shared" si="40"/>
        <v>494940.90605549113</v>
      </c>
    </row>
    <row r="1421" spans="1:12" ht="14.25" customHeight="1" x14ac:dyDescent="0.25">
      <c r="A1421" s="4">
        <v>37</v>
      </c>
      <c r="B1421" s="816">
        <v>268</v>
      </c>
      <c r="C1421" s="817" t="s">
        <v>834</v>
      </c>
      <c r="D1421" s="11" t="s">
        <v>51</v>
      </c>
      <c r="E1421" s="11"/>
      <c r="F1421" s="9">
        <v>639730.4370110553</v>
      </c>
      <c r="G1421" s="9">
        <f t="shared" si="40"/>
        <v>0</v>
      </c>
    </row>
    <row r="1422" spans="1:12" ht="14.25" customHeight="1" x14ac:dyDescent="0.25">
      <c r="A1422" s="4">
        <v>37</v>
      </c>
      <c r="B1422" s="816">
        <v>719</v>
      </c>
      <c r="C1422" s="817" t="s">
        <v>835</v>
      </c>
      <c r="D1422" s="11" t="s">
        <v>51</v>
      </c>
      <c r="E1422" s="11"/>
      <c r="F1422" s="9">
        <v>2847932.6566036539</v>
      </c>
      <c r="G1422" s="9">
        <f t="shared" si="40"/>
        <v>0</v>
      </c>
    </row>
    <row r="1423" spans="1:12" ht="14.25" customHeight="1" x14ac:dyDescent="0.25">
      <c r="A1423" s="4">
        <v>37</v>
      </c>
      <c r="B1423" s="816" t="s">
        <v>836</v>
      </c>
      <c r="C1423" s="817" t="s">
        <v>837</v>
      </c>
      <c r="D1423" s="11" t="s">
        <v>51</v>
      </c>
      <c r="E1423" s="11"/>
      <c r="F1423" s="9">
        <v>2385143.5999055603</v>
      </c>
      <c r="G1423" s="9">
        <f t="shared" si="40"/>
        <v>0</v>
      </c>
    </row>
    <row r="1424" spans="1:12" ht="14.25" customHeight="1" x14ac:dyDescent="0.25">
      <c r="A1424" s="4">
        <v>37</v>
      </c>
      <c r="B1424" s="816" t="s">
        <v>35</v>
      </c>
      <c r="C1424" s="6" t="s">
        <v>39</v>
      </c>
      <c r="D1424" s="11" t="s">
        <v>51</v>
      </c>
      <c r="E1424" s="11">
        <v>6.5</v>
      </c>
      <c r="F1424" s="9">
        <v>307102.24208704947</v>
      </c>
      <c r="G1424" s="9">
        <f t="shared" si="40"/>
        <v>1996164.5735658216</v>
      </c>
    </row>
    <row r="1425" spans="1:11" ht="14.25" customHeight="1" x14ac:dyDescent="0.25">
      <c r="A1425" s="4">
        <v>37</v>
      </c>
      <c r="B1425" s="820">
        <v>528.5</v>
      </c>
      <c r="C1425" s="818" t="s">
        <v>40</v>
      </c>
      <c r="D1425" s="819" t="s">
        <v>51</v>
      </c>
      <c r="E1425" s="819">
        <v>2</v>
      </c>
      <c r="F1425" s="9">
        <v>292746.13295942714</v>
      </c>
      <c r="G1425" s="9">
        <f t="shared" si="40"/>
        <v>585492.26591885427</v>
      </c>
    </row>
    <row r="1426" spans="1:11" ht="14.25" customHeight="1" x14ac:dyDescent="0.25">
      <c r="A1426" s="4">
        <v>37</v>
      </c>
      <c r="B1426" s="816" t="s">
        <v>35</v>
      </c>
      <c r="C1426" s="6" t="s">
        <v>41</v>
      </c>
      <c r="D1426" s="11" t="s">
        <v>51</v>
      </c>
      <c r="E1426" s="11">
        <v>6</v>
      </c>
      <c r="F1426" s="9">
        <v>71289.169766375897</v>
      </c>
      <c r="G1426" s="9">
        <f t="shared" si="40"/>
        <v>427735.01859825535</v>
      </c>
    </row>
    <row r="1427" spans="1:11" ht="14.25" customHeight="1" x14ac:dyDescent="0.25">
      <c r="A1427" s="4">
        <v>37</v>
      </c>
      <c r="B1427" s="816" t="s">
        <v>35</v>
      </c>
      <c r="C1427" s="7" t="s">
        <v>42</v>
      </c>
      <c r="D1427" s="11" t="s">
        <v>51</v>
      </c>
      <c r="E1427" s="11">
        <v>1</v>
      </c>
      <c r="F1427" s="9">
        <v>142183.03788093745</v>
      </c>
      <c r="G1427" s="9">
        <f t="shared" si="40"/>
        <v>142183.03788093745</v>
      </c>
    </row>
    <row r="1428" spans="1:11" ht="14.25" customHeight="1" x14ac:dyDescent="0.25">
      <c r="A1428" s="4">
        <v>37</v>
      </c>
      <c r="B1428" s="816" t="s">
        <v>35</v>
      </c>
      <c r="C1428" s="7" t="s">
        <v>43</v>
      </c>
      <c r="D1428" s="11" t="s">
        <v>51</v>
      </c>
      <c r="E1428" s="876">
        <v>7.5</v>
      </c>
      <c r="F1428" s="9">
        <v>29369.945333558175</v>
      </c>
      <c r="G1428" s="9">
        <f t="shared" si="40"/>
        <v>220274.5900016863</v>
      </c>
    </row>
    <row r="1429" spans="1:11" ht="14.25" customHeight="1" x14ac:dyDescent="0.25">
      <c r="A1429" s="4">
        <v>37</v>
      </c>
      <c r="B1429" s="816" t="s">
        <v>35</v>
      </c>
      <c r="C1429" s="6" t="s">
        <v>44</v>
      </c>
      <c r="D1429" s="11" t="s">
        <v>51</v>
      </c>
      <c r="E1429" s="11">
        <v>1</v>
      </c>
      <c r="F1429" s="9">
        <v>1801648.8280902999</v>
      </c>
      <c r="G1429" s="9">
        <f t="shared" si="40"/>
        <v>1801648.8280902999</v>
      </c>
    </row>
    <row r="1430" spans="1:11" ht="14.25" customHeight="1" x14ac:dyDescent="0.25">
      <c r="A1430" s="4">
        <v>37</v>
      </c>
      <c r="B1430" s="816" t="s">
        <v>35</v>
      </c>
      <c r="C1430" s="6" t="s">
        <v>45</v>
      </c>
      <c r="D1430" s="11" t="s">
        <v>51</v>
      </c>
      <c r="E1430" s="11">
        <v>1</v>
      </c>
      <c r="F1430" s="9">
        <v>163108.63767372453</v>
      </c>
      <c r="G1430" s="9">
        <f t="shared" si="40"/>
        <v>163108.63767372453</v>
      </c>
    </row>
    <row r="1431" spans="1:11" ht="14.25" customHeight="1" x14ac:dyDescent="0.25">
      <c r="A1431" s="4">
        <v>37</v>
      </c>
      <c r="B1431" s="816" t="s">
        <v>35</v>
      </c>
      <c r="C1431" s="6" t="s">
        <v>46</v>
      </c>
      <c r="D1431" s="11" t="s">
        <v>51</v>
      </c>
      <c r="E1431" s="11">
        <v>1</v>
      </c>
      <c r="F1431" s="9">
        <v>122331.47825529339</v>
      </c>
      <c r="G1431" s="9">
        <f t="shared" si="40"/>
        <v>122331.47825529339</v>
      </c>
      <c r="H1431" s="2"/>
      <c r="I1431" s="2"/>
      <c r="J1431" s="8"/>
    </row>
    <row r="1432" spans="1:11" ht="14.25" customHeight="1" x14ac:dyDescent="0.25">
      <c r="A1432" s="4">
        <v>37</v>
      </c>
      <c r="B1432" s="816" t="s">
        <v>35</v>
      </c>
      <c r="C1432" s="6" t="s">
        <v>47</v>
      </c>
      <c r="D1432" s="11" t="s">
        <v>48</v>
      </c>
      <c r="E1432" s="11">
        <v>5</v>
      </c>
      <c r="F1432" s="9">
        <v>193974</v>
      </c>
      <c r="G1432" s="9">
        <f t="shared" si="40"/>
        <v>969870</v>
      </c>
      <c r="H1432" s="8"/>
      <c r="I1432" s="8"/>
      <c r="J1432" s="8"/>
      <c r="K1432" s="8"/>
    </row>
    <row r="1433" spans="1:11" ht="14.25" customHeight="1" x14ac:dyDescent="0.25">
      <c r="A1433" s="4">
        <v>37</v>
      </c>
      <c r="B1433" s="816">
        <v>100</v>
      </c>
      <c r="C1433" s="6" t="s">
        <v>497</v>
      </c>
      <c r="D1433" s="11" t="s">
        <v>51</v>
      </c>
      <c r="E1433" s="11"/>
      <c r="F1433" s="9">
        <v>118572.58079897906</v>
      </c>
      <c r="G1433" s="9">
        <f t="shared" si="40"/>
        <v>0</v>
      </c>
      <c r="H1433" s="8"/>
      <c r="I1433" s="8"/>
      <c r="J1433" s="8"/>
      <c r="K1433" s="8"/>
    </row>
    <row r="1434" spans="1:11" ht="14.25" customHeight="1" x14ac:dyDescent="0.25">
      <c r="A1434" s="4">
        <v>37</v>
      </c>
      <c r="B1434" s="816">
        <v>736</v>
      </c>
      <c r="C1434" s="6" t="s">
        <v>838</v>
      </c>
      <c r="D1434" s="11" t="s">
        <v>51</v>
      </c>
      <c r="E1434" s="11"/>
      <c r="F1434" s="9">
        <v>165180.35000794518</v>
      </c>
      <c r="G1434" s="9">
        <f t="shared" si="40"/>
        <v>0</v>
      </c>
      <c r="H1434" s="8"/>
      <c r="I1434" s="8"/>
      <c r="J1434" s="8"/>
      <c r="K1434" s="8"/>
    </row>
    <row r="1435" spans="1:11" ht="14.25" customHeight="1" x14ac:dyDescent="0.25">
      <c r="A1435" s="4">
        <v>1</v>
      </c>
      <c r="B1435" s="816" t="s">
        <v>35</v>
      </c>
      <c r="C1435" s="6" t="s">
        <v>525</v>
      </c>
      <c r="D1435" s="11" t="s">
        <v>524</v>
      </c>
      <c r="E1435" s="11">
        <v>1</v>
      </c>
      <c r="F1435" s="9">
        <v>133080.96526185301</v>
      </c>
      <c r="G1435" s="9">
        <f t="shared" si="40"/>
        <v>133080.96526185301</v>
      </c>
      <c r="H1435" s="8"/>
      <c r="I1435" s="8"/>
      <c r="J1435" s="8"/>
      <c r="K1435" s="8"/>
    </row>
    <row r="1436" spans="1:11" ht="14.25" customHeight="1" x14ac:dyDescent="0.25">
      <c r="A1436" s="4">
        <v>1</v>
      </c>
      <c r="B1436" s="816" t="s">
        <v>35</v>
      </c>
      <c r="C1436" s="6" t="s">
        <v>889</v>
      </c>
      <c r="D1436" s="11" t="s">
        <v>521</v>
      </c>
      <c r="E1436" s="11">
        <v>1</v>
      </c>
      <c r="F1436" s="9">
        <v>66540.482630926504</v>
      </c>
      <c r="G1436" s="9">
        <f t="shared" si="40"/>
        <v>66540.482630926504</v>
      </c>
      <c r="H1436" s="8"/>
      <c r="I1436" s="8"/>
      <c r="J1436" s="8"/>
      <c r="K1436" s="8"/>
    </row>
    <row r="1437" spans="1:11" customFormat="1" ht="15" customHeight="1" x14ac:dyDescent="0.3">
      <c r="A1437" s="4">
        <v>1</v>
      </c>
      <c r="B1437" s="869">
        <v>576</v>
      </c>
      <c r="C1437" s="868" t="s">
        <v>1056</v>
      </c>
      <c r="D1437" s="866" t="s">
        <v>790</v>
      </c>
      <c r="E1437" s="11">
        <v>3</v>
      </c>
      <c r="F1437" s="867">
        <v>59806</v>
      </c>
      <c r="G1437" s="867">
        <f t="shared" si="40"/>
        <v>179418</v>
      </c>
    </row>
    <row r="1438" spans="1:11" customFormat="1" ht="15" customHeight="1" x14ac:dyDescent="0.3">
      <c r="A1438" s="4">
        <v>1</v>
      </c>
      <c r="B1438" s="869">
        <v>101</v>
      </c>
      <c r="C1438" s="868" t="s">
        <v>1057</v>
      </c>
      <c r="D1438" s="866" t="s">
        <v>790</v>
      </c>
      <c r="E1438" s="874">
        <f>+E1433</f>
        <v>0</v>
      </c>
      <c r="F1438" s="867">
        <v>78318</v>
      </c>
      <c r="G1438" s="867">
        <f t="shared" si="40"/>
        <v>0</v>
      </c>
    </row>
    <row r="1439" spans="1:11" ht="28.5" customHeight="1" x14ac:dyDescent="0.25">
      <c r="A1439" s="4">
        <v>37</v>
      </c>
      <c r="B1439" s="816" t="s">
        <v>35</v>
      </c>
      <c r="C1439" s="6" t="s">
        <v>49</v>
      </c>
      <c r="D1439" s="11" t="s">
        <v>51</v>
      </c>
      <c r="E1439" s="11">
        <v>1</v>
      </c>
      <c r="F1439" s="9">
        <v>3817766.5890727374</v>
      </c>
      <c r="G1439" s="9">
        <f t="shared" si="40"/>
        <v>3817766.5890727374</v>
      </c>
      <c r="J1439" s="2"/>
    </row>
    <row r="1440" spans="1:11" ht="31.5" customHeight="1" x14ac:dyDescent="0.25">
      <c r="A1440" s="4">
        <v>1</v>
      </c>
      <c r="B1440" s="841" t="s">
        <v>35</v>
      </c>
      <c r="C1440" s="842" t="s">
        <v>50</v>
      </c>
      <c r="D1440" s="11" t="s">
        <v>51</v>
      </c>
      <c r="E1440" s="843">
        <v>1</v>
      </c>
      <c r="F1440" s="844">
        <f>3184838.63678603</f>
        <v>3184838.6367860301</v>
      </c>
      <c r="G1440" s="9">
        <f t="shared" si="40"/>
        <v>3184838.6367860301</v>
      </c>
      <c r="J1440" s="2"/>
    </row>
    <row r="1441" spans="1:12" ht="42.75" customHeight="1" x14ac:dyDescent="0.25">
      <c r="A1441" s="4">
        <v>37</v>
      </c>
      <c r="B1441" s="816" t="s">
        <v>35</v>
      </c>
      <c r="C1441" s="6" t="s">
        <v>52</v>
      </c>
      <c r="D1441" s="11" t="s">
        <v>51</v>
      </c>
      <c r="E1441" s="11">
        <v>1</v>
      </c>
      <c r="F1441" s="10">
        <v>3312236.7889062678</v>
      </c>
      <c r="G1441" s="9">
        <f t="shared" si="40"/>
        <v>3312236.7889062678</v>
      </c>
    </row>
    <row r="1442" spans="1:12" ht="14.25" customHeight="1" x14ac:dyDescent="0.25">
      <c r="A1442" s="4">
        <v>37</v>
      </c>
      <c r="B1442" s="816" t="s">
        <v>35</v>
      </c>
      <c r="C1442" s="6" t="s">
        <v>53</v>
      </c>
      <c r="D1442" s="11" t="s">
        <v>51</v>
      </c>
      <c r="E1442" s="11">
        <v>1</v>
      </c>
      <c r="F1442" s="10">
        <v>1620000</v>
      </c>
      <c r="G1442" s="9">
        <f t="shared" si="40"/>
        <v>1620000</v>
      </c>
      <c r="K1442" s="2"/>
    </row>
    <row r="1443" spans="1:12" ht="28.5" customHeight="1" x14ac:dyDescent="0.25">
      <c r="A1443" s="4">
        <v>37</v>
      </c>
      <c r="B1443" s="816" t="s">
        <v>35</v>
      </c>
      <c r="C1443" s="13" t="s">
        <v>54</v>
      </c>
      <c r="D1443" s="11" t="s">
        <v>51</v>
      </c>
      <c r="E1443" s="11">
        <v>1</v>
      </c>
      <c r="F1443" s="10">
        <v>3817766.9999999986</v>
      </c>
      <c r="G1443" s="9">
        <f t="shared" si="40"/>
        <v>3817766.9999999986</v>
      </c>
      <c r="K1443" s="3"/>
    </row>
    <row r="1444" spans="1:12" ht="28.5" customHeight="1" x14ac:dyDescent="0.25">
      <c r="A1444" s="4">
        <v>37</v>
      </c>
      <c r="B1444" s="820" t="s">
        <v>35</v>
      </c>
      <c r="C1444" s="12" t="s">
        <v>55</v>
      </c>
      <c r="D1444" s="11" t="s">
        <v>51</v>
      </c>
      <c r="E1444" s="11">
        <v>1</v>
      </c>
      <c r="F1444" s="10">
        <v>2031088.0899497306</v>
      </c>
      <c r="G1444" s="9">
        <f t="shared" si="40"/>
        <v>2031088.0899497306</v>
      </c>
    </row>
    <row r="1445" spans="1:12" ht="14.25" customHeight="1" x14ac:dyDescent="0.25">
      <c r="A1445" s="825"/>
      <c r="B1445" s="826"/>
      <c r="C1445" s="827" t="s">
        <v>20</v>
      </c>
      <c r="D1445" s="828"/>
      <c r="E1445" s="828"/>
      <c r="F1445" s="829"/>
      <c r="G1445" s="830">
        <f>SUM(G1408:G1444)</f>
        <v>28891069.784411732</v>
      </c>
      <c r="H1445" s="8" t="e">
        <f>+#REF!</f>
        <v>#REF!</v>
      </c>
      <c r="J1445" s="8" t="e">
        <f>+G1445-H1445</f>
        <v>#REF!</v>
      </c>
    </row>
    <row r="1446" spans="1:12" ht="14.25" customHeight="1" x14ac:dyDescent="0.25">
      <c r="A1446" s="822"/>
      <c r="B1446" s="822"/>
      <c r="C1446" s="822" t="s">
        <v>875</v>
      </c>
      <c r="D1446" s="822"/>
      <c r="E1446" s="822"/>
      <c r="F1446" s="823"/>
      <c r="G1446" s="824"/>
    </row>
    <row r="1447" spans="1:12" ht="14.25" customHeight="1" x14ac:dyDescent="0.25">
      <c r="A1447" s="4">
        <v>38</v>
      </c>
      <c r="B1447" s="816">
        <v>730</v>
      </c>
      <c r="C1447" s="5" t="s">
        <v>26</v>
      </c>
      <c r="D1447" s="11" t="s">
        <v>51</v>
      </c>
      <c r="E1447" s="11">
        <v>1</v>
      </c>
      <c r="F1447" s="9">
        <v>874341.94177037419</v>
      </c>
      <c r="G1447" s="9">
        <f t="shared" ref="G1447:G1483" si="41">+F1447*E1447</f>
        <v>874341.94177037419</v>
      </c>
      <c r="K1447" s="8"/>
      <c r="L1447" s="3"/>
    </row>
    <row r="1448" spans="1:12" ht="14.25" customHeight="1" x14ac:dyDescent="0.25">
      <c r="A1448" s="4">
        <v>38</v>
      </c>
      <c r="B1448" s="816">
        <v>708</v>
      </c>
      <c r="C1448" s="5" t="s">
        <v>27</v>
      </c>
      <c r="D1448" s="11" t="s">
        <v>51</v>
      </c>
      <c r="E1448" s="11">
        <v>1</v>
      </c>
      <c r="F1448" s="9">
        <v>615578.80106536078</v>
      </c>
      <c r="G1448" s="9">
        <f t="shared" si="41"/>
        <v>615578.80106536078</v>
      </c>
      <c r="K1448" s="8"/>
      <c r="L1448" s="3"/>
    </row>
    <row r="1449" spans="1:12" ht="14.25" customHeight="1" x14ac:dyDescent="0.25">
      <c r="A1449" s="4">
        <v>38</v>
      </c>
      <c r="B1449" s="816">
        <v>752</v>
      </c>
      <c r="C1449" s="6" t="s">
        <v>28</v>
      </c>
      <c r="D1449" s="11" t="s">
        <v>51</v>
      </c>
      <c r="E1449" s="11">
        <v>1</v>
      </c>
      <c r="F1449" s="9">
        <v>672692.28878201754</v>
      </c>
      <c r="G1449" s="9">
        <f t="shared" si="41"/>
        <v>672692.28878201754</v>
      </c>
      <c r="K1449" s="8"/>
      <c r="L1449" s="3"/>
    </row>
    <row r="1450" spans="1:12" ht="14.25" customHeight="1" x14ac:dyDescent="0.25">
      <c r="A1450" s="4">
        <v>38</v>
      </c>
      <c r="B1450" s="816" t="s">
        <v>29</v>
      </c>
      <c r="C1450" s="7" t="s">
        <v>30</v>
      </c>
      <c r="D1450" s="11" t="s">
        <v>51</v>
      </c>
      <c r="E1450" s="11">
        <v>2</v>
      </c>
      <c r="F1450" s="9">
        <v>184841.78300071796</v>
      </c>
      <c r="G1450" s="9">
        <f t="shared" si="41"/>
        <v>369683.56600143592</v>
      </c>
      <c r="K1450" s="8"/>
      <c r="L1450" s="3"/>
    </row>
    <row r="1451" spans="1:12" ht="14.25" customHeight="1" x14ac:dyDescent="0.25">
      <c r="A1451" s="4">
        <v>38</v>
      </c>
      <c r="B1451" s="816">
        <v>527</v>
      </c>
      <c r="C1451" s="7" t="s">
        <v>31</v>
      </c>
      <c r="D1451" s="11" t="s">
        <v>51</v>
      </c>
      <c r="E1451" s="11"/>
      <c r="F1451" s="9">
        <v>106249.79526559786</v>
      </c>
      <c r="G1451" s="9">
        <f t="shared" si="41"/>
        <v>0</v>
      </c>
      <c r="K1451" s="8"/>
      <c r="L1451" s="3"/>
    </row>
    <row r="1452" spans="1:12" ht="25.5" customHeight="1" x14ac:dyDescent="0.25">
      <c r="A1452" s="4">
        <v>38</v>
      </c>
      <c r="B1452" s="816">
        <v>522</v>
      </c>
      <c r="C1452" s="11" t="s">
        <v>32</v>
      </c>
      <c r="D1452" s="11" t="s">
        <v>51</v>
      </c>
      <c r="E1452" s="11">
        <v>1</v>
      </c>
      <c r="F1452" s="9">
        <v>197789.02537109706</v>
      </c>
      <c r="G1452" s="9">
        <f t="shared" si="41"/>
        <v>197789.02537109706</v>
      </c>
      <c r="K1452" s="8"/>
      <c r="L1452" s="3"/>
    </row>
    <row r="1453" spans="1:12" ht="14.25" customHeight="1" x14ac:dyDescent="0.25">
      <c r="A1453" s="4">
        <v>38</v>
      </c>
      <c r="B1453" s="816">
        <v>510</v>
      </c>
      <c r="C1453" s="7" t="s">
        <v>33</v>
      </c>
      <c r="D1453" s="11" t="s">
        <v>51</v>
      </c>
      <c r="E1453" s="11">
        <v>1</v>
      </c>
      <c r="F1453" s="9">
        <v>427594.25988499756</v>
      </c>
      <c r="G1453" s="9">
        <f t="shared" si="41"/>
        <v>427594.25988499756</v>
      </c>
    </row>
    <row r="1454" spans="1:12" ht="14.25" customHeight="1" x14ac:dyDescent="0.25">
      <c r="A1454" s="4">
        <v>38</v>
      </c>
      <c r="B1454" s="816">
        <v>28</v>
      </c>
      <c r="C1454" s="7" t="s">
        <v>34</v>
      </c>
      <c r="D1454" s="11" t="s">
        <v>51</v>
      </c>
      <c r="E1454" s="11">
        <v>1</v>
      </c>
      <c r="F1454" s="9">
        <v>307100.9624623835</v>
      </c>
      <c r="G1454" s="9">
        <f t="shared" si="41"/>
        <v>307100.9624623835</v>
      </c>
      <c r="K1454" s="8"/>
      <c r="L1454" s="8"/>
    </row>
    <row r="1455" spans="1:12" ht="14.25" customHeight="1" x14ac:dyDescent="0.25">
      <c r="A1455" s="4">
        <v>38</v>
      </c>
      <c r="B1455" s="816" t="s">
        <v>35</v>
      </c>
      <c r="C1455" s="7" t="s">
        <v>36</v>
      </c>
      <c r="D1455" s="11" t="s">
        <v>51</v>
      </c>
      <c r="E1455" s="11"/>
      <c r="F1455" s="9">
        <v>300958.7640656826</v>
      </c>
      <c r="G1455" s="9">
        <f t="shared" si="41"/>
        <v>0</v>
      </c>
      <c r="L1455" s="8"/>
    </row>
    <row r="1456" spans="1:12" ht="14.25" customHeight="1" x14ac:dyDescent="0.25">
      <c r="A1456" s="4">
        <v>38</v>
      </c>
      <c r="B1456" s="820">
        <v>243.5</v>
      </c>
      <c r="C1456" s="7" t="s">
        <v>37</v>
      </c>
      <c r="D1456" s="11" t="s">
        <v>51</v>
      </c>
      <c r="E1456" s="11">
        <v>1</v>
      </c>
      <c r="F1456" s="9">
        <v>256983.18279463612</v>
      </c>
      <c r="G1456" s="9">
        <f t="shared" si="41"/>
        <v>256983.18279463612</v>
      </c>
    </row>
    <row r="1457" spans="1:11" ht="14.25" customHeight="1" x14ac:dyDescent="0.25">
      <c r="A1457" s="4">
        <v>38</v>
      </c>
      <c r="B1457" s="816" t="s">
        <v>64</v>
      </c>
      <c r="C1457" s="817" t="s">
        <v>63</v>
      </c>
      <c r="D1457" s="11" t="s">
        <v>51</v>
      </c>
      <c r="E1457" s="11">
        <v>1</v>
      </c>
      <c r="F1457" s="9">
        <v>278002.00000000006</v>
      </c>
      <c r="G1457" s="9">
        <f t="shared" si="41"/>
        <v>278002.00000000006</v>
      </c>
    </row>
    <row r="1458" spans="1:11" x14ac:dyDescent="0.25">
      <c r="A1458" s="4">
        <v>38</v>
      </c>
      <c r="B1458" s="816" t="s">
        <v>35</v>
      </c>
      <c r="C1458" s="817" t="s">
        <v>832</v>
      </c>
      <c r="D1458" s="11" t="s">
        <v>51</v>
      </c>
      <c r="E1458" s="11">
        <v>1</v>
      </c>
      <c r="F1458" s="9">
        <v>82819.867631515852</v>
      </c>
      <c r="G1458" s="9">
        <f t="shared" si="41"/>
        <v>82819.867631515852</v>
      </c>
    </row>
    <row r="1459" spans="1:11" ht="14.25" customHeight="1" x14ac:dyDescent="0.25">
      <c r="A1459" s="4">
        <v>38</v>
      </c>
      <c r="B1459" s="816">
        <v>690</v>
      </c>
      <c r="C1459" s="817" t="s">
        <v>833</v>
      </c>
      <c r="D1459" s="11" t="s">
        <v>51</v>
      </c>
      <c r="E1459" s="11">
        <v>1</v>
      </c>
      <c r="F1459" s="9">
        <v>494940.90605549113</v>
      </c>
      <c r="G1459" s="9">
        <f t="shared" si="41"/>
        <v>494940.90605549113</v>
      </c>
    </row>
    <row r="1460" spans="1:11" ht="14.25" customHeight="1" x14ac:dyDescent="0.25">
      <c r="A1460" s="4">
        <v>38</v>
      </c>
      <c r="B1460" s="816">
        <v>268</v>
      </c>
      <c r="C1460" s="817" t="s">
        <v>834</v>
      </c>
      <c r="D1460" s="11" t="s">
        <v>51</v>
      </c>
      <c r="E1460" s="11">
        <v>1</v>
      </c>
      <c r="F1460" s="9">
        <v>639730.4370110553</v>
      </c>
      <c r="G1460" s="9">
        <f t="shared" si="41"/>
        <v>639730.4370110553</v>
      </c>
    </row>
    <row r="1461" spans="1:11" ht="14.25" customHeight="1" x14ac:dyDescent="0.25">
      <c r="A1461" s="4">
        <v>38</v>
      </c>
      <c r="B1461" s="816">
        <v>719</v>
      </c>
      <c r="C1461" s="817" t="s">
        <v>835</v>
      </c>
      <c r="D1461" s="11" t="s">
        <v>51</v>
      </c>
      <c r="E1461" s="11"/>
      <c r="F1461" s="9">
        <v>2847932.6566036539</v>
      </c>
      <c r="G1461" s="9">
        <f t="shared" si="41"/>
        <v>0</v>
      </c>
    </row>
    <row r="1462" spans="1:11" ht="14.25" customHeight="1" x14ac:dyDescent="0.25">
      <c r="A1462" s="4">
        <v>38</v>
      </c>
      <c r="B1462" s="816" t="s">
        <v>836</v>
      </c>
      <c r="C1462" s="817" t="s">
        <v>837</v>
      </c>
      <c r="D1462" s="11" t="s">
        <v>51</v>
      </c>
      <c r="E1462" s="11"/>
      <c r="F1462" s="9">
        <v>2385143.5999055603</v>
      </c>
      <c r="G1462" s="9">
        <f t="shared" si="41"/>
        <v>0</v>
      </c>
    </row>
    <row r="1463" spans="1:11" ht="14.25" customHeight="1" x14ac:dyDescent="0.25">
      <c r="A1463" s="4">
        <v>38</v>
      </c>
      <c r="B1463" s="816" t="s">
        <v>35</v>
      </c>
      <c r="C1463" s="6" t="s">
        <v>39</v>
      </c>
      <c r="D1463" s="11" t="s">
        <v>51</v>
      </c>
      <c r="E1463" s="11">
        <v>6.5</v>
      </c>
      <c r="F1463" s="9">
        <v>307102.24208704947</v>
      </c>
      <c r="G1463" s="9">
        <f t="shared" si="41"/>
        <v>1996164.5735658216</v>
      </c>
    </row>
    <row r="1464" spans="1:11" ht="14.25" customHeight="1" x14ac:dyDescent="0.25">
      <c r="A1464" s="4">
        <v>38</v>
      </c>
      <c r="B1464" s="820">
        <v>528.5</v>
      </c>
      <c r="C1464" s="818" t="s">
        <v>40</v>
      </c>
      <c r="D1464" s="819" t="s">
        <v>51</v>
      </c>
      <c r="E1464" s="819"/>
      <c r="F1464" s="9">
        <v>292746.13295942714</v>
      </c>
      <c r="G1464" s="9">
        <f t="shared" si="41"/>
        <v>0</v>
      </c>
    </row>
    <row r="1465" spans="1:11" ht="14.25" customHeight="1" x14ac:dyDescent="0.25">
      <c r="A1465" s="4">
        <v>38</v>
      </c>
      <c r="B1465" s="816" t="s">
        <v>35</v>
      </c>
      <c r="C1465" s="6" t="s">
        <v>41</v>
      </c>
      <c r="D1465" s="11" t="s">
        <v>51</v>
      </c>
      <c r="E1465" s="11">
        <v>6</v>
      </c>
      <c r="F1465" s="9">
        <v>71289.169766375897</v>
      </c>
      <c r="G1465" s="9">
        <f t="shared" si="41"/>
        <v>427735.01859825535</v>
      </c>
    </row>
    <row r="1466" spans="1:11" ht="14.25" customHeight="1" x14ac:dyDescent="0.25">
      <c r="A1466" s="4">
        <v>38</v>
      </c>
      <c r="B1466" s="816" t="s">
        <v>35</v>
      </c>
      <c r="C1466" s="7" t="s">
        <v>42</v>
      </c>
      <c r="D1466" s="11" t="s">
        <v>51</v>
      </c>
      <c r="E1466" s="11">
        <v>1</v>
      </c>
      <c r="F1466" s="9">
        <v>142183.03788093745</v>
      </c>
      <c r="G1466" s="9">
        <f t="shared" si="41"/>
        <v>142183.03788093745</v>
      </c>
    </row>
    <row r="1467" spans="1:11" ht="14.25" customHeight="1" x14ac:dyDescent="0.25">
      <c r="A1467" s="4">
        <v>38</v>
      </c>
      <c r="B1467" s="816" t="s">
        <v>35</v>
      </c>
      <c r="C1467" s="7" t="s">
        <v>43</v>
      </c>
      <c r="D1467" s="11" t="s">
        <v>51</v>
      </c>
      <c r="E1467" s="876">
        <v>7.5</v>
      </c>
      <c r="F1467" s="9">
        <v>29369.945333558175</v>
      </c>
      <c r="G1467" s="9">
        <f t="shared" si="41"/>
        <v>220274.5900016863</v>
      </c>
    </row>
    <row r="1468" spans="1:11" ht="14.25" customHeight="1" x14ac:dyDescent="0.25">
      <c r="A1468" s="4">
        <v>38</v>
      </c>
      <c r="B1468" s="816" t="s">
        <v>35</v>
      </c>
      <c r="C1468" s="6" t="s">
        <v>44</v>
      </c>
      <c r="D1468" s="11" t="s">
        <v>51</v>
      </c>
      <c r="E1468" s="11">
        <v>1</v>
      </c>
      <c r="F1468" s="9">
        <v>1801648.8280902999</v>
      </c>
      <c r="G1468" s="9">
        <f t="shared" si="41"/>
        <v>1801648.8280902999</v>
      </c>
    </row>
    <row r="1469" spans="1:11" ht="14.25" customHeight="1" x14ac:dyDescent="0.25">
      <c r="A1469" s="4">
        <v>38</v>
      </c>
      <c r="B1469" s="816" t="s">
        <v>35</v>
      </c>
      <c r="C1469" s="6" t="s">
        <v>45</v>
      </c>
      <c r="D1469" s="11" t="s">
        <v>51</v>
      </c>
      <c r="E1469" s="11">
        <v>1</v>
      </c>
      <c r="F1469" s="9">
        <v>163108.63767372453</v>
      </c>
      <c r="G1469" s="9">
        <f t="shared" si="41"/>
        <v>163108.63767372453</v>
      </c>
    </row>
    <row r="1470" spans="1:11" ht="14.25" customHeight="1" x14ac:dyDescent="0.25">
      <c r="A1470" s="4">
        <v>38</v>
      </c>
      <c r="B1470" s="816" t="s">
        <v>35</v>
      </c>
      <c r="C1470" s="6" t="s">
        <v>46</v>
      </c>
      <c r="D1470" s="11" t="s">
        <v>51</v>
      </c>
      <c r="E1470" s="11">
        <v>1</v>
      </c>
      <c r="F1470" s="9">
        <v>122331.47825529339</v>
      </c>
      <c r="G1470" s="9">
        <f t="shared" si="41"/>
        <v>122331.47825529339</v>
      </c>
      <c r="H1470" s="2"/>
      <c r="I1470" s="2"/>
      <c r="J1470" s="8"/>
    </row>
    <row r="1471" spans="1:11" ht="14.25" customHeight="1" x14ac:dyDescent="0.25">
      <c r="A1471" s="4">
        <v>38</v>
      </c>
      <c r="B1471" s="816" t="s">
        <v>35</v>
      </c>
      <c r="C1471" s="6" t="s">
        <v>47</v>
      </c>
      <c r="D1471" s="11" t="s">
        <v>48</v>
      </c>
      <c r="E1471" s="11">
        <v>5</v>
      </c>
      <c r="F1471" s="9">
        <v>193974</v>
      </c>
      <c r="G1471" s="9">
        <f t="shared" si="41"/>
        <v>969870</v>
      </c>
      <c r="H1471" s="8"/>
      <c r="I1471" s="8"/>
      <c r="J1471" s="8"/>
      <c r="K1471" s="8"/>
    </row>
    <row r="1472" spans="1:11" ht="14.25" customHeight="1" x14ac:dyDescent="0.25">
      <c r="A1472" s="4">
        <v>38</v>
      </c>
      <c r="B1472" s="816">
        <v>100</v>
      </c>
      <c r="C1472" s="6" t="s">
        <v>497</v>
      </c>
      <c r="D1472" s="11" t="s">
        <v>51</v>
      </c>
      <c r="E1472" s="11">
        <v>12</v>
      </c>
      <c r="F1472" s="9">
        <v>118572.58079897906</v>
      </c>
      <c r="G1472" s="9">
        <f t="shared" si="41"/>
        <v>1422870.9695877489</v>
      </c>
      <c r="H1472" s="8"/>
      <c r="I1472" s="8"/>
      <c r="J1472" s="8"/>
      <c r="K1472" s="8"/>
    </row>
    <row r="1473" spans="1:12" ht="14.25" customHeight="1" x14ac:dyDescent="0.25">
      <c r="A1473" s="4">
        <v>38</v>
      </c>
      <c r="B1473" s="816">
        <v>736</v>
      </c>
      <c r="C1473" s="6" t="s">
        <v>838</v>
      </c>
      <c r="D1473" s="11" t="s">
        <v>51</v>
      </c>
      <c r="E1473" s="11"/>
      <c r="F1473" s="9">
        <v>165180.35000794518</v>
      </c>
      <c r="G1473" s="9">
        <f t="shared" si="41"/>
        <v>0</v>
      </c>
      <c r="H1473" s="8"/>
      <c r="I1473" s="8"/>
      <c r="J1473" s="8"/>
      <c r="K1473" s="8"/>
    </row>
    <row r="1474" spans="1:12" ht="14.25" customHeight="1" x14ac:dyDescent="0.25">
      <c r="A1474" s="4">
        <v>1</v>
      </c>
      <c r="B1474" s="816" t="s">
        <v>35</v>
      </c>
      <c r="C1474" s="6" t="s">
        <v>525</v>
      </c>
      <c r="D1474" s="11" t="s">
        <v>524</v>
      </c>
      <c r="E1474" s="11">
        <v>1</v>
      </c>
      <c r="F1474" s="9">
        <v>133080.96526185301</v>
      </c>
      <c r="G1474" s="9">
        <f t="shared" si="41"/>
        <v>133080.96526185301</v>
      </c>
      <c r="H1474" s="8"/>
      <c r="I1474" s="8"/>
      <c r="J1474" s="8"/>
      <c r="K1474" s="8"/>
    </row>
    <row r="1475" spans="1:12" ht="14.25" customHeight="1" x14ac:dyDescent="0.25">
      <c r="A1475" s="4">
        <v>1</v>
      </c>
      <c r="B1475" s="816" t="s">
        <v>35</v>
      </c>
      <c r="C1475" s="6" t="s">
        <v>889</v>
      </c>
      <c r="D1475" s="11" t="s">
        <v>521</v>
      </c>
      <c r="E1475" s="11">
        <v>1</v>
      </c>
      <c r="F1475" s="9">
        <v>66540.482630926504</v>
      </c>
      <c r="G1475" s="9">
        <f t="shared" si="41"/>
        <v>66540.482630926504</v>
      </c>
      <c r="H1475" s="8"/>
      <c r="I1475" s="8"/>
      <c r="J1475" s="8"/>
      <c r="K1475" s="8"/>
    </row>
    <row r="1476" spans="1:12" customFormat="1" ht="15" customHeight="1" x14ac:dyDescent="0.3">
      <c r="A1476" s="4">
        <v>1</v>
      </c>
      <c r="B1476" s="869">
        <v>576</v>
      </c>
      <c r="C1476" s="868" t="s">
        <v>1056</v>
      </c>
      <c r="D1476" s="866" t="s">
        <v>790</v>
      </c>
      <c r="E1476" s="11">
        <v>3</v>
      </c>
      <c r="F1476" s="867">
        <v>59806</v>
      </c>
      <c r="G1476" s="867">
        <f t="shared" si="41"/>
        <v>179418</v>
      </c>
    </row>
    <row r="1477" spans="1:12" customFormat="1" ht="15" customHeight="1" x14ac:dyDescent="0.3">
      <c r="A1477" s="4">
        <v>1</v>
      </c>
      <c r="B1477" s="869">
        <v>101</v>
      </c>
      <c r="C1477" s="868" t="s">
        <v>1057</v>
      </c>
      <c r="D1477" s="866" t="s">
        <v>790</v>
      </c>
      <c r="E1477" s="874">
        <f>+E1472</f>
        <v>12</v>
      </c>
      <c r="F1477" s="867">
        <v>78318</v>
      </c>
      <c r="G1477" s="867">
        <f t="shared" si="41"/>
        <v>939816</v>
      </c>
    </row>
    <row r="1478" spans="1:12" ht="28.5" customHeight="1" x14ac:dyDescent="0.25">
      <c r="A1478" s="4">
        <v>38</v>
      </c>
      <c r="B1478" s="816" t="s">
        <v>35</v>
      </c>
      <c r="C1478" s="6" t="s">
        <v>49</v>
      </c>
      <c r="D1478" s="11" t="s">
        <v>51</v>
      </c>
      <c r="E1478" s="11">
        <v>1</v>
      </c>
      <c r="F1478" s="9">
        <v>3817766.5890727374</v>
      </c>
      <c r="G1478" s="9">
        <f t="shared" si="41"/>
        <v>3817766.5890727374</v>
      </c>
      <c r="J1478" s="2"/>
    </row>
    <row r="1479" spans="1:12" ht="31.5" customHeight="1" x14ac:dyDescent="0.25">
      <c r="A1479" s="4">
        <v>1</v>
      </c>
      <c r="B1479" s="841" t="s">
        <v>35</v>
      </c>
      <c r="C1479" s="842" t="s">
        <v>50</v>
      </c>
      <c r="D1479" s="11" t="s">
        <v>51</v>
      </c>
      <c r="E1479" s="843">
        <v>1</v>
      </c>
      <c r="F1479" s="844">
        <f>3184838.63678603</f>
        <v>3184838.6367860301</v>
      </c>
      <c r="G1479" s="9">
        <f t="shared" si="41"/>
        <v>3184838.6367860301</v>
      </c>
      <c r="J1479" s="2"/>
    </row>
    <row r="1480" spans="1:12" ht="42.75" customHeight="1" x14ac:dyDescent="0.25">
      <c r="A1480" s="4">
        <v>38</v>
      </c>
      <c r="B1480" s="816" t="s">
        <v>35</v>
      </c>
      <c r="C1480" s="6" t="s">
        <v>52</v>
      </c>
      <c r="D1480" s="11" t="s">
        <v>51</v>
      </c>
      <c r="E1480" s="11">
        <v>1</v>
      </c>
      <c r="F1480" s="10">
        <v>3312236.7889062678</v>
      </c>
      <c r="G1480" s="9">
        <f t="shared" si="41"/>
        <v>3312236.7889062678</v>
      </c>
    </row>
    <row r="1481" spans="1:12" ht="14.25" customHeight="1" x14ac:dyDescent="0.25">
      <c r="A1481" s="4">
        <v>38</v>
      </c>
      <c r="B1481" s="816" t="s">
        <v>35</v>
      </c>
      <c r="C1481" s="6" t="s">
        <v>53</v>
      </c>
      <c r="D1481" s="11" t="s">
        <v>51</v>
      </c>
      <c r="E1481" s="11">
        <v>1</v>
      </c>
      <c r="F1481" s="10">
        <v>1620000</v>
      </c>
      <c r="G1481" s="9">
        <f t="shared" si="41"/>
        <v>1620000</v>
      </c>
      <c r="K1481" s="2"/>
    </row>
    <row r="1482" spans="1:12" ht="28.5" customHeight="1" x14ac:dyDescent="0.25">
      <c r="A1482" s="4">
        <v>38</v>
      </c>
      <c r="B1482" s="816" t="s">
        <v>35</v>
      </c>
      <c r="C1482" s="13" t="s">
        <v>54</v>
      </c>
      <c r="D1482" s="11" t="s">
        <v>51</v>
      </c>
      <c r="E1482" s="11">
        <v>1</v>
      </c>
      <c r="F1482" s="10">
        <v>3817766.9999999986</v>
      </c>
      <c r="G1482" s="9">
        <f t="shared" si="41"/>
        <v>3817766.9999999986</v>
      </c>
      <c r="K1482" s="3"/>
    </row>
    <row r="1483" spans="1:12" ht="28.5" customHeight="1" x14ac:dyDescent="0.25">
      <c r="A1483" s="4">
        <v>38</v>
      </c>
      <c r="B1483" s="820" t="s">
        <v>35</v>
      </c>
      <c r="C1483" s="12" t="s">
        <v>55</v>
      </c>
      <c r="D1483" s="11" t="s">
        <v>51</v>
      </c>
      <c r="E1483" s="11">
        <v>1</v>
      </c>
      <c r="F1483" s="10">
        <v>2031088.0899497306</v>
      </c>
      <c r="G1483" s="9">
        <f t="shared" si="41"/>
        <v>2031088.0899497306</v>
      </c>
    </row>
    <row r="1484" spans="1:12" ht="14.25" customHeight="1" x14ac:dyDescent="0.25">
      <c r="A1484" s="825"/>
      <c r="B1484" s="826"/>
      <c r="C1484" s="827" t="s">
        <v>20</v>
      </c>
      <c r="D1484" s="828"/>
      <c r="E1484" s="828"/>
      <c r="F1484" s="829"/>
      <c r="G1484" s="830">
        <f>SUM(G1447:G1483)</f>
        <v>31585996.92509168</v>
      </c>
      <c r="H1484" s="8" t="e">
        <f>+#REF!</f>
        <v>#REF!</v>
      </c>
      <c r="J1484" s="8" t="e">
        <f>+G1484-H1484</f>
        <v>#REF!</v>
      </c>
    </row>
    <row r="1485" spans="1:12" ht="14.25" customHeight="1" x14ac:dyDescent="0.25">
      <c r="A1485" s="822"/>
      <c r="B1485" s="822"/>
      <c r="C1485" s="822" t="s">
        <v>876</v>
      </c>
      <c r="D1485" s="822"/>
      <c r="E1485" s="822"/>
      <c r="F1485" s="823"/>
      <c r="G1485" s="824"/>
    </row>
    <row r="1486" spans="1:12" ht="14.25" customHeight="1" x14ac:dyDescent="0.25">
      <c r="A1486" s="4">
        <v>39</v>
      </c>
      <c r="B1486" s="816">
        <v>730</v>
      </c>
      <c r="C1486" s="5" t="s">
        <v>26</v>
      </c>
      <c r="D1486" s="11" t="s">
        <v>51</v>
      </c>
      <c r="E1486" s="11">
        <v>1</v>
      </c>
      <c r="F1486" s="9">
        <v>874341.94177037419</v>
      </c>
      <c r="G1486" s="9">
        <f t="shared" ref="G1486:G1522" si="42">+F1486*E1486</f>
        <v>874341.94177037419</v>
      </c>
      <c r="K1486" s="8"/>
      <c r="L1486" s="3"/>
    </row>
    <row r="1487" spans="1:12" ht="14.25" customHeight="1" x14ac:dyDescent="0.25">
      <c r="A1487" s="4">
        <v>39</v>
      </c>
      <c r="B1487" s="816">
        <v>708</v>
      </c>
      <c r="C1487" s="5" t="s">
        <v>27</v>
      </c>
      <c r="D1487" s="11" t="s">
        <v>51</v>
      </c>
      <c r="E1487" s="11">
        <v>1</v>
      </c>
      <c r="F1487" s="9">
        <v>615578.80106536078</v>
      </c>
      <c r="G1487" s="9">
        <f t="shared" si="42"/>
        <v>615578.80106536078</v>
      </c>
      <c r="K1487" s="8"/>
      <c r="L1487" s="3"/>
    </row>
    <row r="1488" spans="1:12" ht="14.25" customHeight="1" x14ac:dyDescent="0.25">
      <c r="A1488" s="4">
        <v>39</v>
      </c>
      <c r="B1488" s="816">
        <v>752</v>
      </c>
      <c r="C1488" s="6" t="s">
        <v>28</v>
      </c>
      <c r="D1488" s="11" t="s">
        <v>51</v>
      </c>
      <c r="E1488" s="11">
        <v>1</v>
      </c>
      <c r="F1488" s="9">
        <v>672692.28878201754</v>
      </c>
      <c r="G1488" s="9">
        <f t="shared" si="42"/>
        <v>672692.28878201754</v>
      </c>
      <c r="K1488" s="8"/>
      <c r="L1488" s="3"/>
    </row>
    <row r="1489" spans="1:12" ht="14.25" customHeight="1" x14ac:dyDescent="0.25">
      <c r="A1489" s="4">
        <v>39</v>
      </c>
      <c r="B1489" s="816" t="s">
        <v>29</v>
      </c>
      <c r="C1489" s="7" t="s">
        <v>30</v>
      </c>
      <c r="D1489" s="11" t="s">
        <v>51</v>
      </c>
      <c r="E1489" s="11">
        <v>2</v>
      </c>
      <c r="F1489" s="9">
        <v>184841.78300071796</v>
      </c>
      <c r="G1489" s="9">
        <f t="shared" si="42"/>
        <v>369683.56600143592</v>
      </c>
      <c r="K1489" s="8"/>
      <c r="L1489" s="3"/>
    </row>
    <row r="1490" spans="1:12" ht="14.25" customHeight="1" x14ac:dyDescent="0.25">
      <c r="A1490" s="4">
        <v>39</v>
      </c>
      <c r="B1490" s="816">
        <v>527</v>
      </c>
      <c r="C1490" s="7" t="s">
        <v>31</v>
      </c>
      <c r="D1490" s="11" t="s">
        <v>51</v>
      </c>
      <c r="E1490" s="11"/>
      <c r="F1490" s="9">
        <v>106249.79526559786</v>
      </c>
      <c r="G1490" s="9">
        <f t="shared" si="42"/>
        <v>0</v>
      </c>
      <c r="K1490" s="8"/>
      <c r="L1490" s="3"/>
    </row>
    <row r="1491" spans="1:12" ht="25.5" customHeight="1" x14ac:dyDescent="0.25">
      <c r="A1491" s="4">
        <v>39</v>
      </c>
      <c r="B1491" s="816">
        <v>522</v>
      </c>
      <c r="C1491" s="11" t="s">
        <v>32</v>
      </c>
      <c r="D1491" s="11" t="s">
        <v>51</v>
      </c>
      <c r="E1491" s="11">
        <v>1</v>
      </c>
      <c r="F1491" s="9">
        <v>197789.02537109706</v>
      </c>
      <c r="G1491" s="9">
        <f t="shared" si="42"/>
        <v>197789.02537109706</v>
      </c>
      <c r="K1491" s="8"/>
      <c r="L1491" s="3"/>
    </row>
    <row r="1492" spans="1:12" ht="14.25" customHeight="1" x14ac:dyDescent="0.25">
      <c r="A1492" s="4">
        <v>39</v>
      </c>
      <c r="B1492" s="816">
        <v>510</v>
      </c>
      <c r="C1492" s="7" t="s">
        <v>33</v>
      </c>
      <c r="D1492" s="11" t="s">
        <v>51</v>
      </c>
      <c r="E1492" s="11">
        <v>1</v>
      </c>
      <c r="F1492" s="9">
        <v>427594.25988499756</v>
      </c>
      <c r="G1492" s="9">
        <f t="shared" si="42"/>
        <v>427594.25988499756</v>
      </c>
    </row>
    <row r="1493" spans="1:12" ht="14.25" customHeight="1" x14ac:dyDescent="0.25">
      <c r="A1493" s="4">
        <v>39</v>
      </c>
      <c r="B1493" s="816">
        <v>28</v>
      </c>
      <c r="C1493" s="7" t="s">
        <v>34</v>
      </c>
      <c r="D1493" s="11" t="s">
        <v>51</v>
      </c>
      <c r="E1493" s="11">
        <v>1</v>
      </c>
      <c r="F1493" s="9">
        <v>307100.9624623835</v>
      </c>
      <c r="G1493" s="9">
        <f t="shared" si="42"/>
        <v>307100.9624623835</v>
      </c>
      <c r="K1493" s="8"/>
      <c r="L1493" s="8"/>
    </row>
    <row r="1494" spans="1:12" ht="14.25" customHeight="1" x14ac:dyDescent="0.25">
      <c r="A1494" s="4">
        <v>39</v>
      </c>
      <c r="B1494" s="816" t="s">
        <v>35</v>
      </c>
      <c r="C1494" s="7" t="s">
        <v>36</v>
      </c>
      <c r="D1494" s="11" t="s">
        <v>51</v>
      </c>
      <c r="E1494" s="11"/>
      <c r="F1494" s="9">
        <v>300958.7640656826</v>
      </c>
      <c r="G1494" s="9">
        <f t="shared" si="42"/>
        <v>0</v>
      </c>
      <c r="L1494" s="8"/>
    </row>
    <row r="1495" spans="1:12" ht="14.25" customHeight="1" x14ac:dyDescent="0.25">
      <c r="A1495" s="4">
        <v>39</v>
      </c>
      <c r="B1495" s="820">
        <v>243.5</v>
      </c>
      <c r="C1495" s="7" t="s">
        <v>37</v>
      </c>
      <c r="D1495" s="11" t="s">
        <v>51</v>
      </c>
      <c r="E1495" s="11">
        <v>1</v>
      </c>
      <c r="F1495" s="9">
        <v>256983.18279463612</v>
      </c>
      <c r="G1495" s="9">
        <f t="shared" si="42"/>
        <v>256983.18279463612</v>
      </c>
    </row>
    <row r="1496" spans="1:12" ht="14.25" customHeight="1" x14ac:dyDescent="0.25">
      <c r="A1496" s="4">
        <v>39</v>
      </c>
      <c r="B1496" s="816" t="s">
        <v>64</v>
      </c>
      <c r="C1496" s="817" t="s">
        <v>63</v>
      </c>
      <c r="D1496" s="11" t="s">
        <v>51</v>
      </c>
      <c r="E1496" s="11"/>
      <c r="F1496" s="9">
        <v>278002.00000000006</v>
      </c>
      <c r="G1496" s="9">
        <f t="shared" si="42"/>
        <v>0</v>
      </c>
    </row>
    <row r="1497" spans="1:12" x14ac:dyDescent="0.25">
      <c r="A1497" s="4">
        <v>39</v>
      </c>
      <c r="B1497" s="816" t="s">
        <v>35</v>
      </c>
      <c r="C1497" s="817" t="s">
        <v>832</v>
      </c>
      <c r="D1497" s="11" t="s">
        <v>51</v>
      </c>
      <c r="E1497" s="11">
        <v>1</v>
      </c>
      <c r="F1497" s="9">
        <v>82819.867631515852</v>
      </c>
      <c r="G1497" s="9">
        <f t="shared" si="42"/>
        <v>82819.867631515852</v>
      </c>
    </row>
    <row r="1498" spans="1:12" ht="14.25" customHeight="1" x14ac:dyDescent="0.25">
      <c r="A1498" s="4">
        <v>39</v>
      </c>
      <c r="B1498" s="816">
        <v>690</v>
      </c>
      <c r="C1498" s="817" t="s">
        <v>833</v>
      </c>
      <c r="D1498" s="11" t="s">
        <v>51</v>
      </c>
      <c r="E1498" s="11">
        <v>1</v>
      </c>
      <c r="F1498" s="9">
        <v>494940.90605549113</v>
      </c>
      <c r="G1498" s="9">
        <f t="shared" si="42"/>
        <v>494940.90605549113</v>
      </c>
    </row>
    <row r="1499" spans="1:12" ht="14.25" customHeight="1" x14ac:dyDescent="0.25">
      <c r="A1499" s="4">
        <v>39</v>
      </c>
      <c r="B1499" s="816">
        <v>268</v>
      </c>
      <c r="C1499" s="817" t="s">
        <v>834</v>
      </c>
      <c r="D1499" s="11" t="s">
        <v>51</v>
      </c>
      <c r="E1499" s="11"/>
      <c r="F1499" s="9">
        <v>639730.4370110553</v>
      </c>
      <c r="G1499" s="9">
        <f t="shared" si="42"/>
        <v>0</v>
      </c>
    </row>
    <row r="1500" spans="1:12" ht="14.25" customHeight="1" x14ac:dyDescent="0.25">
      <c r="A1500" s="4">
        <v>39</v>
      </c>
      <c r="B1500" s="816">
        <v>719</v>
      </c>
      <c r="C1500" s="817" t="s">
        <v>835</v>
      </c>
      <c r="D1500" s="11" t="s">
        <v>51</v>
      </c>
      <c r="E1500" s="11">
        <v>1</v>
      </c>
      <c r="F1500" s="9">
        <v>2847932.6566036539</v>
      </c>
      <c r="G1500" s="9">
        <f t="shared" si="42"/>
        <v>2847932.6566036539</v>
      </c>
    </row>
    <row r="1501" spans="1:12" ht="14.25" customHeight="1" x14ac:dyDescent="0.25">
      <c r="A1501" s="4">
        <v>39</v>
      </c>
      <c r="B1501" s="816" t="s">
        <v>836</v>
      </c>
      <c r="C1501" s="817" t="s">
        <v>837</v>
      </c>
      <c r="D1501" s="11" t="s">
        <v>51</v>
      </c>
      <c r="E1501" s="11"/>
      <c r="F1501" s="9">
        <v>2385143.5999055603</v>
      </c>
      <c r="G1501" s="9">
        <f t="shared" si="42"/>
        <v>0</v>
      </c>
    </row>
    <row r="1502" spans="1:12" ht="14.25" customHeight="1" x14ac:dyDescent="0.25">
      <c r="A1502" s="4">
        <v>39</v>
      </c>
      <c r="B1502" s="816" t="s">
        <v>35</v>
      </c>
      <c r="C1502" s="6" t="s">
        <v>39</v>
      </c>
      <c r="D1502" s="11" t="s">
        <v>51</v>
      </c>
      <c r="E1502" s="11">
        <v>6.5</v>
      </c>
      <c r="F1502" s="9">
        <v>307102.24208704947</v>
      </c>
      <c r="G1502" s="9">
        <f t="shared" si="42"/>
        <v>1996164.5735658216</v>
      </c>
    </row>
    <row r="1503" spans="1:12" ht="14.25" customHeight="1" x14ac:dyDescent="0.25">
      <c r="A1503" s="4">
        <v>39</v>
      </c>
      <c r="B1503" s="820">
        <v>528.5</v>
      </c>
      <c r="C1503" s="818" t="s">
        <v>40</v>
      </c>
      <c r="D1503" s="819" t="s">
        <v>51</v>
      </c>
      <c r="E1503" s="819"/>
      <c r="F1503" s="9">
        <v>292746.13295942714</v>
      </c>
      <c r="G1503" s="9">
        <f t="shared" si="42"/>
        <v>0</v>
      </c>
    </row>
    <row r="1504" spans="1:12" ht="14.25" customHeight="1" x14ac:dyDescent="0.25">
      <c r="A1504" s="4">
        <v>39</v>
      </c>
      <c r="B1504" s="816" t="s">
        <v>35</v>
      </c>
      <c r="C1504" s="6" t="s">
        <v>41</v>
      </c>
      <c r="D1504" s="11" t="s">
        <v>51</v>
      </c>
      <c r="E1504" s="11">
        <v>6</v>
      </c>
      <c r="F1504" s="9">
        <v>71289.169766375897</v>
      </c>
      <c r="G1504" s="9">
        <f t="shared" si="42"/>
        <v>427735.01859825535</v>
      </c>
    </row>
    <row r="1505" spans="1:11" ht="14.25" customHeight="1" x14ac:dyDescent="0.25">
      <c r="A1505" s="4">
        <v>39</v>
      </c>
      <c r="B1505" s="816" t="s">
        <v>35</v>
      </c>
      <c r="C1505" s="7" t="s">
        <v>42</v>
      </c>
      <c r="D1505" s="11" t="s">
        <v>51</v>
      </c>
      <c r="E1505" s="11">
        <v>1</v>
      </c>
      <c r="F1505" s="9">
        <v>142183.03788093745</v>
      </c>
      <c r="G1505" s="9">
        <f t="shared" si="42"/>
        <v>142183.03788093745</v>
      </c>
    </row>
    <row r="1506" spans="1:11" ht="14.25" customHeight="1" x14ac:dyDescent="0.25">
      <c r="A1506" s="4">
        <v>39</v>
      </c>
      <c r="B1506" s="816" t="s">
        <v>35</v>
      </c>
      <c r="C1506" s="7" t="s">
        <v>43</v>
      </c>
      <c r="D1506" s="11" t="s">
        <v>51</v>
      </c>
      <c r="E1506" s="11">
        <v>8</v>
      </c>
      <c r="F1506" s="9">
        <v>29369.945333558175</v>
      </c>
      <c r="G1506" s="9">
        <f t="shared" si="42"/>
        <v>234959.5626684654</v>
      </c>
    </row>
    <row r="1507" spans="1:11" ht="14.25" customHeight="1" x14ac:dyDescent="0.25">
      <c r="A1507" s="4">
        <v>39</v>
      </c>
      <c r="B1507" s="816" t="s">
        <v>35</v>
      </c>
      <c r="C1507" s="6" t="s">
        <v>44</v>
      </c>
      <c r="D1507" s="11" t="s">
        <v>51</v>
      </c>
      <c r="E1507" s="11">
        <v>1</v>
      </c>
      <c r="F1507" s="9">
        <v>1801648.8280902999</v>
      </c>
      <c r="G1507" s="9">
        <f t="shared" si="42"/>
        <v>1801648.8280902999</v>
      </c>
    </row>
    <row r="1508" spans="1:11" ht="14.25" customHeight="1" x14ac:dyDescent="0.25">
      <c r="A1508" s="4">
        <v>39</v>
      </c>
      <c r="B1508" s="816" t="s">
        <v>35</v>
      </c>
      <c r="C1508" s="6" t="s">
        <v>45</v>
      </c>
      <c r="D1508" s="11" t="s">
        <v>51</v>
      </c>
      <c r="E1508" s="11">
        <v>1</v>
      </c>
      <c r="F1508" s="9">
        <v>163108.63767372453</v>
      </c>
      <c r="G1508" s="9">
        <f t="shared" si="42"/>
        <v>163108.63767372453</v>
      </c>
    </row>
    <row r="1509" spans="1:11" ht="14.25" customHeight="1" x14ac:dyDescent="0.25">
      <c r="A1509" s="4">
        <v>39</v>
      </c>
      <c r="B1509" s="816" t="s">
        <v>35</v>
      </c>
      <c r="C1509" s="6" t="s">
        <v>46</v>
      </c>
      <c r="D1509" s="11" t="s">
        <v>51</v>
      </c>
      <c r="E1509" s="11">
        <v>1</v>
      </c>
      <c r="F1509" s="9">
        <v>122331.47825529339</v>
      </c>
      <c r="G1509" s="9">
        <f t="shared" si="42"/>
        <v>122331.47825529339</v>
      </c>
      <c r="H1509" s="2"/>
      <c r="I1509" s="2"/>
      <c r="J1509" s="8"/>
    </row>
    <row r="1510" spans="1:11" ht="14.25" customHeight="1" x14ac:dyDescent="0.25">
      <c r="A1510" s="4">
        <v>39</v>
      </c>
      <c r="B1510" s="816" t="s">
        <v>35</v>
      </c>
      <c r="C1510" s="6" t="s">
        <v>47</v>
      </c>
      <c r="D1510" s="11" t="s">
        <v>48</v>
      </c>
      <c r="E1510" s="11">
        <v>5</v>
      </c>
      <c r="F1510" s="9">
        <v>193974</v>
      </c>
      <c r="G1510" s="9">
        <f t="shared" si="42"/>
        <v>969870</v>
      </c>
      <c r="H1510" s="8"/>
      <c r="I1510" s="8"/>
      <c r="J1510" s="8"/>
      <c r="K1510" s="8"/>
    </row>
    <row r="1511" spans="1:11" ht="14.25" customHeight="1" x14ac:dyDescent="0.25">
      <c r="A1511" s="4">
        <v>39</v>
      </c>
      <c r="B1511" s="816">
        <v>100</v>
      </c>
      <c r="C1511" s="6" t="s">
        <v>497</v>
      </c>
      <c r="D1511" s="11" t="s">
        <v>51</v>
      </c>
      <c r="E1511" s="11"/>
      <c r="F1511" s="9">
        <v>118572.58079897906</v>
      </c>
      <c r="G1511" s="9">
        <f t="shared" si="42"/>
        <v>0</v>
      </c>
      <c r="H1511" s="8"/>
      <c r="I1511" s="8"/>
      <c r="J1511" s="8"/>
      <c r="K1511" s="8"/>
    </row>
    <row r="1512" spans="1:11" ht="14.25" customHeight="1" x14ac:dyDescent="0.25">
      <c r="A1512" s="4">
        <v>39</v>
      </c>
      <c r="B1512" s="816">
        <v>736</v>
      </c>
      <c r="C1512" s="6" t="s">
        <v>838</v>
      </c>
      <c r="D1512" s="11" t="s">
        <v>51</v>
      </c>
      <c r="E1512" s="11"/>
      <c r="F1512" s="9">
        <v>165180.35000794518</v>
      </c>
      <c r="G1512" s="9">
        <f t="shared" si="42"/>
        <v>0</v>
      </c>
      <c r="H1512" s="8"/>
      <c r="I1512" s="8"/>
      <c r="J1512" s="8"/>
      <c r="K1512" s="8"/>
    </row>
    <row r="1513" spans="1:11" ht="14.25" customHeight="1" x14ac:dyDescent="0.25">
      <c r="A1513" s="4">
        <v>1</v>
      </c>
      <c r="B1513" s="816" t="s">
        <v>35</v>
      </c>
      <c r="C1513" s="6" t="s">
        <v>525</v>
      </c>
      <c r="D1513" s="11" t="s">
        <v>524</v>
      </c>
      <c r="E1513" s="11">
        <v>1</v>
      </c>
      <c r="F1513" s="9">
        <v>133080.96526185301</v>
      </c>
      <c r="G1513" s="9">
        <f t="shared" si="42"/>
        <v>133080.96526185301</v>
      </c>
      <c r="H1513" s="8"/>
      <c r="I1513" s="8"/>
      <c r="J1513" s="8"/>
      <c r="K1513" s="8"/>
    </row>
    <row r="1514" spans="1:11" ht="14.25" customHeight="1" x14ac:dyDescent="0.25">
      <c r="A1514" s="4">
        <v>1</v>
      </c>
      <c r="B1514" s="816" t="s">
        <v>35</v>
      </c>
      <c r="C1514" s="6" t="s">
        <v>889</v>
      </c>
      <c r="D1514" s="11" t="s">
        <v>521</v>
      </c>
      <c r="E1514" s="11">
        <v>1</v>
      </c>
      <c r="F1514" s="9">
        <v>66540.482630926504</v>
      </c>
      <c r="G1514" s="9">
        <f t="shared" si="42"/>
        <v>66540.482630926504</v>
      </c>
      <c r="H1514" s="8"/>
      <c r="I1514" s="8"/>
      <c r="J1514" s="8"/>
      <c r="K1514" s="8"/>
    </row>
    <row r="1515" spans="1:11" customFormat="1" ht="15" customHeight="1" x14ac:dyDescent="0.3">
      <c r="A1515" s="4">
        <v>1</v>
      </c>
      <c r="B1515" s="869">
        <v>576</v>
      </c>
      <c r="C1515" s="868" t="s">
        <v>1056</v>
      </c>
      <c r="D1515" s="866" t="s">
        <v>790</v>
      </c>
      <c r="E1515" s="11">
        <v>3</v>
      </c>
      <c r="F1515" s="867">
        <v>59806</v>
      </c>
      <c r="G1515" s="867">
        <f t="shared" si="42"/>
        <v>179418</v>
      </c>
    </row>
    <row r="1516" spans="1:11" customFormat="1" ht="15" customHeight="1" x14ac:dyDescent="0.3">
      <c r="A1516" s="4">
        <v>1</v>
      </c>
      <c r="B1516" s="869">
        <v>101</v>
      </c>
      <c r="C1516" s="868" t="s">
        <v>1057</v>
      </c>
      <c r="D1516" s="866" t="s">
        <v>790</v>
      </c>
      <c r="E1516" s="874">
        <f>+E1511</f>
        <v>0</v>
      </c>
      <c r="F1516" s="867">
        <v>78318</v>
      </c>
      <c r="G1516" s="867">
        <f t="shared" si="42"/>
        <v>0</v>
      </c>
    </row>
    <row r="1517" spans="1:11" ht="28.5" customHeight="1" x14ac:dyDescent="0.25">
      <c r="A1517" s="4">
        <v>39</v>
      </c>
      <c r="B1517" s="816" t="s">
        <v>35</v>
      </c>
      <c r="C1517" s="6" t="s">
        <v>49</v>
      </c>
      <c r="D1517" s="11" t="s">
        <v>51</v>
      </c>
      <c r="E1517" s="11">
        <v>1</v>
      </c>
      <c r="F1517" s="9">
        <v>3817766.5890727374</v>
      </c>
      <c r="G1517" s="9">
        <f t="shared" si="42"/>
        <v>3817766.5890727374</v>
      </c>
      <c r="J1517" s="2"/>
    </row>
    <row r="1518" spans="1:11" ht="31.5" customHeight="1" x14ac:dyDescent="0.25">
      <c r="A1518" s="4">
        <v>1</v>
      </c>
      <c r="B1518" s="841" t="s">
        <v>35</v>
      </c>
      <c r="C1518" s="842" t="s">
        <v>50</v>
      </c>
      <c r="D1518" s="11" t="s">
        <v>51</v>
      </c>
      <c r="E1518" s="843">
        <v>1</v>
      </c>
      <c r="F1518" s="844">
        <f>3184838.63678603</f>
        <v>3184838.6367860301</v>
      </c>
      <c r="G1518" s="9">
        <f t="shared" si="42"/>
        <v>3184838.6367860301</v>
      </c>
      <c r="J1518" s="2"/>
    </row>
    <row r="1519" spans="1:11" ht="42.75" customHeight="1" x14ac:dyDescent="0.25">
      <c r="A1519" s="4">
        <v>39</v>
      </c>
      <c r="B1519" s="816" t="s">
        <v>35</v>
      </c>
      <c r="C1519" s="6" t="s">
        <v>52</v>
      </c>
      <c r="D1519" s="11" t="s">
        <v>51</v>
      </c>
      <c r="E1519" s="11">
        <v>1</v>
      </c>
      <c r="F1519" s="10">
        <v>3312236.7889062678</v>
      </c>
      <c r="G1519" s="9">
        <f t="shared" si="42"/>
        <v>3312236.7889062678</v>
      </c>
    </row>
    <row r="1520" spans="1:11" ht="14.25" customHeight="1" x14ac:dyDescent="0.25">
      <c r="A1520" s="4">
        <v>39</v>
      </c>
      <c r="B1520" s="816" t="s">
        <v>35</v>
      </c>
      <c r="C1520" s="6" t="s">
        <v>53</v>
      </c>
      <c r="D1520" s="11" t="s">
        <v>51</v>
      </c>
      <c r="E1520" s="11">
        <v>1</v>
      </c>
      <c r="F1520" s="10">
        <v>1620000</v>
      </c>
      <c r="G1520" s="9">
        <f t="shared" si="42"/>
        <v>1620000</v>
      </c>
      <c r="K1520" s="2"/>
    </row>
    <row r="1521" spans="1:12" ht="28.5" customHeight="1" x14ac:dyDescent="0.25">
      <c r="A1521" s="4">
        <v>39</v>
      </c>
      <c r="B1521" s="816" t="s">
        <v>35</v>
      </c>
      <c r="C1521" s="13" t="s">
        <v>54</v>
      </c>
      <c r="D1521" s="11" t="s">
        <v>51</v>
      </c>
      <c r="E1521" s="11">
        <v>1</v>
      </c>
      <c r="F1521" s="10">
        <v>3817766.9999999986</v>
      </c>
      <c r="G1521" s="9">
        <f t="shared" si="42"/>
        <v>3817766.9999999986</v>
      </c>
      <c r="K1521" s="3"/>
    </row>
    <row r="1522" spans="1:12" ht="28.5" customHeight="1" x14ac:dyDescent="0.25">
      <c r="A1522" s="4">
        <v>39</v>
      </c>
      <c r="B1522" s="820" t="s">
        <v>35</v>
      </c>
      <c r="C1522" s="12" t="s">
        <v>55</v>
      </c>
      <c r="D1522" s="11" t="s">
        <v>51</v>
      </c>
      <c r="E1522" s="11">
        <v>1</v>
      </c>
      <c r="F1522" s="10">
        <v>2031088.0899497306</v>
      </c>
      <c r="G1522" s="9">
        <f t="shared" si="42"/>
        <v>2031088.0899497306</v>
      </c>
    </row>
    <row r="1523" spans="1:12" ht="14.25" customHeight="1" x14ac:dyDescent="0.25">
      <c r="A1523" s="825"/>
      <c r="B1523" s="826"/>
      <c r="C1523" s="827" t="s">
        <v>20</v>
      </c>
      <c r="D1523" s="828"/>
      <c r="E1523" s="828"/>
      <c r="F1523" s="829"/>
      <c r="G1523" s="830">
        <f>SUM(G1486:G1522)</f>
        <v>31168195.147763304</v>
      </c>
      <c r="H1523" s="8" t="e">
        <f>+#REF!</f>
        <v>#REF!</v>
      </c>
      <c r="J1523" s="8" t="e">
        <f>+G1523-H1523</f>
        <v>#REF!</v>
      </c>
    </row>
    <row r="1524" spans="1:12" ht="14.25" customHeight="1" x14ac:dyDescent="0.25">
      <c r="A1524" s="822"/>
      <c r="B1524" s="822"/>
      <c r="C1524" s="822" t="s">
        <v>877</v>
      </c>
      <c r="D1524" s="822"/>
      <c r="E1524" s="822"/>
      <c r="F1524" s="823"/>
      <c r="G1524" s="824"/>
    </row>
    <row r="1525" spans="1:12" ht="14.25" customHeight="1" x14ac:dyDescent="0.25">
      <c r="A1525" s="4">
        <v>40</v>
      </c>
      <c r="B1525" s="816">
        <v>730</v>
      </c>
      <c r="C1525" s="5" t="s">
        <v>26</v>
      </c>
      <c r="D1525" s="11" t="s">
        <v>51</v>
      </c>
      <c r="E1525" s="11">
        <v>1</v>
      </c>
      <c r="F1525" s="9">
        <v>874341.94177037419</v>
      </c>
      <c r="G1525" s="9">
        <f t="shared" ref="G1525:G1561" si="43">+F1525*E1525</f>
        <v>874341.94177037419</v>
      </c>
      <c r="K1525" s="8"/>
      <c r="L1525" s="3"/>
    </row>
    <row r="1526" spans="1:12" ht="14.25" customHeight="1" x14ac:dyDescent="0.25">
      <c r="A1526" s="4">
        <v>40</v>
      </c>
      <c r="B1526" s="816">
        <v>708</v>
      </c>
      <c r="C1526" s="5" t="s">
        <v>27</v>
      </c>
      <c r="D1526" s="11" t="s">
        <v>51</v>
      </c>
      <c r="E1526" s="11">
        <v>1</v>
      </c>
      <c r="F1526" s="9">
        <v>615578.80106536078</v>
      </c>
      <c r="G1526" s="9">
        <f t="shared" si="43"/>
        <v>615578.80106536078</v>
      </c>
      <c r="K1526" s="8"/>
      <c r="L1526" s="3"/>
    </row>
    <row r="1527" spans="1:12" ht="14.25" customHeight="1" x14ac:dyDescent="0.25">
      <c r="A1527" s="4">
        <v>40</v>
      </c>
      <c r="B1527" s="816">
        <v>752</v>
      </c>
      <c r="C1527" s="6" t="s">
        <v>28</v>
      </c>
      <c r="D1527" s="11" t="s">
        <v>51</v>
      </c>
      <c r="E1527" s="11">
        <v>1</v>
      </c>
      <c r="F1527" s="9">
        <v>672692.28878201754</v>
      </c>
      <c r="G1527" s="9">
        <f t="shared" si="43"/>
        <v>672692.28878201754</v>
      </c>
      <c r="K1527" s="8"/>
      <c r="L1527" s="3"/>
    </row>
    <row r="1528" spans="1:12" ht="14.25" customHeight="1" x14ac:dyDescent="0.25">
      <c r="A1528" s="4">
        <v>40</v>
      </c>
      <c r="B1528" s="816" t="s">
        <v>29</v>
      </c>
      <c r="C1528" s="7" t="s">
        <v>30</v>
      </c>
      <c r="D1528" s="11" t="s">
        <v>51</v>
      </c>
      <c r="E1528" s="11">
        <v>2</v>
      </c>
      <c r="F1528" s="9">
        <v>184841.78300071796</v>
      </c>
      <c r="G1528" s="9">
        <f t="shared" si="43"/>
        <v>369683.56600143592</v>
      </c>
      <c r="K1528" s="8"/>
      <c r="L1528" s="3"/>
    </row>
    <row r="1529" spans="1:12" ht="14.25" customHeight="1" x14ac:dyDescent="0.25">
      <c r="A1529" s="4">
        <v>40</v>
      </c>
      <c r="B1529" s="816">
        <v>527</v>
      </c>
      <c r="C1529" s="7" t="s">
        <v>31</v>
      </c>
      <c r="D1529" s="11" t="s">
        <v>51</v>
      </c>
      <c r="E1529" s="11"/>
      <c r="F1529" s="9">
        <v>106249.79526559786</v>
      </c>
      <c r="G1529" s="9">
        <f t="shared" si="43"/>
        <v>0</v>
      </c>
      <c r="K1529" s="8"/>
      <c r="L1529" s="3"/>
    </row>
    <row r="1530" spans="1:12" ht="25.5" customHeight="1" x14ac:dyDescent="0.25">
      <c r="A1530" s="4">
        <v>40</v>
      </c>
      <c r="B1530" s="816">
        <v>522</v>
      </c>
      <c r="C1530" s="11" t="s">
        <v>32</v>
      </c>
      <c r="D1530" s="11" t="s">
        <v>51</v>
      </c>
      <c r="E1530" s="11">
        <v>1</v>
      </c>
      <c r="F1530" s="9">
        <v>197789.02537109706</v>
      </c>
      <c r="G1530" s="9">
        <f t="shared" si="43"/>
        <v>197789.02537109706</v>
      </c>
      <c r="K1530" s="8"/>
      <c r="L1530" s="3"/>
    </row>
    <row r="1531" spans="1:12" ht="14.25" customHeight="1" x14ac:dyDescent="0.25">
      <c r="A1531" s="4">
        <v>40</v>
      </c>
      <c r="B1531" s="816">
        <v>510</v>
      </c>
      <c r="C1531" s="7" t="s">
        <v>33</v>
      </c>
      <c r="D1531" s="11" t="s">
        <v>51</v>
      </c>
      <c r="E1531" s="11">
        <v>1</v>
      </c>
      <c r="F1531" s="9">
        <v>427594.25988499756</v>
      </c>
      <c r="G1531" s="9">
        <f t="shared" si="43"/>
        <v>427594.25988499756</v>
      </c>
    </row>
    <row r="1532" spans="1:12" ht="14.25" customHeight="1" x14ac:dyDescent="0.25">
      <c r="A1532" s="4">
        <v>40</v>
      </c>
      <c r="B1532" s="816">
        <v>28</v>
      </c>
      <c r="C1532" s="7" t="s">
        <v>34</v>
      </c>
      <c r="D1532" s="11" t="s">
        <v>51</v>
      </c>
      <c r="E1532" s="11">
        <v>1</v>
      </c>
      <c r="F1532" s="9">
        <v>307100.9624623835</v>
      </c>
      <c r="G1532" s="9">
        <f t="shared" si="43"/>
        <v>307100.9624623835</v>
      </c>
      <c r="K1532" s="8"/>
      <c r="L1532" s="8"/>
    </row>
    <row r="1533" spans="1:12" ht="14.25" customHeight="1" x14ac:dyDescent="0.25">
      <c r="A1533" s="4">
        <v>40</v>
      </c>
      <c r="B1533" s="816" t="s">
        <v>35</v>
      </c>
      <c r="C1533" s="7" t="s">
        <v>36</v>
      </c>
      <c r="D1533" s="11" t="s">
        <v>51</v>
      </c>
      <c r="E1533" s="11">
        <v>1</v>
      </c>
      <c r="F1533" s="9">
        <v>300958.7640656826</v>
      </c>
      <c r="G1533" s="9">
        <f t="shared" si="43"/>
        <v>300958.7640656826</v>
      </c>
      <c r="L1533" s="8"/>
    </row>
    <row r="1534" spans="1:12" ht="14.25" customHeight="1" x14ac:dyDescent="0.25">
      <c r="A1534" s="4">
        <v>40</v>
      </c>
      <c r="B1534" s="820">
        <v>243.5</v>
      </c>
      <c r="C1534" s="7" t="s">
        <v>37</v>
      </c>
      <c r="D1534" s="11" t="s">
        <v>51</v>
      </c>
      <c r="E1534" s="11">
        <v>1</v>
      </c>
      <c r="F1534" s="9">
        <v>256983.18279463612</v>
      </c>
      <c r="G1534" s="9">
        <f t="shared" si="43"/>
        <v>256983.18279463612</v>
      </c>
    </row>
    <row r="1535" spans="1:12" ht="14.25" customHeight="1" x14ac:dyDescent="0.25">
      <c r="A1535" s="4">
        <v>40</v>
      </c>
      <c r="B1535" s="816" t="s">
        <v>64</v>
      </c>
      <c r="C1535" s="817" t="s">
        <v>63</v>
      </c>
      <c r="D1535" s="11" t="s">
        <v>51</v>
      </c>
      <c r="E1535" s="11"/>
      <c r="F1535" s="9">
        <v>278002.00000000006</v>
      </c>
      <c r="G1535" s="9">
        <f t="shared" si="43"/>
        <v>0</v>
      </c>
    </row>
    <row r="1536" spans="1:12" x14ac:dyDescent="0.25">
      <c r="A1536" s="4">
        <v>40</v>
      </c>
      <c r="B1536" s="816" t="s">
        <v>35</v>
      </c>
      <c r="C1536" s="817" t="s">
        <v>832</v>
      </c>
      <c r="D1536" s="11" t="s">
        <v>51</v>
      </c>
      <c r="E1536" s="11">
        <v>1</v>
      </c>
      <c r="F1536" s="9">
        <v>82819.867631515852</v>
      </c>
      <c r="G1536" s="9">
        <f t="shared" si="43"/>
        <v>82819.867631515852</v>
      </c>
    </row>
    <row r="1537" spans="1:11" ht="14.25" customHeight="1" x14ac:dyDescent="0.25">
      <c r="A1537" s="4">
        <v>40</v>
      </c>
      <c r="B1537" s="816">
        <v>690</v>
      </c>
      <c r="C1537" s="817" t="s">
        <v>833</v>
      </c>
      <c r="D1537" s="11" t="s">
        <v>51</v>
      </c>
      <c r="E1537" s="11">
        <v>1</v>
      </c>
      <c r="F1537" s="9">
        <v>494940.90605549113</v>
      </c>
      <c r="G1537" s="9">
        <f t="shared" si="43"/>
        <v>494940.90605549113</v>
      </c>
    </row>
    <row r="1538" spans="1:11" ht="14.25" customHeight="1" x14ac:dyDescent="0.25">
      <c r="A1538" s="4">
        <v>40</v>
      </c>
      <c r="B1538" s="816">
        <v>268</v>
      </c>
      <c r="C1538" s="817" t="s">
        <v>834</v>
      </c>
      <c r="D1538" s="11" t="s">
        <v>51</v>
      </c>
      <c r="E1538" s="11"/>
      <c r="F1538" s="9">
        <v>639730.4370110553</v>
      </c>
      <c r="G1538" s="9">
        <f t="shared" si="43"/>
        <v>0</v>
      </c>
    </row>
    <row r="1539" spans="1:11" ht="14.25" customHeight="1" x14ac:dyDescent="0.25">
      <c r="A1539" s="4">
        <v>40</v>
      </c>
      <c r="B1539" s="816">
        <v>719</v>
      </c>
      <c r="C1539" s="817" t="s">
        <v>835</v>
      </c>
      <c r="D1539" s="11" t="s">
        <v>51</v>
      </c>
      <c r="E1539" s="11"/>
      <c r="F1539" s="9">
        <v>2847932.6566036539</v>
      </c>
      <c r="G1539" s="9">
        <f t="shared" si="43"/>
        <v>0</v>
      </c>
    </row>
    <row r="1540" spans="1:11" ht="14.25" customHeight="1" x14ac:dyDescent="0.25">
      <c r="A1540" s="4">
        <v>40</v>
      </c>
      <c r="B1540" s="816" t="s">
        <v>836</v>
      </c>
      <c r="C1540" s="817" t="s">
        <v>837</v>
      </c>
      <c r="D1540" s="11" t="s">
        <v>51</v>
      </c>
      <c r="E1540" s="11"/>
      <c r="F1540" s="9">
        <v>2385143.5999055603</v>
      </c>
      <c r="G1540" s="9">
        <f t="shared" si="43"/>
        <v>0</v>
      </c>
    </row>
    <row r="1541" spans="1:11" ht="14.25" customHeight="1" x14ac:dyDescent="0.25">
      <c r="A1541" s="4">
        <v>40</v>
      </c>
      <c r="B1541" s="816" t="s">
        <v>35</v>
      </c>
      <c r="C1541" s="6" t="s">
        <v>39</v>
      </c>
      <c r="D1541" s="11" t="s">
        <v>51</v>
      </c>
      <c r="E1541" s="11">
        <v>6.5</v>
      </c>
      <c r="F1541" s="9">
        <v>307102.24208704947</v>
      </c>
      <c r="G1541" s="9">
        <f t="shared" si="43"/>
        <v>1996164.5735658216</v>
      </c>
    </row>
    <row r="1542" spans="1:11" ht="14.25" customHeight="1" x14ac:dyDescent="0.25">
      <c r="A1542" s="4">
        <v>40</v>
      </c>
      <c r="B1542" s="820">
        <v>528.5</v>
      </c>
      <c r="C1542" s="818" t="s">
        <v>40</v>
      </c>
      <c r="D1542" s="819" t="s">
        <v>51</v>
      </c>
      <c r="E1542" s="819"/>
      <c r="F1542" s="9">
        <v>292746.13295942714</v>
      </c>
      <c r="G1542" s="9">
        <f t="shared" si="43"/>
        <v>0</v>
      </c>
    </row>
    <row r="1543" spans="1:11" ht="14.25" customHeight="1" x14ac:dyDescent="0.25">
      <c r="A1543" s="4">
        <v>40</v>
      </c>
      <c r="B1543" s="816" t="s">
        <v>35</v>
      </c>
      <c r="C1543" s="6" t="s">
        <v>41</v>
      </c>
      <c r="D1543" s="11" t="s">
        <v>51</v>
      </c>
      <c r="E1543" s="11">
        <v>6</v>
      </c>
      <c r="F1543" s="9">
        <v>71289.169766375897</v>
      </c>
      <c r="G1543" s="9">
        <f t="shared" si="43"/>
        <v>427735.01859825535</v>
      </c>
    </row>
    <row r="1544" spans="1:11" ht="14.25" customHeight="1" x14ac:dyDescent="0.25">
      <c r="A1544" s="4">
        <v>40</v>
      </c>
      <c r="B1544" s="816" t="s">
        <v>35</v>
      </c>
      <c r="C1544" s="7" t="s">
        <v>42</v>
      </c>
      <c r="D1544" s="11" t="s">
        <v>51</v>
      </c>
      <c r="E1544" s="11">
        <v>1</v>
      </c>
      <c r="F1544" s="9">
        <v>142183.03788093745</v>
      </c>
      <c r="G1544" s="9">
        <f t="shared" si="43"/>
        <v>142183.03788093745</v>
      </c>
    </row>
    <row r="1545" spans="1:11" ht="14.25" customHeight="1" x14ac:dyDescent="0.25">
      <c r="A1545" s="4">
        <v>40</v>
      </c>
      <c r="B1545" s="816" t="s">
        <v>35</v>
      </c>
      <c r="C1545" s="7" t="s">
        <v>43</v>
      </c>
      <c r="D1545" s="11" t="s">
        <v>51</v>
      </c>
      <c r="E1545" s="11">
        <v>8</v>
      </c>
      <c r="F1545" s="9">
        <v>29369.945333558175</v>
      </c>
      <c r="G1545" s="9">
        <f t="shared" si="43"/>
        <v>234959.5626684654</v>
      </c>
    </row>
    <row r="1546" spans="1:11" ht="14.25" customHeight="1" x14ac:dyDescent="0.25">
      <c r="A1546" s="4">
        <v>40</v>
      </c>
      <c r="B1546" s="816" t="s">
        <v>35</v>
      </c>
      <c r="C1546" s="6" t="s">
        <v>44</v>
      </c>
      <c r="D1546" s="11" t="s">
        <v>51</v>
      </c>
      <c r="E1546" s="11">
        <v>1</v>
      </c>
      <c r="F1546" s="9">
        <v>1801648.8280902999</v>
      </c>
      <c r="G1546" s="9">
        <f t="shared" si="43"/>
        <v>1801648.8280902999</v>
      </c>
    </row>
    <row r="1547" spans="1:11" ht="14.25" customHeight="1" x14ac:dyDescent="0.25">
      <c r="A1547" s="4">
        <v>40</v>
      </c>
      <c r="B1547" s="816" t="s">
        <v>35</v>
      </c>
      <c r="C1547" s="6" t="s">
        <v>45</v>
      </c>
      <c r="D1547" s="11" t="s">
        <v>51</v>
      </c>
      <c r="E1547" s="11">
        <v>1</v>
      </c>
      <c r="F1547" s="9">
        <v>163108.63767372453</v>
      </c>
      <c r="G1547" s="9">
        <f t="shared" si="43"/>
        <v>163108.63767372453</v>
      </c>
    </row>
    <row r="1548" spans="1:11" ht="14.25" customHeight="1" x14ac:dyDescent="0.25">
      <c r="A1548" s="4">
        <v>40</v>
      </c>
      <c r="B1548" s="816" t="s">
        <v>35</v>
      </c>
      <c r="C1548" s="6" t="s">
        <v>46</v>
      </c>
      <c r="D1548" s="11" t="s">
        <v>51</v>
      </c>
      <c r="E1548" s="11">
        <v>1</v>
      </c>
      <c r="F1548" s="9">
        <v>122331.47825529339</v>
      </c>
      <c r="G1548" s="9">
        <f t="shared" si="43"/>
        <v>122331.47825529339</v>
      </c>
      <c r="H1548" s="2"/>
      <c r="I1548" s="2"/>
      <c r="J1548" s="8"/>
    </row>
    <row r="1549" spans="1:11" ht="14.25" customHeight="1" x14ac:dyDescent="0.25">
      <c r="A1549" s="4">
        <v>40</v>
      </c>
      <c r="B1549" s="816" t="s">
        <v>35</v>
      </c>
      <c r="C1549" s="6" t="s">
        <v>47</v>
      </c>
      <c r="D1549" s="11" t="s">
        <v>48</v>
      </c>
      <c r="E1549" s="11">
        <v>5</v>
      </c>
      <c r="F1549" s="9">
        <v>193974</v>
      </c>
      <c r="G1549" s="9">
        <f t="shared" si="43"/>
        <v>969870</v>
      </c>
      <c r="H1549" s="8"/>
      <c r="I1549" s="8"/>
      <c r="J1549" s="8"/>
      <c r="K1549" s="8"/>
    </row>
    <row r="1550" spans="1:11" ht="14.25" customHeight="1" x14ac:dyDescent="0.25">
      <c r="A1550" s="4">
        <v>40</v>
      </c>
      <c r="B1550" s="816">
        <v>100</v>
      </c>
      <c r="C1550" s="6" t="s">
        <v>497</v>
      </c>
      <c r="D1550" s="11" t="s">
        <v>51</v>
      </c>
      <c r="E1550" s="11"/>
      <c r="F1550" s="9">
        <v>118572.58079897906</v>
      </c>
      <c r="G1550" s="9">
        <f t="shared" si="43"/>
        <v>0</v>
      </c>
      <c r="H1550" s="8"/>
      <c r="I1550" s="8"/>
      <c r="J1550" s="8"/>
      <c r="K1550" s="8"/>
    </row>
    <row r="1551" spans="1:11" ht="14.25" customHeight="1" x14ac:dyDescent="0.25">
      <c r="A1551" s="4">
        <v>40</v>
      </c>
      <c r="B1551" s="816">
        <v>736</v>
      </c>
      <c r="C1551" s="6" t="s">
        <v>838</v>
      </c>
      <c r="D1551" s="11" t="s">
        <v>51</v>
      </c>
      <c r="E1551" s="11"/>
      <c r="F1551" s="9">
        <v>165180.35000794518</v>
      </c>
      <c r="G1551" s="9">
        <f t="shared" si="43"/>
        <v>0</v>
      </c>
      <c r="H1551" s="8"/>
      <c r="I1551" s="8"/>
      <c r="J1551" s="8"/>
      <c r="K1551" s="8"/>
    </row>
    <row r="1552" spans="1:11" ht="14.25" customHeight="1" x14ac:dyDescent="0.25">
      <c r="A1552" s="4">
        <v>1</v>
      </c>
      <c r="B1552" s="816" t="s">
        <v>35</v>
      </c>
      <c r="C1552" s="6" t="s">
        <v>525</v>
      </c>
      <c r="D1552" s="11" t="s">
        <v>524</v>
      </c>
      <c r="E1552" s="11">
        <v>1</v>
      </c>
      <c r="F1552" s="9">
        <v>133080.96526185301</v>
      </c>
      <c r="G1552" s="9">
        <f t="shared" si="43"/>
        <v>133080.96526185301</v>
      </c>
      <c r="H1552" s="8"/>
      <c r="I1552" s="8"/>
      <c r="J1552" s="8"/>
      <c r="K1552" s="8"/>
    </row>
    <row r="1553" spans="1:12" ht="14.25" customHeight="1" x14ac:dyDescent="0.25">
      <c r="A1553" s="4">
        <v>1</v>
      </c>
      <c r="B1553" s="816" t="s">
        <v>35</v>
      </c>
      <c r="C1553" s="6" t="s">
        <v>889</v>
      </c>
      <c r="D1553" s="11" t="s">
        <v>521</v>
      </c>
      <c r="E1553" s="11">
        <v>1</v>
      </c>
      <c r="F1553" s="9">
        <v>66540.482630926504</v>
      </c>
      <c r="G1553" s="9">
        <f t="shared" si="43"/>
        <v>66540.482630926504</v>
      </c>
      <c r="H1553" s="8"/>
      <c r="I1553" s="8"/>
      <c r="J1553" s="8"/>
      <c r="K1553" s="8"/>
    </row>
    <row r="1554" spans="1:12" customFormat="1" ht="15" customHeight="1" x14ac:dyDescent="0.3">
      <c r="A1554" s="4">
        <v>1</v>
      </c>
      <c r="B1554" s="869">
        <v>576</v>
      </c>
      <c r="C1554" s="868" t="s">
        <v>1056</v>
      </c>
      <c r="D1554" s="866" t="s">
        <v>790</v>
      </c>
      <c r="E1554" s="11">
        <v>3</v>
      </c>
      <c r="F1554" s="867">
        <v>59806</v>
      </c>
      <c r="G1554" s="867">
        <f t="shared" si="43"/>
        <v>179418</v>
      </c>
    </row>
    <row r="1555" spans="1:12" customFormat="1" ht="15" customHeight="1" x14ac:dyDescent="0.3">
      <c r="A1555" s="4">
        <v>1</v>
      </c>
      <c r="B1555" s="869">
        <v>101</v>
      </c>
      <c r="C1555" s="868" t="s">
        <v>1057</v>
      </c>
      <c r="D1555" s="866" t="s">
        <v>790</v>
      </c>
      <c r="E1555" s="874">
        <f>+E1550</f>
        <v>0</v>
      </c>
      <c r="F1555" s="867">
        <v>78318</v>
      </c>
      <c r="G1555" s="867">
        <f t="shared" si="43"/>
        <v>0</v>
      </c>
    </row>
    <row r="1556" spans="1:12" ht="28.5" customHeight="1" x14ac:dyDescent="0.25">
      <c r="A1556" s="4">
        <v>40</v>
      </c>
      <c r="B1556" s="816" t="s">
        <v>35</v>
      </c>
      <c r="C1556" s="6" t="s">
        <v>49</v>
      </c>
      <c r="D1556" s="11" t="s">
        <v>51</v>
      </c>
      <c r="E1556" s="11">
        <v>1</v>
      </c>
      <c r="F1556" s="9">
        <v>3817766.5890727374</v>
      </c>
      <c r="G1556" s="9">
        <f t="shared" si="43"/>
        <v>3817766.5890727374</v>
      </c>
      <c r="J1556" s="2"/>
    </row>
    <row r="1557" spans="1:12" ht="31.5" customHeight="1" x14ac:dyDescent="0.25">
      <c r="A1557" s="4">
        <v>1</v>
      </c>
      <c r="B1557" s="841" t="s">
        <v>35</v>
      </c>
      <c r="C1557" s="842" t="s">
        <v>50</v>
      </c>
      <c r="D1557" s="11" t="s">
        <v>51</v>
      </c>
      <c r="E1557" s="843">
        <v>1</v>
      </c>
      <c r="F1557" s="844">
        <f>3184838.63678603</f>
        <v>3184838.6367860301</v>
      </c>
      <c r="G1557" s="9">
        <f t="shared" si="43"/>
        <v>3184838.6367860301</v>
      </c>
      <c r="J1557" s="2"/>
    </row>
    <row r="1558" spans="1:12" ht="42.75" customHeight="1" x14ac:dyDescent="0.25">
      <c r="A1558" s="4">
        <v>40</v>
      </c>
      <c r="B1558" s="816" t="s">
        <v>35</v>
      </c>
      <c r="C1558" s="6" t="s">
        <v>52</v>
      </c>
      <c r="D1558" s="11" t="s">
        <v>51</v>
      </c>
      <c r="E1558" s="11">
        <v>1</v>
      </c>
      <c r="F1558" s="10">
        <v>3312236.7889062678</v>
      </c>
      <c r="G1558" s="9">
        <f t="shared" si="43"/>
        <v>3312236.7889062678</v>
      </c>
    </row>
    <row r="1559" spans="1:12" ht="14.25" customHeight="1" x14ac:dyDescent="0.25">
      <c r="A1559" s="4">
        <v>40</v>
      </c>
      <c r="B1559" s="816" t="s">
        <v>35</v>
      </c>
      <c r="C1559" s="6" t="s">
        <v>53</v>
      </c>
      <c r="D1559" s="11" t="s">
        <v>51</v>
      </c>
      <c r="E1559" s="11">
        <v>1</v>
      </c>
      <c r="F1559" s="10">
        <v>1620000</v>
      </c>
      <c r="G1559" s="9">
        <f t="shared" si="43"/>
        <v>1620000</v>
      </c>
      <c r="K1559" s="2"/>
    </row>
    <row r="1560" spans="1:12" ht="28.5" customHeight="1" x14ac:dyDescent="0.25">
      <c r="A1560" s="4">
        <v>40</v>
      </c>
      <c r="B1560" s="816" t="s">
        <v>35</v>
      </c>
      <c r="C1560" s="13" t="s">
        <v>54</v>
      </c>
      <c r="D1560" s="11" t="s">
        <v>51</v>
      </c>
      <c r="E1560" s="11">
        <v>1</v>
      </c>
      <c r="F1560" s="10">
        <v>3817766.9999999986</v>
      </c>
      <c r="G1560" s="9">
        <f t="shared" si="43"/>
        <v>3817766.9999999986</v>
      </c>
      <c r="K1560" s="3"/>
    </row>
    <row r="1561" spans="1:12" ht="28.5" customHeight="1" x14ac:dyDescent="0.25">
      <c r="A1561" s="4">
        <v>40</v>
      </c>
      <c r="B1561" s="820" t="s">
        <v>35</v>
      </c>
      <c r="C1561" s="12" t="s">
        <v>55</v>
      </c>
      <c r="D1561" s="11" t="s">
        <v>51</v>
      </c>
      <c r="E1561" s="11">
        <v>1</v>
      </c>
      <c r="F1561" s="10">
        <v>2031088.0899497306</v>
      </c>
      <c r="G1561" s="9">
        <f t="shared" si="43"/>
        <v>2031088.0899497306</v>
      </c>
    </row>
    <row r="1562" spans="1:12" ht="14.25" customHeight="1" x14ac:dyDescent="0.25">
      <c r="A1562" s="825"/>
      <c r="B1562" s="826"/>
      <c r="C1562" s="827" t="s">
        <v>20</v>
      </c>
      <c r="D1562" s="828"/>
      <c r="E1562" s="828"/>
      <c r="F1562" s="829"/>
      <c r="G1562" s="830">
        <f>SUM(G1525:G1561)</f>
        <v>28621221.255225338</v>
      </c>
      <c r="H1562" s="8" t="e">
        <f>+#REF!</f>
        <v>#REF!</v>
      </c>
      <c r="J1562" s="8" t="e">
        <f>+G1562-H1562</f>
        <v>#REF!</v>
      </c>
    </row>
    <row r="1563" spans="1:12" ht="14.25" customHeight="1" x14ac:dyDescent="0.25">
      <c r="A1563" s="831"/>
      <c r="B1563" s="822"/>
      <c r="C1563" s="822" t="s">
        <v>888</v>
      </c>
      <c r="D1563" s="822"/>
      <c r="E1563" s="822"/>
      <c r="F1563" s="823"/>
      <c r="G1563" s="824"/>
    </row>
    <row r="1564" spans="1:12" ht="14.25" customHeight="1" x14ac:dyDescent="0.25">
      <c r="A1564" s="4">
        <v>41</v>
      </c>
      <c r="B1564" s="816">
        <v>730</v>
      </c>
      <c r="C1564" s="5" t="s">
        <v>26</v>
      </c>
      <c r="D1564" s="11" t="s">
        <v>51</v>
      </c>
      <c r="E1564" s="11">
        <v>1</v>
      </c>
      <c r="F1564" s="9">
        <v>874341.94177037419</v>
      </c>
      <c r="G1564" s="9">
        <f t="shared" ref="G1564:G1600" si="44">+F1564*E1564</f>
        <v>874341.94177037419</v>
      </c>
      <c r="K1564" s="8"/>
      <c r="L1564" s="3"/>
    </row>
    <row r="1565" spans="1:12" ht="14.25" customHeight="1" x14ac:dyDescent="0.25">
      <c r="A1565" s="4">
        <v>41</v>
      </c>
      <c r="B1565" s="816">
        <v>708</v>
      </c>
      <c r="C1565" s="5" t="s">
        <v>27</v>
      </c>
      <c r="D1565" s="11" t="s">
        <v>51</v>
      </c>
      <c r="E1565" s="11">
        <v>1</v>
      </c>
      <c r="F1565" s="9">
        <v>615578.80106536078</v>
      </c>
      <c r="G1565" s="9">
        <f t="shared" si="44"/>
        <v>615578.80106536078</v>
      </c>
      <c r="K1565" s="8"/>
      <c r="L1565" s="3"/>
    </row>
    <row r="1566" spans="1:12" ht="14.25" customHeight="1" x14ac:dyDescent="0.25">
      <c r="A1566" s="4">
        <v>41</v>
      </c>
      <c r="B1566" s="816">
        <v>752</v>
      </c>
      <c r="C1566" s="6" t="s">
        <v>28</v>
      </c>
      <c r="D1566" s="11" t="s">
        <v>51</v>
      </c>
      <c r="E1566" s="11">
        <v>1</v>
      </c>
      <c r="F1566" s="9">
        <v>672692.28878201754</v>
      </c>
      <c r="G1566" s="9">
        <f t="shared" si="44"/>
        <v>672692.28878201754</v>
      </c>
      <c r="K1566" s="8"/>
      <c r="L1566" s="3"/>
    </row>
    <row r="1567" spans="1:12" ht="14.25" customHeight="1" x14ac:dyDescent="0.25">
      <c r="A1567" s="4">
        <v>41</v>
      </c>
      <c r="B1567" s="816" t="s">
        <v>29</v>
      </c>
      <c r="C1567" s="7" t="s">
        <v>30</v>
      </c>
      <c r="D1567" s="11" t="s">
        <v>51</v>
      </c>
      <c r="E1567" s="11">
        <v>2</v>
      </c>
      <c r="F1567" s="9">
        <v>184841.78300071796</v>
      </c>
      <c r="G1567" s="9">
        <f t="shared" si="44"/>
        <v>369683.56600143592</v>
      </c>
      <c r="K1567" s="8"/>
      <c r="L1567" s="3"/>
    </row>
    <row r="1568" spans="1:12" ht="14.25" customHeight="1" x14ac:dyDescent="0.25">
      <c r="A1568" s="4">
        <v>41</v>
      </c>
      <c r="B1568" s="816">
        <v>527</v>
      </c>
      <c r="C1568" s="7" t="s">
        <v>31</v>
      </c>
      <c r="D1568" s="11" t="s">
        <v>51</v>
      </c>
      <c r="E1568" s="11"/>
      <c r="F1568" s="9">
        <v>106249.79526559786</v>
      </c>
      <c r="G1568" s="9">
        <f t="shared" si="44"/>
        <v>0</v>
      </c>
      <c r="K1568" s="8"/>
      <c r="L1568" s="3"/>
    </row>
    <row r="1569" spans="1:12" ht="25.5" customHeight="1" x14ac:dyDescent="0.25">
      <c r="A1569" s="4">
        <v>41</v>
      </c>
      <c r="B1569" s="816">
        <v>522</v>
      </c>
      <c r="C1569" s="11" t="s">
        <v>32</v>
      </c>
      <c r="D1569" s="11" t="s">
        <v>51</v>
      </c>
      <c r="E1569" s="11">
        <v>1</v>
      </c>
      <c r="F1569" s="9">
        <v>197789.02537109706</v>
      </c>
      <c r="G1569" s="9">
        <f t="shared" si="44"/>
        <v>197789.02537109706</v>
      </c>
      <c r="K1569" s="8"/>
      <c r="L1569" s="3"/>
    </row>
    <row r="1570" spans="1:12" ht="14.25" customHeight="1" x14ac:dyDescent="0.25">
      <c r="A1570" s="4">
        <v>41</v>
      </c>
      <c r="B1570" s="816">
        <v>510</v>
      </c>
      <c r="C1570" s="7" t="s">
        <v>33</v>
      </c>
      <c r="D1570" s="11" t="s">
        <v>51</v>
      </c>
      <c r="E1570" s="11">
        <v>1</v>
      </c>
      <c r="F1570" s="9">
        <v>427594.25988499756</v>
      </c>
      <c r="G1570" s="9">
        <f t="shared" si="44"/>
        <v>427594.25988499756</v>
      </c>
    </row>
    <row r="1571" spans="1:12" ht="14.25" customHeight="1" x14ac:dyDescent="0.25">
      <c r="A1571" s="4">
        <v>41</v>
      </c>
      <c r="B1571" s="816">
        <v>28</v>
      </c>
      <c r="C1571" s="7" t="s">
        <v>34</v>
      </c>
      <c r="D1571" s="11" t="s">
        <v>51</v>
      </c>
      <c r="E1571" s="11">
        <v>1</v>
      </c>
      <c r="F1571" s="9">
        <v>307100.9624623835</v>
      </c>
      <c r="G1571" s="9">
        <f t="shared" si="44"/>
        <v>307100.9624623835</v>
      </c>
      <c r="K1571" s="8"/>
      <c r="L1571" s="8"/>
    </row>
    <row r="1572" spans="1:12" ht="14.25" customHeight="1" x14ac:dyDescent="0.25">
      <c r="A1572" s="4">
        <v>41</v>
      </c>
      <c r="B1572" s="816" t="s">
        <v>35</v>
      </c>
      <c r="C1572" s="7" t="s">
        <v>36</v>
      </c>
      <c r="D1572" s="11" t="s">
        <v>51</v>
      </c>
      <c r="E1572" s="11">
        <v>1</v>
      </c>
      <c r="F1572" s="9">
        <v>300958.7640656826</v>
      </c>
      <c r="G1572" s="9">
        <f t="shared" si="44"/>
        <v>300958.7640656826</v>
      </c>
      <c r="L1572" s="8"/>
    </row>
    <row r="1573" spans="1:12" ht="14.25" customHeight="1" x14ac:dyDescent="0.25">
      <c r="A1573" s="4">
        <v>41</v>
      </c>
      <c r="B1573" s="820">
        <v>243.5</v>
      </c>
      <c r="C1573" s="7" t="s">
        <v>37</v>
      </c>
      <c r="D1573" s="11" t="s">
        <v>51</v>
      </c>
      <c r="E1573" s="11">
        <v>1</v>
      </c>
      <c r="F1573" s="9">
        <v>256983.18279463612</v>
      </c>
      <c r="G1573" s="9">
        <f t="shared" si="44"/>
        <v>256983.18279463612</v>
      </c>
    </row>
    <row r="1574" spans="1:12" ht="14.25" customHeight="1" x14ac:dyDescent="0.25">
      <c r="A1574" s="4">
        <v>41</v>
      </c>
      <c r="B1574" s="816" t="s">
        <v>64</v>
      </c>
      <c r="C1574" s="817" t="s">
        <v>63</v>
      </c>
      <c r="D1574" s="11" t="s">
        <v>51</v>
      </c>
      <c r="E1574" s="11"/>
      <c r="F1574" s="9">
        <v>278002.00000000006</v>
      </c>
      <c r="G1574" s="9">
        <f t="shared" si="44"/>
        <v>0</v>
      </c>
    </row>
    <row r="1575" spans="1:12" x14ac:dyDescent="0.25">
      <c r="A1575" s="4">
        <v>41</v>
      </c>
      <c r="B1575" s="816" t="s">
        <v>35</v>
      </c>
      <c r="C1575" s="817" t="s">
        <v>832</v>
      </c>
      <c r="D1575" s="11" t="s">
        <v>51</v>
      </c>
      <c r="E1575" s="11">
        <v>1</v>
      </c>
      <c r="F1575" s="9">
        <v>82819.867631515852</v>
      </c>
      <c r="G1575" s="9">
        <f t="shared" si="44"/>
        <v>82819.867631515852</v>
      </c>
    </row>
    <row r="1576" spans="1:12" ht="14.25" customHeight="1" x14ac:dyDescent="0.25">
      <c r="A1576" s="4">
        <v>41</v>
      </c>
      <c r="B1576" s="816">
        <v>690</v>
      </c>
      <c r="C1576" s="817" t="s">
        <v>833</v>
      </c>
      <c r="D1576" s="11" t="s">
        <v>51</v>
      </c>
      <c r="E1576" s="11">
        <v>1</v>
      </c>
      <c r="F1576" s="9">
        <v>494940.90605549113</v>
      </c>
      <c r="G1576" s="9">
        <f t="shared" si="44"/>
        <v>494940.90605549113</v>
      </c>
    </row>
    <row r="1577" spans="1:12" ht="14.25" customHeight="1" x14ac:dyDescent="0.25">
      <c r="A1577" s="4">
        <v>41</v>
      </c>
      <c r="B1577" s="816">
        <v>268</v>
      </c>
      <c r="C1577" s="817" t="s">
        <v>834</v>
      </c>
      <c r="D1577" s="11" t="s">
        <v>51</v>
      </c>
      <c r="E1577" s="11"/>
      <c r="F1577" s="9">
        <v>639730.4370110553</v>
      </c>
      <c r="G1577" s="9">
        <f t="shared" si="44"/>
        <v>0</v>
      </c>
    </row>
    <row r="1578" spans="1:12" ht="14.25" customHeight="1" x14ac:dyDescent="0.25">
      <c r="A1578" s="4">
        <v>41</v>
      </c>
      <c r="B1578" s="816">
        <v>719</v>
      </c>
      <c r="C1578" s="817" t="s">
        <v>835</v>
      </c>
      <c r="D1578" s="11" t="s">
        <v>51</v>
      </c>
      <c r="E1578" s="11"/>
      <c r="F1578" s="9">
        <v>2847932.6566036539</v>
      </c>
      <c r="G1578" s="9">
        <f t="shared" si="44"/>
        <v>0</v>
      </c>
    </row>
    <row r="1579" spans="1:12" ht="14.25" customHeight="1" x14ac:dyDescent="0.25">
      <c r="A1579" s="4">
        <v>41</v>
      </c>
      <c r="B1579" s="816" t="s">
        <v>836</v>
      </c>
      <c r="C1579" s="817" t="s">
        <v>837</v>
      </c>
      <c r="D1579" s="11" t="s">
        <v>51</v>
      </c>
      <c r="E1579" s="11"/>
      <c r="F1579" s="9">
        <v>2385143.5999055603</v>
      </c>
      <c r="G1579" s="9">
        <f t="shared" si="44"/>
        <v>0</v>
      </c>
    </row>
    <row r="1580" spans="1:12" ht="14.25" customHeight="1" x14ac:dyDescent="0.25">
      <c r="A1580" s="4">
        <v>41</v>
      </c>
      <c r="B1580" s="816" t="s">
        <v>35</v>
      </c>
      <c r="C1580" s="6" t="s">
        <v>39</v>
      </c>
      <c r="D1580" s="11" t="s">
        <v>51</v>
      </c>
      <c r="E1580" s="11">
        <v>6.5</v>
      </c>
      <c r="F1580" s="9">
        <v>307102.24208704947</v>
      </c>
      <c r="G1580" s="9">
        <f t="shared" si="44"/>
        <v>1996164.5735658216</v>
      </c>
    </row>
    <row r="1581" spans="1:12" ht="14.25" customHeight="1" x14ac:dyDescent="0.25">
      <c r="A1581" s="4">
        <v>41</v>
      </c>
      <c r="B1581" s="820">
        <v>528.5</v>
      </c>
      <c r="C1581" s="818" t="s">
        <v>40</v>
      </c>
      <c r="D1581" s="819" t="s">
        <v>51</v>
      </c>
      <c r="E1581" s="819">
        <v>2</v>
      </c>
      <c r="F1581" s="9">
        <v>292746.13295942714</v>
      </c>
      <c r="G1581" s="9">
        <f t="shared" si="44"/>
        <v>585492.26591885427</v>
      </c>
    </row>
    <row r="1582" spans="1:12" ht="14.25" customHeight="1" x14ac:dyDescent="0.25">
      <c r="A1582" s="4">
        <v>41</v>
      </c>
      <c r="B1582" s="816" t="s">
        <v>35</v>
      </c>
      <c r="C1582" s="6" t="s">
        <v>41</v>
      </c>
      <c r="D1582" s="11" t="s">
        <v>51</v>
      </c>
      <c r="E1582" s="11">
        <v>6</v>
      </c>
      <c r="F1582" s="9">
        <v>71289.169766375897</v>
      </c>
      <c r="G1582" s="9">
        <f t="shared" si="44"/>
        <v>427735.01859825535</v>
      </c>
    </row>
    <row r="1583" spans="1:12" ht="14.25" customHeight="1" x14ac:dyDescent="0.25">
      <c r="A1583" s="4">
        <v>41</v>
      </c>
      <c r="B1583" s="816" t="s">
        <v>35</v>
      </c>
      <c r="C1583" s="7" t="s">
        <v>42</v>
      </c>
      <c r="D1583" s="11" t="s">
        <v>51</v>
      </c>
      <c r="E1583" s="11">
        <v>1</v>
      </c>
      <c r="F1583" s="9">
        <v>142183.03788093745</v>
      </c>
      <c r="G1583" s="9">
        <f t="shared" si="44"/>
        <v>142183.03788093745</v>
      </c>
    </row>
    <row r="1584" spans="1:12" ht="14.25" customHeight="1" x14ac:dyDescent="0.25">
      <c r="A1584" s="4">
        <v>41</v>
      </c>
      <c r="B1584" s="816" t="s">
        <v>35</v>
      </c>
      <c r="C1584" s="7" t="s">
        <v>43</v>
      </c>
      <c r="D1584" s="11" t="s">
        <v>51</v>
      </c>
      <c r="E1584" s="11">
        <v>8</v>
      </c>
      <c r="F1584" s="9">
        <v>29369.945333558175</v>
      </c>
      <c r="G1584" s="9">
        <f t="shared" si="44"/>
        <v>234959.5626684654</v>
      </c>
    </row>
    <row r="1585" spans="1:11" ht="14.25" customHeight="1" x14ac:dyDescent="0.25">
      <c r="A1585" s="4">
        <v>41</v>
      </c>
      <c r="B1585" s="816" t="s">
        <v>35</v>
      </c>
      <c r="C1585" s="6" t="s">
        <v>44</v>
      </c>
      <c r="D1585" s="11" t="s">
        <v>51</v>
      </c>
      <c r="E1585" s="11">
        <v>1</v>
      </c>
      <c r="F1585" s="9">
        <v>1801648.8280902999</v>
      </c>
      <c r="G1585" s="9">
        <f t="shared" si="44"/>
        <v>1801648.8280902999</v>
      </c>
    </row>
    <row r="1586" spans="1:11" ht="14.25" customHeight="1" x14ac:dyDescent="0.25">
      <c r="A1586" s="4">
        <v>41</v>
      </c>
      <c r="B1586" s="816" t="s">
        <v>35</v>
      </c>
      <c r="C1586" s="6" t="s">
        <v>45</v>
      </c>
      <c r="D1586" s="11" t="s">
        <v>51</v>
      </c>
      <c r="E1586" s="11">
        <v>1</v>
      </c>
      <c r="F1586" s="9">
        <v>163108.63767372453</v>
      </c>
      <c r="G1586" s="9">
        <f t="shared" si="44"/>
        <v>163108.63767372453</v>
      </c>
    </row>
    <row r="1587" spans="1:11" ht="14.25" customHeight="1" x14ac:dyDescent="0.25">
      <c r="A1587" s="4">
        <v>41</v>
      </c>
      <c r="B1587" s="816" t="s">
        <v>35</v>
      </c>
      <c r="C1587" s="6" t="s">
        <v>46</v>
      </c>
      <c r="D1587" s="11" t="s">
        <v>51</v>
      </c>
      <c r="E1587" s="11">
        <v>1</v>
      </c>
      <c r="F1587" s="9">
        <v>122331.47825529339</v>
      </c>
      <c r="G1587" s="9">
        <f t="shared" si="44"/>
        <v>122331.47825529339</v>
      </c>
      <c r="H1587" s="2"/>
      <c r="I1587" s="2"/>
      <c r="J1587" s="8"/>
    </row>
    <row r="1588" spans="1:11" ht="14.25" customHeight="1" x14ac:dyDescent="0.25">
      <c r="A1588" s="4">
        <v>41</v>
      </c>
      <c r="B1588" s="816" t="s">
        <v>35</v>
      </c>
      <c r="C1588" s="6" t="s">
        <v>47</v>
      </c>
      <c r="D1588" s="11" t="s">
        <v>48</v>
      </c>
      <c r="E1588" s="11">
        <v>5</v>
      </c>
      <c r="F1588" s="9">
        <v>193974</v>
      </c>
      <c r="G1588" s="9">
        <f t="shared" si="44"/>
        <v>969870</v>
      </c>
      <c r="H1588" s="8"/>
      <c r="I1588" s="8"/>
      <c r="J1588" s="8"/>
      <c r="K1588" s="8"/>
    </row>
    <row r="1589" spans="1:11" ht="14.25" customHeight="1" x14ac:dyDescent="0.25">
      <c r="A1589" s="4">
        <v>41</v>
      </c>
      <c r="B1589" s="816">
        <v>100</v>
      </c>
      <c r="C1589" s="6" t="s">
        <v>497</v>
      </c>
      <c r="D1589" s="11" t="s">
        <v>51</v>
      </c>
      <c r="E1589" s="11"/>
      <c r="F1589" s="9">
        <v>118572.58079897906</v>
      </c>
      <c r="G1589" s="9">
        <f t="shared" si="44"/>
        <v>0</v>
      </c>
      <c r="H1589" s="8"/>
      <c r="I1589" s="8"/>
      <c r="J1589" s="8"/>
      <c r="K1589" s="8"/>
    </row>
    <row r="1590" spans="1:11" ht="14.25" customHeight="1" x14ac:dyDescent="0.25">
      <c r="A1590" s="4">
        <v>41</v>
      </c>
      <c r="B1590" s="816">
        <v>736</v>
      </c>
      <c r="C1590" s="6" t="s">
        <v>838</v>
      </c>
      <c r="D1590" s="11" t="s">
        <v>51</v>
      </c>
      <c r="E1590" s="11"/>
      <c r="F1590" s="9">
        <v>165180.35000794518</v>
      </c>
      <c r="G1590" s="9">
        <f t="shared" si="44"/>
        <v>0</v>
      </c>
      <c r="H1590" s="8"/>
      <c r="I1590" s="8"/>
      <c r="J1590" s="8"/>
      <c r="K1590" s="8"/>
    </row>
    <row r="1591" spans="1:11" ht="14.25" customHeight="1" x14ac:dyDescent="0.25">
      <c r="A1591" s="4">
        <v>1</v>
      </c>
      <c r="B1591" s="816" t="s">
        <v>35</v>
      </c>
      <c r="C1591" s="6" t="s">
        <v>525</v>
      </c>
      <c r="D1591" s="11" t="s">
        <v>524</v>
      </c>
      <c r="E1591" s="11">
        <v>1</v>
      </c>
      <c r="F1591" s="9">
        <v>133080.96526185301</v>
      </c>
      <c r="G1591" s="9">
        <f t="shared" si="44"/>
        <v>133080.96526185301</v>
      </c>
      <c r="H1591" s="8"/>
      <c r="I1591" s="8"/>
      <c r="J1591" s="8"/>
      <c r="K1591" s="8"/>
    </row>
    <row r="1592" spans="1:11" ht="14.25" customHeight="1" x14ac:dyDescent="0.25">
      <c r="A1592" s="4">
        <v>1</v>
      </c>
      <c r="B1592" s="816" t="s">
        <v>35</v>
      </c>
      <c r="C1592" s="6" t="s">
        <v>889</v>
      </c>
      <c r="D1592" s="11" t="s">
        <v>521</v>
      </c>
      <c r="E1592" s="11">
        <v>1</v>
      </c>
      <c r="F1592" s="9">
        <v>66540.482630926504</v>
      </c>
      <c r="G1592" s="9">
        <f t="shared" si="44"/>
        <v>66540.482630926504</v>
      </c>
      <c r="H1592" s="8"/>
      <c r="I1592" s="8"/>
      <c r="J1592" s="8"/>
      <c r="K1592" s="8"/>
    </row>
    <row r="1593" spans="1:11" customFormat="1" ht="15" customHeight="1" x14ac:dyDescent="0.3">
      <c r="A1593" s="4">
        <v>1</v>
      </c>
      <c r="B1593" s="869">
        <v>576</v>
      </c>
      <c r="C1593" s="868" t="s">
        <v>1056</v>
      </c>
      <c r="D1593" s="866" t="s">
        <v>790</v>
      </c>
      <c r="E1593" s="11">
        <v>3</v>
      </c>
      <c r="F1593" s="867">
        <v>59806</v>
      </c>
      <c r="G1593" s="867">
        <f t="shared" si="44"/>
        <v>179418</v>
      </c>
    </row>
    <row r="1594" spans="1:11" customFormat="1" ht="15" customHeight="1" x14ac:dyDescent="0.3">
      <c r="A1594" s="4">
        <v>1</v>
      </c>
      <c r="B1594" s="869">
        <v>101</v>
      </c>
      <c r="C1594" s="868" t="s">
        <v>1057</v>
      </c>
      <c r="D1594" s="866" t="s">
        <v>790</v>
      </c>
      <c r="E1594" s="874">
        <f>+E1589</f>
        <v>0</v>
      </c>
      <c r="F1594" s="867">
        <v>78318</v>
      </c>
      <c r="G1594" s="867">
        <f t="shared" si="44"/>
        <v>0</v>
      </c>
    </row>
    <row r="1595" spans="1:11" ht="28.5" customHeight="1" x14ac:dyDescent="0.25">
      <c r="A1595" s="4">
        <v>41</v>
      </c>
      <c r="B1595" s="816" t="s">
        <v>35</v>
      </c>
      <c r="C1595" s="6" t="s">
        <v>49</v>
      </c>
      <c r="D1595" s="11" t="s">
        <v>51</v>
      </c>
      <c r="E1595" s="11">
        <v>1</v>
      </c>
      <c r="F1595" s="9">
        <v>3817766.5890727374</v>
      </c>
      <c r="G1595" s="9">
        <f t="shared" si="44"/>
        <v>3817766.5890727374</v>
      </c>
      <c r="J1595" s="2"/>
    </row>
    <row r="1596" spans="1:11" ht="31.5" customHeight="1" x14ac:dyDescent="0.25">
      <c r="A1596" s="4">
        <v>1</v>
      </c>
      <c r="B1596" s="841" t="s">
        <v>35</v>
      </c>
      <c r="C1596" s="842" t="s">
        <v>50</v>
      </c>
      <c r="D1596" s="11" t="s">
        <v>51</v>
      </c>
      <c r="E1596" s="843">
        <v>1</v>
      </c>
      <c r="F1596" s="844">
        <f>3184838.63678603</f>
        <v>3184838.6367860301</v>
      </c>
      <c r="G1596" s="9">
        <f t="shared" si="44"/>
        <v>3184838.6367860301</v>
      </c>
      <c r="J1596" s="2"/>
    </row>
    <row r="1597" spans="1:11" ht="42.75" customHeight="1" x14ac:dyDescent="0.25">
      <c r="A1597" s="4">
        <v>41</v>
      </c>
      <c r="B1597" s="816" t="s">
        <v>35</v>
      </c>
      <c r="C1597" s="6" t="s">
        <v>52</v>
      </c>
      <c r="D1597" s="11" t="s">
        <v>51</v>
      </c>
      <c r="E1597" s="11">
        <v>1</v>
      </c>
      <c r="F1597" s="10">
        <v>3312236.7889062678</v>
      </c>
      <c r="G1597" s="9">
        <f t="shared" si="44"/>
        <v>3312236.7889062678</v>
      </c>
    </row>
    <row r="1598" spans="1:11" ht="14.25" customHeight="1" x14ac:dyDescent="0.25">
      <c r="A1598" s="4">
        <v>41</v>
      </c>
      <c r="B1598" s="816" t="s">
        <v>35</v>
      </c>
      <c r="C1598" s="6" t="s">
        <v>53</v>
      </c>
      <c r="D1598" s="11" t="s">
        <v>51</v>
      </c>
      <c r="E1598" s="11">
        <v>1</v>
      </c>
      <c r="F1598" s="10">
        <v>1620000</v>
      </c>
      <c r="G1598" s="9">
        <f t="shared" si="44"/>
        <v>1620000</v>
      </c>
      <c r="K1598" s="2"/>
    </row>
    <row r="1599" spans="1:11" ht="28.5" customHeight="1" x14ac:dyDescent="0.25">
      <c r="A1599" s="4">
        <v>41</v>
      </c>
      <c r="B1599" s="816" t="s">
        <v>35</v>
      </c>
      <c r="C1599" s="13" t="s">
        <v>54</v>
      </c>
      <c r="D1599" s="11" t="s">
        <v>51</v>
      </c>
      <c r="E1599" s="11">
        <v>1</v>
      </c>
      <c r="F1599" s="10">
        <v>3817766.9999999986</v>
      </c>
      <c r="G1599" s="9">
        <f t="shared" si="44"/>
        <v>3817766.9999999986</v>
      </c>
      <c r="K1599" s="3"/>
    </row>
    <row r="1600" spans="1:11" ht="28.5" customHeight="1" x14ac:dyDescent="0.25">
      <c r="A1600" s="4">
        <v>41</v>
      </c>
      <c r="B1600" s="820" t="s">
        <v>35</v>
      </c>
      <c r="C1600" s="12" t="s">
        <v>55</v>
      </c>
      <c r="D1600" s="11" t="s">
        <v>51</v>
      </c>
      <c r="E1600" s="11">
        <v>1</v>
      </c>
      <c r="F1600" s="10">
        <v>2031088.0899497306</v>
      </c>
      <c r="G1600" s="9">
        <f t="shared" si="44"/>
        <v>2031088.0899497306</v>
      </c>
    </row>
    <row r="1601" spans="1:12" ht="14.25" customHeight="1" x14ac:dyDescent="0.25">
      <c r="A1601" s="825"/>
      <c r="B1601" s="826"/>
      <c r="C1601" s="827" t="s">
        <v>20</v>
      </c>
      <c r="D1601" s="828"/>
      <c r="E1601" s="828"/>
      <c r="F1601" s="829"/>
      <c r="G1601" s="830">
        <f>SUM(G1564:G1600)</f>
        <v>29206713.521144193</v>
      </c>
      <c r="H1601" s="8" t="e">
        <f>+#REF!</f>
        <v>#REF!</v>
      </c>
      <c r="J1601" s="8" t="e">
        <f>+G1601-H1601</f>
        <v>#REF!</v>
      </c>
    </row>
    <row r="1602" spans="1:12" ht="14.25" customHeight="1" x14ac:dyDescent="0.25">
      <c r="A1602" s="822"/>
      <c r="B1602" s="822"/>
      <c r="C1602" s="822" t="s">
        <v>878</v>
      </c>
      <c r="D1602" s="822"/>
      <c r="E1602" s="822"/>
      <c r="F1602" s="823"/>
      <c r="G1602" s="824"/>
    </row>
    <row r="1603" spans="1:12" ht="14.25" customHeight="1" x14ac:dyDescent="0.25">
      <c r="A1603" s="4">
        <v>42</v>
      </c>
      <c r="B1603" s="816">
        <v>730</v>
      </c>
      <c r="C1603" s="5" t="s">
        <v>26</v>
      </c>
      <c r="D1603" s="11" t="s">
        <v>51</v>
      </c>
      <c r="E1603" s="11">
        <v>1</v>
      </c>
      <c r="F1603" s="9">
        <v>874341.94177037419</v>
      </c>
      <c r="G1603" s="9">
        <f t="shared" ref="G1603:G1639" si="45">+F1603*E1603</f>
        <v>874341.94177037419</v>
      </c>
      <c r="K1603" s="8"/>
      <c r="L1603" s="3"/>
    </row>
    <row r="1604" spans="1:12" ht="14.25" customHeight="1" x14ac:dyDescent="0.25">
      <c r="A1604" s="4">
        <v>42</v>
      </c>
      <c r="B1604" s="816">
        <v>708</v>
      </c>
      <c r="C1604" s="5" t="s">
        <v>27</v>
      </c>
      <c r="D1604" s="11" t="s">
        <v>51</v>
      </c>
      <c r="E1604" s="11">
        <v>1</v>
      </c>
      <c r="F1604" s="9">
        <v>615578.80106536078</v>
      </c>
      <c r="G1604" s="9">
        <f t="shared" si="45"/>
        <v>615578.80106536078</v>
      </c>
      <c r="K1604" s="8"/>
      <c r="L1604" s="3"/>
    </row>
    <row r="1605" spans="1:12" ht="14.25" customHeight="1" x14ac:dyDescent="0.25">
      <c r="A1605" s="4">
        <v>42</v>
      </c>
      <c r="B1605" s="816">
        <v>752</v>
      </c>
      <c r="C1605" s="6" t="s">
        <v>28</v>
      </c>
      <c r="D1605" s="11" t="s">
        <v>51</v>
      </c>
      <c r="E1605" s="11">
        <v>1</v>
      </c>
      <c r="F1605" s="9">
        <v>672692.28878201754</v>
      </c>
      <c r="G1605" s="9">
        <f t="shared" si="45"/>
        <v>672692.28878201754</v>
      </c>
      <c r="K1605" s="8"/>
      <c r="L1605" s="3"/>
    </row>
    <row r="1606" spans="1:12" ht="14.25" customHeight="1" x14ac:dyDescent="0.25">
      <c r="A1606" s="4">
        <v>42</v>
      </c>
      <c r="B1606" s="816" t="s">
        <v>29</v>
      </c>
      <c r="C1606" s="7" t="s">
        <v>30</v>
      </c>
      <c r="D1606" s="11" t="s">
        <v>51</v>
      </c>
      <c r="E1606" s="11">
        <v>2</v>
      </c>
      <c r="F1606" s="9">
        <v>184841.78300071796</v>
      </c>
      <c r="G1606" s="9">
        <f t="shared" si="45"/>
        <v>369683.56600143592</v>
      </c>
      <c r="K1606" s="8"/>
      <c r="L1606" s="3"/>
    </row>
    <row r="1607" spans="1:12" ht="14.25" customHeight="1" x14ac:dyDescent="0.25">
      <c r="A1607" s="4">
        <v>42</v>
      </c>
      <c r="B1607" s="816">
        <v>527</v>
      </c>
      <c r="C1607" s="7" t="s">
        <v>31</v>
      </c>
      <c r="D1607" s="11" t="s">
        <v>51</v>
      </c>
      <c r="E1607" s="11"/>
      <c r="F1607" s="9">
        <v>106249.79526559786</v>
      </c>
      <c r="G1607" s="9">
        <f t="shared" si="45"/>
        <v>0</v>
      </c>
      <c r="K1607" s="8"/>
      <c r="L1607" s="3"/>
    </row>
    <row r="1608" spans="1:12" ht="25.5" customHeight="1" x14ac:dyDescent="0.25">
      <c r="A1608" s="4">
        <v>42</v>
      </c>
      <c r="B1608" s="816">
        <v>522</v>
      </c>
      <c r="C1608" s="11" t="s">
        <v>32</v>
      </c>
      <c r="D1608" s="11" t="s">
        <v>51</v>
      </c>
      <c r="E1608" s="11">
        <v>1</v>
      </c>
      <c r="F1608" s="9">
        <v>197789.02537109706</v>
      </c>
      <c r="G1608" s="9">
        <f t="shared" si="45"/>
        <v>197789.02537109706</v>
      </c>
      <c r="K1608" s="8"/>
      <c r="L1608" s="3"/>
    </row>
    <row r="1609" spans="1:12" ht="14.25" customHeight="1" x14ac:dyDescent="0.25">
      <c r="A1609" s="4">
        <v>42</v>
      </c>
      <c r="B1609" s="816">
        <v>510</v>
      </c>
      <c r="C1609" s="7" t="s">
        <v>33</v>
      </c>
      <c r="D1609" s="11" t="s">
        <v>51</v>
      </c>
      <c r="E1609" s="11">
        <v>1</v>
      </c>
      <c r="F1609" s="9">
        <v>427594.25988499756</v>
      </c>
      <c r="G1609" s="9">
        <f t="shared" si="45"/>
        <v>427594.25988499756</v>
      </c>
    </row>
    <row r="1610" spans="1:12" ht="14.25" customHeight="1" x14ac:dyDescent="0.25">
      <c r="A1610" s="4">
        <v>42</v>
      </c>
      <c r="B1610" s="816">
        <v>28</v>
      </c>
      <c r="C1610" s="7" t="s">
        <v>34</v>
      </c>
      <c r="D1610" s="11" t="s">
        <v>51</v>
      </c>
      <c r="E1610" s="11">
        <v>1</v>
      </c>
      <c r="F1610" s="9">
        <v>307100.9624623835</v>
      </c>
      <c r="G1610" s="9">
        <f t="shared" si="45"/>
        <v>307100.9624623835</v>
      </c>
      <c r="K1610" s="8"/>
      <c r="L1610" s="8"/>
    </row>
    <row r="1611" spans="1:12" ht="14.25" customHeight="1" x14ac:dyDescent="0.25">
      <c r="A1611" s="4">
        <v>42</v>
      </c>
      <c r="B1611" s="816" t="s">
        <v>35</v>
      </c>
      <c r="C1611" s="7" t="s">
        <v>36</v>
      </c>
      <c r="D1611" s="11" t="s">
        <v>51</v>
      </c>
      <c r="E1611" s="11">
        <v>1</v>
      </c>
      <c r="F1611" s="9">
        <v>300958.7640656826</v>
      </c>
      <c r="G1611" s="9">
        <f t="shared" si="45"/>
        <v>300958.7640656826</v>
      </c>
      <c r="L1611" s="8"/>
    </row>
    <row r="1612" spans="1:12" ht="14.25" customHeight="1" x14ac:dyDescent="0.25">
      <c r="A1612" s="4">
        <v>42</v>
      </c>
      <c r="B1612" s="820">
        <v>243.5</v>
      </c>
      <c r="C1612" s="7" t="s">
        <v>37</v>
      </c>
      <c r="D1612" s="11" t="s">
        <v>51</v>
      </c>
      <c r="E1612" s="11">
        <v>1</v>
      </c>
      <c r="F1612" s="9">
        <v>256983.18279463612</v>
      </c>
      <c r="G1612" s="9">
        <f t="shared" si="45"/>
        <v>256983.18279463612</v>
      </c>
    </row>
    <row r="1613" spans="1:12" ht="14.25" customHeight="1" x14ac:dyDescent="0.25">
      <c r="A1613" s="4">
        <v>42</v>
      </c>
      <c r="B1613" s="816" t="s">
        <v>64</v>
      </c>
      <c r="C1613" s="817" t="s">
        <v>63</v>
      </c>
      <c r="D1613" s="11" t="s">
        <v>51</v>
      </c>
      <c r="E1613" s="11"/>
      <c r="F1613" s="9">
        <v>278002.00000000006</v>
      </c>
      <c r="G1613" s="9">
        <f t="shared" si="45"/>
        <v>0</v>
      </c>
    </row>
    <row r="1614" spans="1:12" x14ac:dyDescent="0.25">
      <c r="A1614" s="4">
        <v>42</v>
      </c>
      <c r="B1614" s="816" t="s">
        <v>35</v>
      </c>
      <c r="C1614" s="817" t="s">
        <v>832</v>
      </c>
      <c r="D1614" s="11" t="s">
        <v>51</v>
      </c>
      <c r="E1614" s="11">
        <v>1</v>
      </c>
      <c r="F1614" s="9">
        <v>82819.867631515852</v>
      </c>
      <c r="G1614" s="9">
        <f t="shared" si="45"/>
        <v>82819.867631515852</v>
      </c>
    </row>
    <row r="1615" spans="1:12" ht="14.25" customHeight="1" x14ac:dyDescent="0.25">
      <c r="A1615" s="4">
        <v>42</v>
      </c>
      <c r="B1615" s="816">
        <v>690</v>
      </c>
      <c r="C1615" s="817" t="s">
        <v>833</v>
      </c>
      <c r="D1615" s="11" t="s">
        <v>51</v>
      </c>
      <c r="E1615" s="11">
        <v>1</v>
      </c>
      <c r="F1615" s="9">
        <v>494940.90605549113</v>
      </c>
      <c r="G1615" s="9">
        <f t="shared" si="45"/>
        <v>494940.90605549113</v>
      </c>
    </row>
    <row r="1616" spans="1:12" ht="14.25" customHeight="1" x14ac:dyDescent="0.25">
      <c r="A1616" s="4">
        <v>42</v>
      </c>
      <c r="B1616" s="816">
        <v>268</v>
      </c>
      <c r="C1616" s="817" t="s">
        <v>834</v>
      </c>
      <c r="D1616" s="11" t="s">
        <v>51</v>
      </c>
      <c r="E1616" s="11"/>
      <c r="F1616" s="9">
        <v>639730.4370110553</v>
      </c>
      <c r="G1616" s="9">
        <f t="shared" si="45"/>
        <v>0</v>
      </c>
    </row>
    <row r="1617" spans="1:11" ht="14.25" customHeight="1" x14ac:dyDescent="0.25">
      <c r="A1617" s="4">
        <v>42</v>
      </c>
      <c r="B1617" s="816">
        <v>719</v>
      </c>
      <c r="C1617" s="817" t="s">
        <v>835</v>
      </c>
      <c r="D1617" s="11" t="s">
        <v>51</v>
      </c>
      <c r="E1617" s="11"/>
      <c r="F1617" s="9">
        <v>2847932.6566036539</v>
      </c>
      <c r="G1617" s="9">
        <f t="shared" si="45"/>
        <v>0</v>
      </c>
    </row>
    <row r="1618" spans="1:11" ht="14.25" customHeight="1" x14ac:dyDescent="0.25">
      <c r="A1618" s="4">
        <v>42</v>
      </c>
      <c r="B1618" s="816" t="s">
        <v>836</v>
      </c>
      <c r="C1618" s="817" t="s">
        <v>837</v>
      </c>
      <c r="D1618" s="11" t="s">
        <v>51</v>
      </c>
      <c r="E1618" s="11"/>
      <c r="F1618" s="9">
        <v>2385143.5999055603</v>
      </c>
      <c r="G1618" s="9">
        <f t="shared" si="45"/>
        <v>0</v>
      </c>
    </row>
    <row r="1619" spans="1:11" ht="14.25" customHeight="1" x14ac:dyDescent="0.25">
      <c r="A1619" s="4">
        <v>42</v>
      </c>
      <c r="B1619" s="816" t="s">
        <v>35</v>
      </c>
      <c r="C1619" s="6" t="s">
        <v>39</v>
      </c>
      <c r="D1619" s="11" t="s">
        <v>51</v>
      </c>
      <c r="E1619" s="11">
        <v>6.5</v>
      </c>
      <c r="F1619" s="9">
        <v>307102.24208704947</v>
      </c>
      <c r="G1619" s="9">
        <f t="shared" si="45"/>
        <v>1996164.5735658216</v>
      </c>
    </row>
    <row r="1620" spans="1:11" ht="14.25" customHeight="1" x14ac:dyDescent="0.25">
      <c r="A1620" s="4">
        <v>42</v>
      </c>
      <c r="B1620" s="820">
        <v>528.5</v>
      </c>
      <c r="C1620" s="818" t="s">
        <v>40</v>
      </c>
      <c r="D1620" s="819" t="s">
        <v>51</v>
      </c>
      <c r="E1620" s="819">
        <v>2</v>
      </c>
      <c r="F1620" s="9">
        <v>292746.13295942714</v>
      </c>
      <c r="G1620" s="9">
        <f t="shared" si="45"/>
        <v>585492.26591885427</v>
      </c>
    </row>
    <row r="1621" spans="1:11" ht="14.25" customHeight="1" x14ac:dyDescent="0.25">
      <c r="A1621" s="4">
        <v>42</v>
      </c>
      <c r="B1621" s="816" t="s">
        <v>35</v>
      </c>
      <c r="C1621" s="6" t="s">
        <v>41</v>
      </c>
      <c r="D1621" s="11" t="s">
        <v>51</v>
      </c>
      <c r="E1621" s="11">
        <v>6</v>
      </c>
      <c r="F1621" s="9">
        <v>71289.169766375897</v>
      </c>
      <c r="G1621" s="9">
        <f t="shared" si="45"/>
        <v>427735.01859825535</v>
      </c>
    </row>
    <row r="1622" spans="1:11" ht="14.25" customHeight="1" x14ac:dyDescent="0.25">
      <c r="A1622" s="4">
        <v>42</v>
      </c>
      <c r="B1622" s="816" t="s">
        <v>35</v>
      </c>
      <c r="C1622" s="7" t="s">
        <v>42</v>
      </c>
      <c r="D1622" s="11" t="s">
        <v>51</v>
      </c>
      <c r="E1622" s="11">
        <v>1</v>
      </c>
      <c r="F1622" s="9">
        <v>142183.03788093745</v>
      </c>
      <c r="G1622" s="9">
        <f t="shared" si="45"/>
        <v>142183.03788093745</v>
      </c>
    </row>
    <row r="1623" spans="1:11" ht="14.25" customHeight="1" x14ac:dyDescent="0.25">
      <c r="A1623" s="4">
        <v>42</v>
      </c>
      <c r="B1623" s="816" t="s">
        <v>35</v>
      </c>
      <c r="C1623" s="7" t="s">
        <v>43</v>
      </c>
      <c r="D1623" s="11" t="s">
        <v>51</v>
      </c>
      <c r="E1623" s="11">
        <v>8</v>
      </c>
      <c r="F1623" s="9">
        <v>29369.945333558175</v>
      </c>
      <c r="G1623" s="9">
        <f t="shared" si="45"/>
        <v>234959.5626684654</v>
      </c>
    </row>
    <row r="1624" spans="1:11" ht="14.25" customHeight="1" x14ac:dyDescent="0.25">
      <c r="A1624" s="4">
        <v>42</v>
      </c>
      <c r="B1624" s="816" t="s">
        <v>35</v>
      </c>
      <c r="C1624" s="6" t="s">
        <v>44</v>
      </c>
      <c r="D1624" s="11" t="s">
        <v>51</v>
      </c>
      <c r="E1624" s="11">
        <v>1</v>
      </c>
      <c r="F1624" s="9">
        <v>1801648.8280902999</v>
      </c>
      <c r="G1624" s="9">
        <f t="shared" si="45"/>
        <v>1801648.8280902999</v>
      </c>
    </row>
    <row r="1625" spans="1:11" ht="14.25" customHeight="1" x14ac:dyDescent="0.25">
      <c r="A1625" s="4">
        <v>42</v>
      </c>
      <c r="B1625" s="816" t="s">
        <v>35</v>
      </c>
      <c r="C1625" s="6" t="s">
        <v>45</v>
      </c>
      <c r="D1625" s="11" t="s">
        <v>51</v>
      </c>
      <c r="E1625" s="11">
        <v>1</v>
      </c>
      <c r="F1625" s="9">
        <v>163108.63767372453</v>
      </c>
      <c r="G1625" s="9">
        <f t="shared" si="45"/>
        <v>163108.63767372453</v>
      </c>
    </row>
    <row r="1626" spans="1:11" ht="14.25" customHeight="1" x14ac:dyDescent="0.25">
      <c r="A1626" s="4">
        <v>42</v>
      </c>
      <c r="B1626" s="816" t="s">
        <v>35</v>
      </c>
      <c r="C1626" s="6" t="s">
        <v>46</v>
      </c>
      <c r="D1626" s="11" t="s">
        <v>51</v>
      </c>
      <c r="E1626" s="11">
        <v>1</v>
      </c>
      <c r="F1626" s="9">
        <v>122331.47825529339</v>
      </c>
      <c r="G1626" s="9">
        <f t="shared" si="45"/>
        <v>122331.47825529339</v>
      </c>
      <c r="H1626" s="2"/>
      <c r="I1626" s="2"/>
      <c r="J1626" s="8"/>
    </row>
    <row r="1627" spans="1:11" ht="14.25" customHeight="1" x14ac:dyDescent="0.25">
      <c r="A1627" s="4">
        <v>42</v>
      </c>
      <c r="B1627" s="816" t="s">
        <v>35</v>
      </c>
      <c r="C1627" s="6" t="s">
        <v>47</v>
      </c>
      <c r="D1627" s="11" t="s">
        <v>48</v>
      </c>
      <c r="E1627" s="11">
        <v>5</v>
      </c>
      <c r="F1627" s="9">
        <v>193974</v>
      </c>
      <c r="G1627" s="9">
        <f t="shared" si="45"/>
        <v>969870</v>
      </c>
      <c r="H1627" s="8"/>
      <c r="I1627" s="8"/>
      <c r="J1627" s="8"/>
      <c r="K1627" s="8"/>
    </row>
    <row r="1628" spans="1:11" ht="14.25" customHeight="1" x14ac:dyDescent="0.25">
      <c r="A1628" s="4">
        <v>42</v>
      </c>
      <c r="B1628" s="816">
        <v>100</v>
      </c>
      <c r="C1628" s="6" t="s">
        <v>497</v>
      </c>
      <c r="D1628" s="11" t="s">
        <v>51</v>
      </c>
      <c r="E1628" s="11"/>
      <c r="F1628" s="9">
        <v>118572.58079897906</v>
      </c>
      <c r="G1628" s="9">
        <f t="shared" si="45"/>
        <v>0</v>
      </c>
      <c r="H1628" s="8"/>
      <c r="I1628" s="8"/>
      <c r="J1628" s="8"/>
      <c r="K1628" s="8"/>
    </row>
    <row r="1629" spans="1:11" ht="14.25" customHeight="1" x14ac:dyDescent="0.25">
      <c r="A1629" s="4">
        <v>42</v>
      </c>
      <c r="B1629" s="816">
        <v>736</v>
      </c>
      <c r="C1629" s="6" t="s">
        <v>838</v>
      </c>
      <c r="D1629" s="11" t="s">
        <v>51</v>
      </c>
      <c r="E1629" s="11"/>
      <c r="F1629" s="9">
        <v>165180.35000794518</v>
      </c>
      <c r="G1629" s="9">
        <f t="shared" si="45"/>
        <v>0</v>
      </c>
      <c r="H1629" s="8"/>
      <c r="I1629" s="8"/>
      <c r="J1629" s="8"/>
      <c r="K1629" s="8"/>
    </row>
    <row r="1630" spans="1:11" ht="14.25" customHeight="1" x14ac:dyDescent="0.25">
      <c r="A1630" s="4">
        <v>1</v>
      </c>
      <c r="B1630" s="816" t="s">
        <v>35</v>
      </c>
      <c r="C1630" s="6" t="s">
        <v>525</v>
      </c>
      <c r="D1630" s="11" t="s">
        <v>524</v>
      </c>
      <c r="E1630" s="11">
        <v>1</v>
      </c>
      <c r="F1630" s="9">
        <v>133080.96526185301</v>
      </c>
      <c r="G1630" s="9">
        <f t="shared" si="45"/>
        <v>133080.96526185301</v>
      </c>
      <c r="H1630" s="8"/>
      <c r="I1630" s="8"/>
      <c r="J1630" s="8"/>
      <c r="K1630" s="8"/>
    </row>
    <row r="1631" spans="1:11" ht="14.25" customHeight="1" x14ac:dyDescent="0.25">
      <c r="A1631" s="4">
        <v>1</v>
      </c>
      <c r="B1631" s="816" t="s">
        <v>35</v>
      </c>
      <c r="C1631" s="6" t="s">
        <v>889</v>
      </c>
      <c r="D1631" s="11" t="s">
        <v>521</v>
      </c>
      <c r="E1631" s="11">
        <v>1</v>
      </c>
      <c r="F1631" s="9">
        <v>66540.482630926504</v>
      </c>
      <c r="G1631" s="9">
        <f t="shared" si="45"/>
        <v>66540.482630926504</v>
      </c>
      <c r="H1631" s="8"/>
      <c r="I1631" s="8"/>
      <c r="J1631" s="8"/>
      <c r="K1631" s="8"/>
    </row>
    <row r="1632" spans="1:11" customFormat="1" ht="15" customHeight="1" x14ac:dyDescent="0.3">
      <c r="A1632" s="4">
        <v>1</v>
      </c>
      <c r="B1632" s="869">
        <v>576</v>
      </c>
      <c r="C1632" s="868" t="s">
        <v>1056</v>
      </c>
      <c r="D1632" s="866" t="s">
        <v>790</v>
      </c>
      <c r="E1632" s="11">
        <v>3</v>
      </c>
      <c r="F1632" s="867">
        <v>59806</v>
      </c>
      <c r="G1632" s="867">
        <f t="shared" si="45"/>
        <v>179418</v>
      </c>
    </row>
    <row r="1633" spans="1:12" customFormat="1" ht="15" customHeight="1" x14ac:dyDescent="0.3">
      <c r="A1633" s="4">
        <v>1</v>
      </c>
      <c r="B1633" s="869">
        <v>101</v>
      </c>
      <c r="C1633" s="868" t="s">
        <v>1057</v>
      </c>
      <c r="D1633" s="866" t="s">
        <v>790</v>
      </c>
      <c r="E1633" s="874">
        <f>+E1628</f>
        <v>0</v>
      </c>
      <c r="F1633" s="867">
        <v>78318</v>
      </c>
      <c r="G1633" s="867">
        <f t="shared" si="45"/>
        <v>0</v>
      </c>
    </row>
    <row r="1634" spans="1:12" ht="28.5" customHeight="1" x14ac:dyDescent="0.25">
      <c r="A1634" s="4">
        <v>42</v>
      </c>
      <c r="B1634" s="816" t="s">
        <v>35</v>
      </c>
      <c r="C1634" s="6" t="s">
        <v>49</v>
      </c>
      <c r="D1634" s="11" t="s">
        <v>51</v>
      </c>
      <c r="E1634" s="11">
        <v>1</v>
      </c>
      <c r="F1634" s="9">
        <v>3817766.5890727374</v>
      </c>
      <c r="G1634" s="9">
        <f t="shared" si="45"/>
        <v>3817766.5890727374</v>
      </c>
      <c r="J1634" s="2"/>
    </row>
    <row r="1635" spans="1:12" ht="31.5" customHeight="1" x14ac:dyDescent="0.25">
      <c r="A1635" s="4">
        <v>1</v>
      </c>
      <c r="B1635" s="841" t="s">
        <v>35</v>
      </c>
      <c r="C1635" s="842" t="s">
        <v>50</v>
      </c>
      <c r="D1635" s="11" t="s">
        <v>51</v>
      </c>
      <c r="E1635" s="843">
        <v>1</v>
      </c>
      <c r="F1635" s="844">
        <f>3184838.63678603</f>
        <v>3184838.6367860301</v>
      </c>
      <c r="G1635" s="9">
        <f t="shared" si="45"/>
        <v>3184838.6367860301</v>
      </c>
      <c r="J1635" s="2"/>
    </row>
    <row r="1636" spans="1:12" ht="42.75" customHeight="1" x14ac:dyDescent="0.25">
      <c r="A1636" s="4">
        <v>42</v>
      </c>
      <c r="B1636" s="816" t="s">
        <v>35</v>
      </c>
      <c r="C1636" s="6" t="s">
        <v>52</v>
      </c>
      <c r="D1636" s="11" t="s">
        <v>51</v>
      </c>
      <c r="E1636" s="11">
        <v>1</v>
      </c>
      <c r="F1636" s="10">
        <v>3312236.7889062678</v>
      </c>
      <c r="G1636" s="9">
        <f t="shared" si="45"/>
        <v>3312236.7889062678</v>
      </c>
    </row>
    <row r="1637" spans="1:12" ht="14.25" customHeight="1" x14ac:dyDescent="0.25">
      <c r="A1637" s="4">
        <v>42</v>
      </c>
      <c r="B1637" s="816" t="s">
        <v>35</v>
      </c>
      <c r="C1637" s="6" t="s">
        <v>53</v>
      </c>
      <c r="D1637" s="11" t="s">
        <v>51</v>
      </c>
      <c r="E1637" s="11">
        <v>1</v>
      </c>
      <c r="F1637" s="10">
        <v>1620000</v>
      </c>
      <c r="G1637" s="9">
        <f t="shared" si="45"/>
        <v>1620000</v>
      </c>
      <c r="K1637" s="2"/>
    </row>
    <row r="1638" spans="1:12" ht="28.5" customHeight="1" x14ac:dyDescent="0.25">
      <c r="A1638" s="4">
        <v>42</v>
      </c>
      <c r="B1638" s="816" t="s">
        <v>35</v>
      </c>
      <c r="C1638" s="13" t="s">
        <v>54</v>
      </c>
      <c r="D1638" s="11" t="s">
        <v>51</v>
      </c>
      <c r="E1638" s="11">
        <v>1</v>
      </c>
      <c r="F1638" s="10">
        <v>3817766.9999999986</v>
      </c>
      <c r="G1638" s="9">
        <f t="shared" si="45"/>
        <v>3817766.9999999986</v>
      </c>
      <c r="K1638" s="3"/>
    </row>
    <row r="1639" spans="1:12" ht="28.5" customHeight="1" x14ac:dyDescent="0.25">
      <c r="A1639" s="4">
        <v>42</v>
      </c>
      <c r="B1639" s="820" t="s">
        <v>35</v>
      </c>
      <c r="C1639" s="12" t="s">
        <v>55</v>
      </c>
      <c r="D1639" s="11" t="s">
        <v>51</v>
      </c>
      <c r="E1639" s="11">
        <v>1</v>
      </c>
      <c r="F1639" s="10">
        <v>2031088.0899497306</v>
      </c>
      <c r="G1639" s="9">
        <f t="shared" si="45"/>
        <v>2031088.0899497306</v>
      </c>
    </row>
    <row r="1640" spans="1:12" ht="14.25" customHeight="1" x14ac:dyDescent="0.25">
      <c r="A1640" s="825"/>
      <c r="B1640" s="826"/>
      <c r="C1640" s="827" t="s">
        <v>20</v>
      </c>
      <c r="D1640" s="828"/>
      <c r="E1640" s="828"/>
      <c r="F1640" s="829"/>
      <c r="G1640" s="830">
        <f>SUM(G1603:G1639)</f>
        <v>29206713.521144193</v>
      </c>
      <c r="H1640" s="8" t="e">
        <f>+#REF!</f>
        <v>#REF!</v>
      </c>
      <c r="J1640" s="8" t="e">
        <f>+G1640-H1640</f>
        <v>#REF!</v>
      </c>
    </row>
    <row r="1641" spans="1:12" ht="14.25" customHeight="1" x14ac:dyDescent="0.25">
      <c r="A1641" s="822"/>
      <c r="B1641" s="822"/>
      <c r="C1641" s="822" t="s">
        <v>879</v>
      </c>
      <c r="D1641" s="822"/>
      <c r="E1641" s="822"/>
      <c r="F1641" s="823"/>
      <c r="G1641" s="824"/>
    </row>
    <row r="1642" spans="1:12" ht="14.25" customHeight="1" x14ac:dyDescent="0.25">
      <c r="A1642" s="4">
        <v>43</v>
      </c>
      <c r="B1642" s="816">
        <v>730</v>
      </c>
      <c r="C1642" s="5" t="s">
        <v>26</v>
      </c>
      <c r="D1642" s="11" t="s">
        <v>51</v>
      </c>
      <c r="E1642" s="11">
        <v>1</v>
      </c>
      <c r="F1642" s="9">
        <v>874341.94177037419</v>
      </c>
      <c r="G1642" s="9">
        <f t="shared" ref="G1642:G1678" si="46">+F1642*E1642</f>
        <v>874341.94177037419</v>
      </c>
      <c r="K1642" s="8"/>
      <c r="L1642" s="3"/>
    </row>
    <row r="1643" spans="1:12" ht="14.25" customHeight="1" x14ac:dyDescent="0.25">
      <c r="A1643" s="4">
        <v>43</v>
      </c>
      <c r="B1643" s="816">
        <v>708</v>
      </c>
      <c r="C1643" s="5" t="s">
        <v>27</v>
      </c>
      <c r="D1643" s="11" t="s">
        <v>51</v>
      </c>
      <c r="E1643" s="11">
        <v>1</v>
      </c>
      <c r="F1643" s="9">
        <v>615578.80106536078</v>
      </c>
      <c r="G1643" s="9">
        <f t="shared" si="46"/>
        <v>615578.80106536078</v>
      </c>
      <c r="K1643" s="8"/>
      <c r="L1643" s="3"/>
    </row>
    <row r="1644" spans="1:12" ht="14.25" customHeight="1" x14ac:dyDescent="0.25">
      <c r="A1644" s="4">
        <v>43</v>
      </c>
      <c r="B1644" s="816">
        <v>752</v>
      </c>
      <c r="C1644" s="6" t="s">
        <v>28</v>
      </c>
      <c r="D1644" s="11" t="s">
        <v>51</v>
      </c>
      <c r="E1644" s="11">
        <v>1</v>
      </c>
      <c r="F1644" s="9">
        <v>672692.28878201754</v>
      </c>
      <c r="G1644" s="9">
        <f t="shared" si="46"/>
        <v>672692.28878201754</v>
      </c>
      <c r="K1644" s="8"/>
      <c r="L1644" s="3"/>
    </row>
    <row r="1645" spans="1:12" ht="14.25" customHeight="1" x14ac:dyDescent="0.25">
      <c r="A1645" s="4">
        <v>43</v>
      </c>
      <c r="B1645" s="816" t="s">
        <v>29</v>
      </c>
      <c r="C1645" s="7" t="s">
        <v>30</v>
      </c>
      <c r="D1645" s="11" t="s">
        <v>51</v>
      </c>
      <c r="E1645" s="11">
        <v>2</v>
      </c>
      <c r="F1645" s="9">
        <v>184841.78300071796</v>
      </c>
      <c r="G1645" s="9">
        <f t="shared" si="46"/>
        <v>369683.56600143592</v>
      </c>
      <c r="K1645" s="8"/>
      <c r="L1645" s="3"/>
    </row>
    <row r="1646" spans="1:12" ht="14.25" customHeight="1" x14ac:dyDescent="0.25">
      <c r="A1646" s="4">
        <v>43</v>
      </c>
      <c r="B1646" s="816">
        <v>527</v>
      </c>
      <c r="C1646" s="7" t="s">
        <v>31</v>
      </c>
      <c r="D1646" s="11" t="s">
        <v>51</v>
      </c>
      <c r="E1646" s="11">
        <v>1</v>
      </c>
      <c r="F1646" s="9">
        <v>106249.79526559786</v>
      </c>
      <c r="G1646" s="9">
        <f t="shared" si="46"/>
        <v>106249.79526559786</v>
      </c>
      <c r="K1646" s="8"/>
      <c r="L1646" s="3"/>
    </row>
    <row r="1647" spans="1:12" ht="25.5" customHeight="1" x14ac:dyDescent="0.25">
      <c r="A1647" s="4">
        <v>43</v>
      </c>
      <c r="B1647" s="816">
        <v>522</v>
      </c>
      <c r="C1647" s="11" t="s">
        <v>32</v>
      </c>
      <c r="D1647" s="11" t="s">
        <v>51</v>
      </c>
      <c r="E1647" s="11">
        <v>1</v>
      </c>
      <c r="F1647" s="9">
        <v>197789.02537109706</v>
      </c>
      <c r="G1647" s="9">
        <f t="shared" si="46"/>
        <v>197789.02537109706</v>
      </c>
      <c r="K1647" s="8"/>
      <c r="L1647" s="3"/>
    </row>
    <row r="1648" spans="1:12" ht="14.25" customHeight="1" x14ac:dyDescent="0.25">
      <c r="A1648" s="4">
        <v>43</v>
      </c>
      <c r="B1648" s="816">
        <v>510</v>
      </c>
      <c r="C1648" s="7" t="s">
        <v>33</v>
      </c>
      <c r="D1648" s="11" t="s">
        <v>51</v>
      </c>
      <c r="E1648" s="11">
        <v>1</v>
      </c>
      <c r="F1648" s="9">
        <v>427594.25988499756</v>
      </c>
      <c r="G1648" s="9">
        <f t="shared" si="46"/>
        <v>427594.25988499756</v>
      </c>
    </row>
    <row r="1649" spans="1:12" ht="14.25" customHeight="1" x14ac:dyDescent="0.25">
      <c r="A1649" s="4">
        <v>43</v>
      </c>
      <c r="B1649" s="816">
        <v>28</v>
      </c>
      <c r="C1649" s="7" t="s">
        <v>34</v>
      </c>
      <c r="D1649" s="11" t="s">
        <v>51</v>
      </c>
      <c r="E1649" s="11">
        <v>1</v>
      </c>
      <c r="F1649" s="9">
        <v>307100.9624623835</v>
      </c>
      <c r="G1649" s="9">
        <f t="shared" si="46"/>
        <v>307100.9624623835</v>
      </c>
      <c r="K1649" s="8"/>
      <c r="L1649" s="8"/>
    </row>
    <row r="1650" spans="1:12" ht="14.25" customHeight="1" x14ac:dyDescent="0.25">
      <c r="A1650" s="4">
        <v>43</v>
      </c>
      <c r="B1650" s="816" t="s">
        <v>35</v>
      </c>
      <c r="C1650" s="7" t="s">
        <v>36</v>
      </c>
      <c r="D1650" s="11" t="s">
        <v>51</v>
      </c>
      <c r="E1650" s="11">
        <v>1</v>
      </c>
      <c r="F1650" s="9">
        <v>300958.7640656826</v>
      </c>
      <c r="G1650" s="9">
        <f t="shared" si="46"/>
        <v>300958.7640656826</v>
      </c>
      <c r="L1650" s="8"/>
    </row>
    <row r="1651" spans="1:12" ht="14.25" customHeight="1" x14ac:dyDescent="0.25">
      <c r="A1651" s="4">
        <v>43</v>
      </c>
      <c r="B1651" s="820">
        <v>243.5</v>
      </c>
      <c r="C1651" s="7" t="s">
        <v>37</v>
      </c>
      <c r="D1651" s="11" t="s">
        <v>51</v>
      </c>
      <c r="E1651" s="11">
        <v>1</v>
      </c>
      <c r="F1651" s="9">
        <v>256983.18279463612</v>
      </c>
      <c r="G1651" s="9">
        <f t="shared" si="46"/>
        <v>256983.18279463612</v>
      </c>
    </row>
    <row r="1652" spans="1:12" ht="14.25" customHeight="1" x14ac:dyDescent="0.25">
      <c r="A1652" s="4">
        <v>43</v>
      </c>
      <c r="B1652" s="816" t="s">
        <v>64</v>
      </c>
      <c r="C1652" s="817" t="s">
        <v>63</v>
      </c>
      <c r="D1652" s="11" t="s">
        <v>51</v>
      </c>
      <c r="E1652" s="11"/>
      <c r="F1652" s="9">
        <v>278002.00000000006</v>
      </c>
      <c r="G1652" s="9">
        <f t="shared" si="46"/>
        <v>0</v>
      </c>
    </row>
    <row r="1653" spans="1:12" x14ac:dyDescent="0.25">
      <c r="A1653" s="4">
        <v>43</v>
      </c>
      <c r="B1653" s="816" t="s">
        <v>35</v>
      </c>
      <c r="C1653" s="817" t="s">
        <v>832</v>
      </c>
      <c r="D1653" s="11" t="s">
        <v>51</v>
      </c>
      <c r="E1653" s="11">
        <v>1</v>
      </c>
      <c r="F1653" s="9">
        <v>82819.867631515852</v>
      </c>
      <c r="G1653" s="9">
        <f t="shared" si="46"/>
        <v>82819.867631515852</v>
      </c>
    </row>
    <row r="1654" spans="1:12" ht="14.25" customHeight="1" x14ac:dyDescent="0.25">
      <c r="A1654" s="4">
        <v>43</v>
      </c>
      <c r="B1654" s="816">
        <v>690</v>
      </c>
      <c r="C1654" s="817" t="s">
        <v>833</v>
      </c>
      <c r="D1654" s="11" t="s">
        <v>51</v>
      </c>
      <c r="E1654" s="11">
        <v>1</v>
      </c>
      <c r="F1654" s="9">
        <v>494940.90605549113</v>
      </c>
      <c r="G1654" s="9">
        <f t="shared" si="46"/>
        <v>494940.90605549113</v>
      </c>
    </row>
    <row r="1655" spans="1:12" ht="14.25" customHeight="1" x14ac:dyDescent="0.25">
      <c r="A1655" s="4">
        <v>43</v>
      </c>
      <c r="B1655" s="816">
        <v>268</v>
      </c>
      <c r="C1655" s="817" t="s">
        <v>834</v>
      </c>
      <c r="D1655" s="11" t="s">
        <v>51</v>
      </c>
      <c r="E1655" s="11"/>
      <c r="F1655" s="9">
        <v>639730.4370110553</v>
      </c>
      <c r="G1655" s="9">
        <f t="shared" si="46"/>
        <v>0</v>
      </c>
    </row>
    <row r="1656" spans="1:12" ht="14.25" customHeight="1" x14ac:dyDescent="0.25">
      <c r="A1656" s="4">
        <v>43</v>
      </c>
      <c r="B1656" s="816">
        <v>719</v>
      </c>
      <c r="C1656" s="817" t="s">
        <v>835</v>
      </c>
      <c r="D1656" s="11" t="s">
        <v>51</v>
      </c>
      <c r="E1656" s="11"/>
      <c r="F1656" s="9">
        <v>2847932.6566036539</v>
      </c>
      <c r="G1656" s="9">
        <f t="shared" si="46"/>
        <v>0</v>
      </c>
    </row>
    <row r="1657" spans="1:12" ht="14.25" customHeight="1" x14ac:dyDescent="0.25">
      <c r="A1657" s="4">
        <v>43</v>
      </c>
      <c r="B1657" s="816" t="s">
        <v>836</v>
      </c>
      <c r="C1657" s="817" t="s">
        <v>837</v>
      </c>
      <c r="D1657" s="11" t="s">
        <v>51</v>
      </c>
      <c r="E1657" s="11"/>
      <c r="F1657" s="9">
        <v>2385143.5999055603</v>
      </c>
      <c r="G1657" s="9">
        <f t="shared" si="46"/>
        <v>0</v>
      </c>
    </row>
    <row r="1658" spans="1:12" ht="14.25" customHeight="1" x14ac:dyDescent="0.25">
      <c r="A1658" s="4">
        <v>43</v>
      </c>
      <c r="B1658" s="816" t="s">
        <v>35</v>
      </c>
      <c r="C1658" s="6" t="s">
        <v>39</v>
      </c>
      <c r="D1658" s="11" t="s">
        <v>51</v>
      </c>
      <c r="E1658" s="11">
        <v>6.5</v>
      </c>
      <c r="F1658" s="9">
        <v>307102.24208704947</v>
      </c>
      <c r="G1658" s="9">
        <f t="shared" si="46"/>
        <v>1996164.5735658216</v>
      </c>
    </row>
    <row r="1659" spans="1:12" ht="14.25" customHeight="1" x14ac:dyDescent="0.25">
      <c r="A1659" s="4">
        <v>43</v>
      </c>
      <c r="B1659" s="820">
        <v>528.5</v>
      </c>
      <c r="C1659" s="818" t="s">
        <v>40</v>
      </c>
      <c r="D1659" s="819" t="s">
        <v>51</v>
      </c>
      <c r="E1659" s="819">
        <v>2</v>
      </c>
      <c r="F1659" s="9">
        <v>292746.13295942714</v>
      </c>
      <c r="G1659" s="9">
        <f t="shared" si="46"/>
        <v>585492.26591885427</v>
      </c>
    </row>
    <row r="1660" spans="1:12" ht="14.25" customHeight="1" x14ac:dyDescent="0.25">
      <c r="A1660" s="4">
        <v>43</v>
      </c>
      <c r="B1660" s="816" t="s">
        <v>35</v>
      </c>
      <c r="C1660" s="6" t="s">
        <v>41</v>
      </c>
      <c r="D1660" s="11" t="s">
        <v>51</v>
      </c>
      <c r="E1660" s="11">
        <v>6</v>
      </c>
      <c r="F1660" s="9">
        <v>71289.169766375897</v>
      </c>
      <c r="G1660" s="9">
        <f t="shared" si="46"/>
        <v>427735.01859825535</v>
      </c>
    </row>
    <row r="1661" spans="1:12" ht="14.25" customHeight="1" x14ac:dyDescent="0.25">
      <c r="A1661" s="4">
        <v>43</v>
      </c>
      <c r="B1661" s="816" t="s">
        <v>35</v>
      </c>
      <c r="C1661" s="7" t="s">
        <v>42</v>
      </c>
      <c r="D1661" s="11" t="s">
        <v>51</v>
      </c>
      <c r="E1661" s="11">
        <v>1</v>
      </c>
      <c r="F1661" s="9">
        <v>142183.03788093745</v>
      </c>
      <c r="G1661" s="9">
        <f t="shared" si="46"/>
        <v>142183.03788093745</v>
      </c>
    </row>
    <row r="1662" spans="1:12" ht="14.25" customHeight="1" x14ac:dyDescent="0.25">
      <c r="A1662" s="4">
        <v>43</v>
      </c>
      <c r="B1662" s="816" t="s">
        <v>35</v>
      </c>
      <c r="C1662" s="7" t="s">
        <v>43</v>
      </c>
      <c r="D1662" s="11" t="s">
        <v>51</v>
      </c>
      <c r="E1662" s="11">
        <v>8</v>
      </c>
      <c r="F1662" s="9">
        <v>29369.945333558175</v>
      </c>
      <c r="G1662" s="9">
        <f t="shared" si="46"/>
        <v>234959.5626684654</v>
      </c>
    </row>
    <row r="1663" spans="1:12" ht="14.25" customHeight="1" x14ac:dyDescent="0.25">
      <c r="A1663" s="4">
        <v>43</v>
      </c>
      <c r="B1663" s="816" t="s">
        <v>35</v>
      </c>
      <c r="C1663" s="6" t="s">
        <v>44</v>
      </c>
      <c r="D1663" s="11" t="s">
        <v>51</v>
      </c>
      <c r="E1663" s="11">
        <v>1</v>
      </c>
      <c r="F1663" s="9">
        <v>1801648.8280902999</v>
      </c>
      <c r="G1663" s="9">
        <f t="shared" si="46"/>
        <v>1801648.8280902999</v>
      </c>
    </row>
    <row r="1664" spans="1:12" ht="14.25" customHeight="1" x14ac:dyDescent="0.25">
      <c r="A1664" s="4">
        <v>43</v>
      </c>
      <c r="B1664" s="816" t="s">
        <v>35</v>
      </c>
      <c r="C1664" s="6" t="s">
        <v>45</v>
      </c>
      <c r="D1664" s="11" t="s">
        <v>51</v>
      </c>
      <c r="E1664" s="11">
        <v>1</v>
      </c>
      <c r="F1664" s="9">
        <v>163108.63767372453</v>
      </c>
      <c r="G1664" s="9">
        <f t="shared" si="46"/>
        <v>163108.63767372453</v>
      </c>
    </row>
    <row r="1665" spans="1:11" ht="14.25" customHeight="1" x14ac:dyDescent="0.25">
      <c r="A1665" s="4">
        <v>43</v>
      </c>
      <c r="B1665" s="816" t="s">
        <v>35</v>
      </c>
      <c r="C1665" s="6" t="s">
        <v>46</v>
      </c>
      <c r="D1665" s="11" t="s">
        <v>51</v>
      </c>
      <c r="E1665" s="11">
        <v>1</v>
      </c>
      <c r="F1665" s="9">
        <v>122331.47825529339</v>
      </c>
      <c r="G1665" s="9">
        <f t="shared" si="46"/>
        <v>122331.47825529339</v>
      </c>
      <c r="H1665" s="2"/>
      <c r="I1665" s="2"/>
      <c r="J1665" s="8"/>
    </row>
    <row r="1666" spans="1:11" ht="14.25" customHeight="1" x14ac:dyDescent="0.25">
      <c r="A1666" s="4">
        <v>43</v>
      </c>
      <c r="B1666" s="816" t="s">
        <v>35</v>
      </c>
      <c r="C1666" s="6" t="s">
        <v>47</v>
      </c>
      <c r="D1666" s="11" t="s">
        <v>48</v>
      </c>
      <c r="E1666" s="11">
        <v>5</v>
      </c>
      <c r="F1666" s="9">
        <v>193974</v>
      </c>
      <c r="G1666" s="9">
        <f t="shared" si="46"/>
        <v>969870</v>
      </c>
      <c r="H1666" s="8"/>
      <c r="I1666" s="8"/>
      <c r="J1666" s="8"/>
      <c r="K1666" s="8"/>
    </row>
    <row r="1667" spans="1:11" ht="14.25" customHeight="1" x14ac:dyDescent="0.25">
      <c r="A1667" s="4">
        <v>43</v>
      </c>
      <c r="B1667" s="816">
        <v>100</v>
      </c>
      <c r="C1667" s="6" t="s">
        <v>497</v>
      </c>
      <c r="D1667" s="11" t="s">
        <v>51</v>
      </c>
      <c r="E1667" s="11"/>
      <c r="F1667" s="9">
        <v>118572.58079897906</v>
      </c>
      <c r="G1667" s="9">
        <f t="shared" si="46"/>
        <v>0</v>
      </c>
      <c r="H1667" s="8"/>
      <c r="I1667" s="8"/>
      <c r="J1667" s="8"/>
      <c r="K1667" s="8"/>
    </row>
    <row r="1668" spans="1:11" ht="14.25" customHeight="1" x14ac:dyDescent="0.25">
      <c r="A1668" s="4">
        <v>43</v>
      </c>
      <c r="B1668" s="816">
        <v>736</v>
      </c>
      <c r="C1668" s="6" t="s">
        <v>838</v>
      </c>
      <c r="D1668" s="11" t="s">
        <v>51</v>
      </c>
      <c r="E1668" s="11">
        <v>12</v>
      </c>
      <c r="F1668" s="9">
        <v>165180.35000794518</v>
      </c>
      <c r="G1668" s="9">
        <f t="shared" si="46"/>
        <v>1982164.200095342</v>
      </c>
      <c r="H1668" s="8"/>
      <c r="I1668" s="8"/>
      <c r="J1668" s="8"/>
      <c r="K1668" s="8"/>
    </row>
    <row r="1669" spans="1:11" ht="14.25" customHeight="1" x14ac:dyDescent="0.25">
      <c r="A1669" s="4">
        <v>1</v>
      </c>
      <c r="B1669" s="816" t="s">
        <v>35</v>
      </c>
      <c r="C1669" s="6" t="s">
        <v>525</v>
      </c>
      <c r="D1669" s="11" t="s">
        <v>524</v>
      </c>
      <c r="E1669" s="11">
        <v>1</v>
      </c>
      <c r="F1669" s="9">
        <v>133080.96526185301</v>
      </c>
      <c r="G1669" s="9">
        <f t="shared" si="46"/>
        <v>133080.96526185301</v>
      </c>
      <c r="H1669" s="8"/>
      <c r="I1669" s="8"/>
      <c r="J1669" s="8"/>
      <c r="K1669" s="8"/>
    </row>
    <row r="1670" spans="1:11" ht="14.25" customHeight="1" x14ac:dyDescent="0.25">
      <c r="A1670" s="4">
        <v>1</v>
      </c>
      <c r="B1670" s="816" t="s">
        <v>35</v>
      </c>
      <c r="C1670" s="6" t="s">
        <v>889</v>
      </c>
      <c r="D1670" s="11" t="s">
        <v>521</v>
      </c>
      <c r="E1670" s="11">
        <v>1</v>
      </c>
      <c r="F1670" s="9">
        <v>66540.482630926504</v>
      </c>
      <c r="G1670" s="9">
        <f t="shared" si="46"/>
        <v>66540.482630926504</v>
      </c>
      <c r="H1670" s="8"/>
      <c r="I1670" s="8"/>
      <c r="J1670" s="8"/>
      <c r="K1670" s="8"/>
    </row>
    <row r="1671" spans="1:11" customFormat="1" ht="15" customHeight="1" x14ac:dyDescent="0.3">
      <c r="A1671" s="4">
        <v>1</v>
      </c>
      <c r="B1671" s="869">
        <v>576</v>
      </c>
      <c r="C1671" s="868" t="s">
        <v>1056</v>
      </c>
      <c r="D1671" s="866" t="s">
        <v>790</v>
      </c>
      <c r="E1671" s="11">
        <v>3</v>
      </c>
      <c r="F1671" s="867">
        <v>59806</v>
      </c>
      <c r="G1671" s="867">
        <f t="shared" si="46"/>
        <v>179418</v>
      </c>
    </row>
    <row r="1672" spans="1:11" customFormat="1" ht="15" customHeight="1" x14ac:dyDescent="0.3">
      <c r="A1672" s="4">
        <v>1</v>
      </c>
      <c r="B1672" s="869">
        <v>101</v>
      </c>
      <c r="C1672" s="868" t="s">
        <v>1057</v>
      </c>
      <c r="D1672" s="866" t="s">
        <v>790</v>
      </c>
      <c r="E1672" s="874">
        <f>+E1667</f>
        <v>0</v>
      </c>
      <c r="F1672" s="867">
        <v>78318</v>
      </c>
      <c r="G1672" s="867">
        <f t="shared" si="46"/>
        <v>0</v>
      </c>
    </row>
    <row r="1673" spans="1:11" ht="28.5" customHeight="1" x14ac:dyDescent="0.25">
      <c r="A1673" s="4">
        <v>43</v>
      </c>
      <c r="B1673" s="816" t="s">
        <v>35</v>
      </c>
      <c r="C1673" s="6" t="s">
        <v>49</v>
      </c>
      <c r="D1673" s="11" t="s">
        <v>51</v>
      </c>
      <c r="E1673" s="11">
        <v>1</v>
      </c>
      <c r="F1673" s="9">
        <v>3817766.5890727374</v>
      </c>
      <c r="G1673" s="9">
        <f t="shared" si="46"/>
        <v>3817766.5890727374</v>
      </c>
      <c r="J1673" s="2"/>
    </row>
    <row r="1674" spans="1:11" ht="31.5" customHeight="1" x14ac:dyDescent="0.25">
      <c r="A1674" s="4">
        <v>1</v>
      </c>
      <c r="B1674" s="841" t="s">
        <v>35</v>
      </c>
      <c r="C1674" s="842" t="s">
        <v>50</v>
      </c>
      <c r="D1674" s="11" t="s">
        <v>51</v>
      </c>
      <c r="E1674" s="843">
        <v>1</v>
      </c>
      <c r="F1674" s="844">
        <f>3184838.63678603</f>
        <v>3184838.6367860301</v>
      </c>
      <c r="G1674" s="9">
        <f t="shared" si="46"/>
        <v>3184838.6367860301</v>
      </c>
      <c r="J1674" s="2"/>
    </row>
    <row r="1675" spans="1:11" ht="42.75" customHeight="1" x14ac:dyDescent="0.25">
      <c r="A1675" s="4">
        <v>43</v>
      </c>
      <c r="B1675" s="816" t="s">
        <v>35</v>
      </c>
      <c r="C1675" s="6" t="s">
        <v>52</v>
      </c>
      <c r="D1675" s="11" t="s">
        <v>51</v>
      </c>
      <c r="E1675" s="11">
        <v>1</v>
      </c>
      <c r="F1675" s="10">
        <v>3312236.7889062678</v>
      </c>
      <c r="G1675" s="9">
        <f t="shared" si="46"/>
        <v>3312236.7889062678</v>
      </c>
    </row>
    <row r="1676" spans="1:11" ht="14.25" customHeight="1" x14ac:dyDescent="0.25">
      <c r="A1676" s="4">
        <v>43</v>
      </c>
      <c r="B1676" s="816" t="s">
        <v>35</v>
      </c>
      <c r="C1676" s="6" t="s">
        <v>53</v>
      </c>
      <c r="D1676" s="11" t="s">
        <v>51</v>
      </c>
      <c r="E1676" s="11">
        <v>1</v>
      </c>
      <c r="F1676" s="10">
        <v>1620000</v>
      </c>
      <c r="G1676" s="9">
        <f t="shared" si="46"/>
        <v>1620000</v>
      </c>
      <c r="K1676" s="2"/>
    </row>
    <row r="1677" spans="1:11" ht="28.5" customHeight="1" x14ac:dyDescent="0.25">
      <c r="A1677" s="4">
        <v>43</v>
      </c>
      <c r="B1677" s="816" t="s">
        <v>35</v>
      </c>
      <c r="C1677" s="13" t="s">
        <v>54</v>
      </c>
      <c r="D1677" s="11" t="s">
        <v>51</v>
      </c>
      <c r="E1677" s="11">
        <v>1</v>
      </c>
      <c r="F1677" s="10">
        <v>3817766.9999999986</v>
      </c>
      <c r="G1677" s="9">
        <f t="shared" si="46"/>
        <v>3817766.9999999986</v>
      </c>
      <c r="K1677" s="3"/>
    </row>
    <row r="1678" spans="1:11" ht="28.5" customHeight="1" x14ac:dyDescent="0.25">
      <c r="A1678" s="4">
        <v>43</v>
      </c>
      <c r="B1678" s="820" t="s">
        <v>35</v>
      </c>
      <c r="C1678" s="12" t="s">
        <v>55</v>
      </c>
      <c r="D1678" s="11" t="s">
        <v>51</v>
      </c>
      <c r="E1678" s="11">
        <v>1</v>
      </c>
      <c r="F1678" s="10">
        <v>2031088.0899497306</v>
      </c>
      <c r="G1678" s="9">
        <f t="shared" si="46"/>
        <v>2031088.0899497306</v>
      </c>
    </row>
    <row r="1679" spans="1:11" ht="14.25" customHeight="1" x14ac:dyDescent="0.25">
      <c r="A1679" s="825"/>
      <c r="B1679" s="826"/>
      <c r="C1679" s="827" t="s">
        <v>20</v>
      </c>
      <c r="D1679" s="828"/>
      <c r="E1679" s="828"/>
      <c r="F1679" s="829"/>
      <c r="G1679" s="830">
        <f>SUM(G1642:G1678)</f>
        <v>31295127.51650513</v>
      </c>
      <c r="H1679" s="8" t="e">
        <f>+#REF!</f>
        <v>#REF!</v>
      </c>
      <c r="J1679" s="8" t="e">
        <f>+G1679-H1679</f>
        <v>#REF!</v>
      </c>
    </row>
    <row r="1680" spans="1:11" ht="14.25" customHeight="1" x14ac:dyDescent="0.25">
      <c r="A1680" s="822"/>
      <c r="B1680" s="822"/>
      <c r="C1680" s="822" t="s">
        <v>880</v>
      </c>
      <c r="D1680" s="822"/>
      <c r="E1680" s="822"/>
      <c r="F1680" s="823"/>
      <c r="G1680" s="824"/>
    </row>
    <row r="1681" spans="1:12" ht="14.25" customHeight="1" x14ac:dyDescent="0.25">
      <c r="A1681" s="4">
        <v>44</v>
      </c>
      <c r="B1681" s="816">
        <v>730</v>
      </c>
      <c r="C1681" s="5" t="s">
        <v>26</v>
      </c>
      <c r="D1681" s="11" t="s">
        <v>51</v>
      </c>
      <c r="E1681" s="11">
        <v>1</v>
      </c>
      <c r="F1681" s="9">
        <v>874341.94177037419</v>
      </c>
      <c r="G1681" s="9">
        <f t="shared" ref="G1681:G1717" si="47">+F1681*E1681</f>
        <v>874341.94177037419</v>
      </c>
      <c r="K1681" s="8"/>
      <c r="L1681" s="3"/>
    </row>
    <row r="1682" spans="1:12" ht="14.25" customHeight="1" x14ac:dyDescent="0.25">
      <c r="A1682" s="4">
        <v>44</v>
      </c>
      <c r="B1682" s="816">
        <v>708</v>
      </c>
      <c r="C1682" s="5" t="s">
        <v>27</v>
      </c>
      <c r="D1682" s="11" t="s">
        <v>51</v>
      </c>
      <c r="E1682" s="11">
        <v>1</v>
      </c>
      <c r="F1682" s="9">
        <v>615578.80106536078</v>
      </c>
      <c r="G1682" s="9">
        <f t="shared" si="47"/>
        <v>615578.80106536078</v>
      </c>
      <c r="K1682" s="8"/>
      <c r="L1682" s="3"/>
    </row>
    <row r="1683" spans="1:12" ht="14.25" customHeight="1" x14ac:dyDescent="0.25">
      <c r="A1683" s="4">
        <v>44</v>
      </c>
      <c r="B1683" s="816">
        <v>752</v>
      </c>
      <c r="C1683" s="6" t="s">
        <v>28</v>
      </c>
      <c r="D1683" s="11" t="s">
        <v>51</v>
      </c>
      <c r="E1683" s="11">
        <v>1</v>
      </c>
      <c r="F1683" s="9">
        <v>672692.28878201754</v>
      </c>
      <c r="G1683" s="9">
        <f t="shared" si="47"/>
        <v>672692.28878201754</v>
      </c>
      <c r="K1683" s="8"/>
      <c r="L1683" s="3"/>
    </row>
    <row r="1684" spans="1:12" ht="14.25" customHeight="1" x14ac:dyDescent="0.25">
      <c r="A1684" s="4">
        <v>44</v>
      </c>
      <c r="B1684" s="816" t="s">
        <v>29</v>
      </c>
      <c r="C1684" s="7" t="s">
        <v>30</v>
      </c>
      <c r="D1684" s="11" t="s">
        <v>51</v>
      </c>
      <c r="E1684" s="11">
        <v>2</v>
      </c>
      <c r="F1684" s="9">
        <v>184841.78300071796</v>
      </c>
      <c r="G1684" s="9">
        <f t="shared" si="47"/>
        <v>369683.56600143592</v>
      </c>
      <c r="K1684" s="8"/>
      <c r="L1684" s="3"/>
    </row>
    <row r="1685" spans="1:12" ht="14.25" customHeight="1" x14ac:dyDescent="0.25">
      <c r="A1685" s="4">
        <v>44</v>
      </c>
      <c r="B1685" s="816">
        <v>527</v>
      </c>
      <c r="C1685" s="7" t="s">
        <v>31</v>
      </c>
      <c r="D1685" s="11" t="s">
        <v>51</v>
      </c>
      <c r="E1685" s="11">
        <v>1</v>
      </c>
      <c r="F1685" s="9">
        <v>106249.79526559786</v>
      </c>
      <c r="G1685" s="9">
        <f t="shared" si="47"/>
        <v>106249.79526559786</v>
      </c>
      <c r="K1685" s="8"/>
      <c r="L1685" s="3"/>
    </row>
    <row r="1686" spans="1:12" ht="25.5" customHeight="1" x14ac:dyDescent="0.25">
      <c r="A1686" s="4">
        <v>44</v>
      </c>
      <c r="B1686" s="816">
        <v>522</v>
      </c>
      <c r="C1686" s="11" t="s">
        <v>32</v>
      </c>
      <c r="D1686" s="11" t="s">
        <v>51</v>
      </c>
      <c r="E1686" s="11">
        <v>1</v>
      </c>
      <c r="F1686" s="9">
        <v>197789.02537109706</v>
      </c>
      <c r="G1686" s="9">
        <f t="shared" si="47"/>
        <v>197789.02537109706</v>
      </c>
      <c r="K1686" s="8"/>
      <c r="L1686" s="3"/>
    </row>
    <row r="1687" spans="1:12" ht="14.25" customHeight="1" x14ac:dyDescent="0.25">
      <c r="A1687" s="4">
        <v>44</v>
      </c>
      <c r="B1687" s="816">
        <v>510</v>
      </c>
      <c r="C1687" s="7" t="s">
        <v>33</v>
      </c>
      <c r="D1687" s="11" t="s">
        <v>51</v>
      </c>
      <c r="E1687" s="11">
        <v>1</v>
      </c>
      <c r="F1687" s="9">
        <v>427594.25988499756</v>
      </c>
      <c r="G1687" s="9">
        <f t="shared" si="47"/>
        <v>427594.25988499756</v>
      </c>
    </row>
    <row r="1688" spans="1:12" ht="14.25" customHeight="1" x14ac:dyDescent="0.25">
      <c r="A1688" s="4">
        <v>44</v>
      </c>
      <c r="B1688" s="816">
        <v>28</v>
      </c>
      <c r="C1688" s="7" t="s">
        <v>34</v>
      </c>
      <c r="D1688" s="11" t="s">
        <v>51</v>
      </c>
      <c r="E1688" s="11">
        <v>1</v>
      </c>
      <c r="F1688" s="9">
        <v>307100.9624623835</v>
      </c>
      <c r="G1688" s="9">
        <f t="shared" si="47"/>
        <v>307100.9624623835</v>
      </c>
      <c r="K1688" s="8"/>
      <c r="L1688" s="8"/>
    </row>
    <row r="1689" spans="1:12" ht="14.25" customHeight="1" x14ac:dyDescent="0.25">
      <c r="A1689" s="4">
        <v>44</v>
      </c>
      <c r="B1689" s="816" t="s">
        <v>35</v>
      </c>
      <c r="C1689" s="7" t="s">
        <v>36</v>
      </c>
      <c r="D1689" s="11" t="s">
        <v>51</v>
      </c>
      <c r="E1689" s="11">
        <v>1</v>
      </c>
      <c r="F1689" s="9">
        <v>300958.7640656826</v>
      </c>
      <c r="G1689" s="9">
        <f t="shared" si="47"/>
        <v>300958.7640656826</v>
      </c>
      <c r="L1689" s="8"/>
    </row>
    <row r="1690" spans="1:12" ht="14.25" customHeight="1" x14ac:dyDescent="0.25">
      <c r="A1690" s="4">
        <v>44</v>
      </c>
      <c r="B1690" s="820">
        <v>243.5</v>
      </c>
      <c r="C1690" s="7" t="s">
        <v>37</v>
      </c>
      <c r="D1690" s="11" t="s">
        <v>51</v>
      </c>
      <c r="E1690" s="11">
        <v>1</v>
      </c>
      <c r="F1690" s="9">
        <v>256983.18279463612</v>
      </c>
      <c r="G1690" s="9">
        <f t="shared" si="47"/>
        <v>256983.18279463612</v>
      </c>
    </row>
    <row r="1691" spans="1:12" ht="14.25" customHeight="1" x14ac:dyDescent="0.25">
      <c r="A1691" s="4">
        <v>44</v>
      </c>
      <c r="B1691" s="816" t="s">
        <v>64</v>
      </c>
      <c r="C1691" s="817" t="s">
        <v>63</v>
      </c>
      <c r="D1691" s="11" t="s">
        <v>51</v>
      </c>
      <c r="E1691" s="11"/>
      <c r="F1691" s="9">
        <v>278002.00000000006</v>
      </c>
      <c r="G1691" s="9">
        <f t="shared" si="47"/>
        <v>0</v>
      </c>
    </row>
    <row r="1692" spans="1:12" x14ac:dyDescent="0.25">
      <c r="A1692" s="4">
        <v>44</v>
      </c>
      <c r="B1692" s="816" t="s">
        <v>35</v>
      </c>
      <c r="C1692" s="817" t="s">
        <v>832</v>
      </c>
      <c r="D1692" s="11" t="s">
        <v>51</v>
      </c>
      <c r="E1692" s="11">
        <v>1</v>
      </c>
      <c r="F1692" s="9">
        <v>82819.867631515852</v>
      </c>
      <c r="G1692" s="9">
        <f t="shared" si="47"/>
        <v>82819.867631515852</v>
      </c>
    </row>
    <row r="1693" spans="1:12" ht="14.25" customHeight="1" x14ac:dyDescent="0.25">
      <c r="A1693" s="4">
        <v>44</v>
      </c>
      <c r="B1693" s="816">
        <v>690</v>
      </c>
      <c r="C1693" s="817" t="s">
        <v>833</v>
      </c>
      <c r="D1693" s="11" t="s">
        <v>51</v>
      </c>
      <c r="E1693" s="11">
        <v>1</v>
      </c>
      <c r="F1693" s="9">
        <v>494940.90605549113</v>
      </c>
      <c r="G1693" s="9">
        <f t="shared" si="47"/>
        <v>494940.90605549113</v>
      </c>
    </row>
    <row r="1694" spans="1:12" ht="14.25" customHeight="1" x14ac:dyDescent="0.25">
      <c r="A1694" s="4">
        <v>44</v>
      </c>
      <c r="B1694" s="816">
        <v>268</v>
      </c>
      <c r="C1694" s="817" t="s">
        <v>834</v>
      </c>
      <c r="D1694" s="11" t="s">
        <v>51</v>
      </c>
      <c r="E1694" s="11"/>
      <c r="F1694" s="9">
        <v>639730.4370110553</v>
      </c>
      <c r="G1694" s="9">
        <f t="shared" si="47"/>
        <v>0</v>
      </c>
    </row>
    <row r="1695" spans="1:12" ht="14.25" customHeight="1" x14ac:dyDescent="0.25">
      <c r="A1695" s="4">
        <v>44</v>
      </c>
      <c r="B1695" s="816">
        <v>719</v>
      </c>
      <c r="C1695" s="817" t="s">
        <v>835</v>
      </c>
      <c r="D1695" s="11" t="s">
        <v>51</v>
      </c>
      <c r="E1695" s="11"/>
      <c r="F1695" s="9">
        <v>2847932.6566036539</v>
      </c>
      <c r="G1695" s="9">
        <f t="shared" si="47"/>
        <v>0</v>
      </c>
    </row>
    <row r="1696" spans="1:12" ht="14.25" customHeight="1" x14ac:dyDescent="0.25">
      <c r="A1696" s="4">
        <v>44</v>
      </c>
      <c r="B1696" s="816" t="s">
        <v>836</v>
      </c>
      <c r="C1696" s="817" t="s">
        <v>837</v>
      </c>
      <c r="D1696" s="11" t="s">
        <v>51</v>
      </c>
      <c r="E1696" s="11"/>
      <c r="F1696" s="9">
        <v>2385143.5999055603</v>
      </c>
      <c r="G1696" s="9">
        <f t="shared" si="47"/>
        <v>0</v>
      </c>
    </row>
    <row r="1697" spans="1:11" ht="14.25" customHeight="1" x14ac:dyDescent="0.25">
      <c r="A1697" s="4">
        <v>44</v>
      </c>
      <c r="B1697" s="816" t="s">
        <v>35</v>
      </c>
      <c r="C1697" s="6" t="s">
        <v>39</v>
      </c>
      <c r="D1697" s="11" t="s">
        <v>51</v>
      </c>
      <c r="E1697" s="11">
        <v>6.5</v>
      </c>
      <c r="F1697" s="9">
        <v>307102.24208704947</v>
      </c>
      <c r="G1697" s="9">
        <f t="shared" si="47"/>
        <v>1996164.5735658216</v>
      </c>
    </row>
    <row r="1698" spans="1:11" ht="14.25" customHeight="1" x14ac:dyDescent="0.25">
      <c r="A1698" s="4">
        <v>44</v>
      </c>
      <c r="B1698" s="820">
        <v>528.5</v>
      </c>
      <c r="C1698" s="818" t="s">
        <v>40</v>
      </c>
      <c r="D1698" s="819" t="s">
        <v>51</v>
      </c>
      <c r="E1698" s="819">
        <v>2</v>
      </c>
      <c r="F1698" s="9">
        <v>292746.13295942714</v>
      </c>
      <c r="G1698" s="9">
        <f t="shared" si="47"/>
        <v>585492.26591885427</v>
      </c>
    </row>
    <row r="1699" spans="1:11" ht="14.25" customHeight="1" x14ac:dyDescent="0.25">
      <c r="A1699" s="4">
        <v>44</v>
      </c>
      <c r="B1699" s="816" t="s">
        <v>35</v>
      </c>
      <c r="C1699" s="6" t="s">
        <v>41</v>
      </c>
      <c r="D1699" s="11" t="s">
        <v>51</v>
      </c>
      <c r="E1699" s="11">
        <v>6</v>
      </c>
      <c r="F1699" s="9">
        <v>71289.169766375897</v>
      </c>
      <c r="G1699" s="9">
        <f t="shared" si="47"/>
        <v>427735.01859825535</v>
      </c>
    </row>
    <row r="1700" spans="1:11" ht="14.25" customHeight="1" x14ac:dyDescent="0.25">
      <c r="A1700" s="4">
        <v>44</v>
      </c>
      <c r="B1700" s="816" t="s">
        <v>35</v>
      </c>
      <c r="C1700" s="7" t="s">
        <v>42</v>
      </c>
      <c r="D1700" s="11" t="s">
        <v>51</v>
      </c>
      <c r="E1700" s="11">
        <v>1</v>
      </c>
      <c r="F1700" s="9">
        <v>142183.03788093745</v>
      </c>
      <c r="G1700" s="9">
        <f t="shared" si="47"/>
        <v>142183.03788093745</v>
      </c>
    </row>
    <row r="1701" spans="1:11" ht="14.25" customHeight="1" x14ac:dyDescent="0.25">
      <c r="A1701" s="4">
        <v>44</v>
      </c>
      <c r="B1701" s="816" t="s">
        <v>35</v>
      </c>
      <c r="C1701" s="7" t="s">
        <v>43</v>
      </c>
      <c r="D1701" s="11" t="s">
        <v>51</v>
      </c>
      <c r="E1701" s="11">
        <v>8</v>
      </c>
      <c r="F1701" s="9">
        <v>29369.945333558175</v>
      </c>
      <c r="G1701" s="9">
        <f t="shared" si="47"/>
        <v>234959.5626684654</v>
      </c>
    </row>
    <row r="1702" spans="1:11" ht="14.25" customHeight="1" x14ac:dyDescent="0.25">
      <c r="A1702" s="4">
        <v>44</v>
      </c>
      <c r="B1702" s="816" t="s">
        <v>35</v>
      </c>
      <c r="C1702" s="6" t="s">
        <v>44</v>
      </c>
      <c r="D1702" s="11" t="s">
        <v>51</v>
      </c>
      <c r="E1702" s="11">
        <v>1</v>
      </c>
      <c r="F1702" s="9">
        <v>1801648.8280902999</v>
      </c>
      <c r="G1702" s="9">
        <f t="shared" si="47"/>
        <v>1801648.8280902999</v>
      </c>
    </row>
    <row r="1703" spans="1:11" ht="14.25" customHeight="1" x14ac:dyDescent="0.25">
      <c r="A1703" s="4">
        <v>44</v>
      </c>
      <c r="B1703" s="816" t="s">
        <v>35</v>
      </c>
      <c r="C1703" s="6" t="s">
        <v>45</v>
      </c>
      <c r="D1703" s="11" t="s">
        <v>51</v>
      </c>
      <c r="E1703" s="11">
        <v>1</v>
      </c>
      <c r="F1703" s="9">
        <v>163108.63767372453</v>
      </c>
      <c r="G1703" s="9">
        <f t="shared" si="47"/>
        <v>163108.63767372453</v>
      </c>
    </row>
    <row r="1704" spans="1:11" ht="14.25" customHeight="1" x14ac:dyDescent="0.25">
      <c r="A1704" s="4">
        <v>44</v>
      </c>
      <c r="B1704" s="816" t="s">
        <v>35</v>
      </c>
      <c r="C1704" s="6" t="s">
        <v>46</v>
      </c>
      <c r="D1704" s="11" t="s">
        <v>51</v>
      </c>
      <c r="E1704" s="11">
        <v>1</v>
      </c>
      <c r="F1704" s="9">
        <v>122331.47825529339</v>
      </c>
      <c r="G1704" s="9">
        <f t="shared" si="47"/>
        <v>122331.47825529339</v>
      </c>
      <c r="H1704" s="2"/>
      <c r="I1704" s="2"/>
      <c r="J1704" s="8"/>
    </row>
    <row r="1705" spans="1:11" ht="14.25" customHeight="1" x14ac:dyDescent="0.25">
      <c r="A1705" s="4">
        <v>44</v>
      </c>
      <c r="B1705" s="816" t="s">
        <v>35</v>
      </c>
      <c r="C1705" s="6" t="s">
        <v>47</v>
      </c>
      <c r="D1705" s="11" t="s">
        <v>48</v>
      </c>
      <c r="E1705" s="11">
        <v>5</v>
      </c>
      <c r="F1705" s="9">
        <v>193974</v>
      </c>
      <c r="G1705" s="9">
        <f t="shared" si="47"/>
        <v>969870</v>
      </c>
      <c r="H1705" s="8"/>
      <c r="I1705" s="8"/>
      <c r="J1705" s="8"/>
      <c r="K1705" s="8"/>
    </row>
    <row r="1706" spans="1:11" ht="14.25" customHeight="1" x14ac:dyDescent="0.25">
      <c r="A1706" s="4">
        <v>44</v>
      </c>
      <c r="B1706" s="816">
        <v>100</v>
      </c>
      <c r="C1706" s="6" t="s">
        <v>497</v>
      </c>
      <c r="D1706" s="11" t="s">
        <v>51</v>
      </c>
      <c r="E1706" s="11"/>
      <c r="F1706" s="9">
        <v>118572.58079897906</v>
      </c>
      <c r="G1706" s="9">
        <f t="shared" si="47"/>
        <v>0</v>
      </c>
      <c r="H1706" s="8"/>
      <c r="I1706" s="8"/>
      <c r="J1706" s="8"/>
      <c r="K1706" s="8"/>
    </row>
    <row r="1707" spans="1:11" ht="14.25" customHeight="1" x14ac:dyDescent="0.25">
      <c r="A1707" s="4">
        <v>44</v>
      </c>
      <c r="B1707" s="816">
        <v>736</v>
      </c>
      <c r="C1707" s="6" t="s">
        <v>838</v>
      </c>
      <c r="D1707" s="11" t="s">
        <v>51</v>
      </c>
      <c r="E1707" s="11"/>
      <c r="F1707" s="9">
        <v>165180.35000794518</v>
      </c>
      <c r="G1707" s="9">
        <f t="shared" si="47"/>
        <v>0</v>
      </c>
      <c r="H1707" s="8"/>
      <c r="I1707" s="8"/>
      <c r="J1707" s="8"/>
      <c r="K1707" s="8"/>
    </row>
    <row r="1708" spans="1:11" ht="14.25" customHeight="1" x14ac:dyDescent="0.25">
      <c r="A1708" s="4">
        <v>1</v>
      </c>
      <c r="B1708" s="816" t="s">
        <v>35</v>
      </c>
      <c r="C1708" s="6" t="s">
        <v>525</v>
      </c>
      <c r="D1708" s="11" t="s">
        <v>524</v>
      </c>
      <c r="E1708" s="11">
        <v>1</v>
      </c>
      <c r="F1708" s="9">
        <v>133080.96526185301</v>
      </c>
      <c r="G1708" s="9">
        <f t="shared" si="47"/>
        <v>133080.96526185301</v>
      </c>
      <c r="H1708" s="8"/>
      <c r="I1708" s="8"/>
      <c r="J1708" s="8"/>
      <c r="K1708" s="8"/>
    </row>
    <row r="1709" spans="1:11" ht="14.25" customHeight="1" x14ac:dyDescent="0.25">
      <c r="A1709" s="4">
        <v>1</v>
      </c>
      <c r="B1709" s="816" t="s">
        <v>35</v>
      </c>
      <c r="C1709" s="6" t="s">
        <v>889</v>
      </c>
      <c r="D1709" s="11" t="s">
        <v>521</v>
      </c>
      <c r="E1709" s="11">
        <v>1</v>
      </c>
      <c r="F1709" s="9">
        <v>66540.482630926504</v>
      </c>
      <c r="G1709" s="9">
        <f t="shared" si="47"/>
        <v>66540.482630926504</v>
      </c>
      <c r="H1709" s="8"/>
      <c r="I1709" s="8"/>
      <c r="J1709" s="8"/>
      <c r="K1709" s="8"/>
    </row>
    <row r="1710" spans="1:11" customFormat="1" ht="15" customHeight="1" x14ac:dyDescent="0.3">
      <c r="A1710" s="4">
        <v>1</v>
      </c>
      <c r="B1710" s="869">
        <v>576</v>
      </c>
      <c r="C1710" s="868" t="s">
        <v>1056</v>
      </c>
      <c r="D1710" s="866" t="s">
        <v>790</v>
      </c>
      <c r="E1710" s="11">
        <v>3</v>
      </c>
      <c r="F1710" s="867">
        <v>59806</v>
      </c>
      <c r="G1710" s="867">
        <f t="shared" si="47"/>
        <v>179418</v>
      </c>
    </row>
    <row r="1711" spans="1:11" customFormat="1" ht="15" customHeight="1" x14ac:dyDescent="0.3">
      <c r="A1711" s="4">
        <v>1</v>
      </c>
      <c r="B1711" s="869">
        <v>101</v>
      </c>
      <c r="C1711" s="868" t="s">
        <v>1057</v>
      </c>
      <c r="D1711" s="866" t="s">
        <v>790</v>
      </c>
      <c r="E1711" s="874">
        <f>+E1706</f>
        <v>0</v>
      </c>
      <c r="F1711" s="867">
        <v>78318</v>
      </c>
      <c r="G1711" s="867">
        <f t="shared" si="47"/>
        <v>0</v>
      </c>
    </row>
    <row r="1712" spans="1:11" ht="28.5" customHeight="1" x14ac:dyDescent="0.25">
      <c r="A1712" s="4">
        <v>44</v>
      </c>
      <c r="B1712" s="816" t="s">
        <v>35</v>
      </c>
      <c r="C1712" s="6" t="s">
        <v>49</v>
      </c>
      <c r="D1712" s="11" t="s">
        <v>51</v>
      </c>
      <c r="E1712" s="11">
        <v>1</v>
      </c>
      <c r="F1712" s="9">
        <v>3817766.5890727374</v>
      </c>
      <c r="G1712" s="9">
        <f t="shared" si="47"/>
        <v>3817766.5890727374</v>
      </c>
      <c r="J1712" s="2"/>
    </row>
    <row r="1713" spans="1:12" ht="31.5" customHeight="1" x14ac:dyDescent="0.25">
      <c r="A1713" s="4">
        <v>1</v>
      </c>
      <c r="B1713" s="841" t="s">
        <v>35</v>
      </c>
      <c r="C1713" s="842" t="s">
        <v>50</v>
      </c>
      <c r="D1713" s="11" t="s">
        <v>51</v>
      </c>
      <c r="E1713" s="843">
        <v>1</v>
      </c>
      <c r="F1713" s="844">
        <f>3184838.63678603</f>
        <v>3184838.6367860301</v>
      </c>
      <c r="G1713" s="9">
        <f t="shared" si="47"/>
        <v>3184838.6367860301</v>
      </c>
      <c r="J1713" s="2"/>
    </row>
    <row r="1714" spans="1:12" ht="42.75" customHeight="1" x14ac:dyDescent="0.25">
      <c r="A1714" s="4">
        <v>44</v>
      </c>
      <c r="B1714" s="816" t="s">
        <v>35</v>
      </c>
      <c r="C1714" s="6" t="s">
        <v>52</v>
      </c>
      <c r="D1714" s="11" t="s">
        <v>51</v>
      </c>
      <c r="E1714" s="11">
        <v>1</v>
      </c>
      <c r="F1714" s="10">
        <v>3312236.7889062678</v>
      </c>
      <c r="G1714" s="9">
        <f t="shared" si="47"/>
        <v>3312236.7889062678</v>
      </c>
    </row>
    <row r="1715" spans="1:12" ht="14.25" customHeight="1" x14ac:dyDescent="0.25">
      <c r="A1715" s="4">
        <v>44</v>
      </c>
      <c r="B1715" s="816" t="s">
        <v>35</v>
      </c>
      <c r="C1715" s="6" t="s">
        <v>53</v>
      </c>
      <c r="D1715" s="11" t="s">
        <v>51</v>
      </c>
      <c r="E1715" s="11">
        <v>1</v>
      </c>
      <c r="F1715" s="10">
        <v>1620000</v>
      </c>
      <c r="G1715" s="9">
        <f t="shared" si="47"/>
        <v>1620000</v>
      </c>
      <c r="K1715" s="2"/>
    </row>
    <row r="1716" spans="1:12" ht="28.5" customHeight="1" x14ac:dyDescent="0.25">
      <c r="A1716" s="4">
        <v>44</v>
      </c>
      <c r="B1716" s="816" t="s">
        <v>35</v>
      </c>
      <c r="C1716" s="13" t="s">
        <v>54</v>
      </c>
      <c r="D1716" s="11" t="s">
        <v>51</v>
      </c>
      <c r="E1716" s="11">
        <v>1</v>
      </c>
      <c r="F1716" s="10">
        <v>3817766.9999999986</v>
      </c>
      <c r="G1716" s="9">
        <f t="shared" si="47"/>
        <v>3817766.9999999986</v>
      </c>
      <c r="K1716" s="3"/>
    </row>
    <row r="1717" spans="1:12" ht="28.5" customHeight="1" x14ac:dyDescent="0.25">
      <c r="A1717" s="4">
        <v>44</v>
      </c>
      <c r="B1717" s="820" t="s">
        <v>35</v>
      </c>
      <c r="C1717" s="12" t="s">
        <v>55</v>
      </c>
      <c r="D1717" s="11" t="s">
        <v>51</v>
      </c>
      <c r="E1717" s="11">
        <v>1</v>
      </c>
      <c r="F1717" s="10">
        <v>2031088.0899497306</v>
      </c>
      <c r="G1717" s="9">
        <f t="shared" si="47"/>
        <v>2031088.0899497306</v>
      </c>
    </row>
    <row r="1718" spans="1:12" ht="14.25" customHeight="1" x14ac:dyDescent="0.25">
      <c r="A1718" s="825"/>
      <c r="B1718" s="826"/>
      <c r="C1718" s="827" t="s">
        <v>20</v>
      </c>
      <c r="D1718" s="828"/>
      <c r="E1718" s="828"/>
      <c r="F1718" s="829"/>
      <c r="G1718" s="830">
        <f>SUM(G1681:G1717)</f>
        <v>29312963.316409789</v>
      </c>
      <c r="H1718" s="8" t="e">
        <f>+#REF!</f>
        <v>#REF!</v>
      </c>
      <c r="J1718" s="8" t="e">
        <f>+G1718-H1718</f>
        <v>#REF!</v>
      </c>
    </row>
    <row r="1719" spans="1:12" ht="14.25" customHeight="1" x14ac:dyDescent="0.25">
      <c r="A1719" s="822"/>
      <c r="B1719" s="822"/>
      <c r="C1719" s="822" t="s">
        <v>881</v>
      </c>
      <c r="D1719" s="822"/>
      <c r="E1719" s="822"/>
      <c r="F1719" s="823"/>
      <c r="G1719" s="824"/>
    </row>
    <row r="1720" spans="1:12" ht="14.25" customHeight="1" x14ac:dyDescent="0.25">
      <c r="A1720" s="4">
        <v>45</v>
      </c>
      <c r="B1720" s="816">
        <v>730</v>
      </c>
      <c r="C1720" s="5" t="s">
        <v>26</v>
      </c>
      <c r="D1720" s="11" t="s">
        <v>51</v>
      </c>
      <c r="E1720" s="11">
        <v>1</v>
      </c>
      <c r="F1720" s="9">
        <v>874341.94177037419</v>
      </c>
      <c r="G1720" s="9">
        <f t="shared" ref="G1720:G1756" si="48">+F1720*E1720</f>
        <v>874341.94177037419</v>
      </c>
      <c r="K1720" s="8"/>
      <c r="L1720" s="3"/>
    </row>
    <row r="1721" spans="1:12" ht="14.25" customHeight="1" x14ac:dyDescent="0.25">
      <c r="A1721" s="4">
        <v>45</v>
      </c>
      <c r="B1721" s="816">
        <v>708</v>
      </c>
      <c r="C1721" s="5" t="s">
        <v>27</v>
      </c>
      <c r="D1721" s="11" t="s">
        <v>51</v>
      </c>
      <c r="E1721" s="11">
        <v>1</v>
      </c>
      <c r="F1721" s="9">
        <v>615578.80106536078</v>
      </c>
      <c r="G1721" s="9">
        <f t="shared" si="48"/>
        <v>615578.80106536078</v>
      </c>
      <c r="K1721" s="8"/>
      <c r="L1721" s="3"/>
    </row>
    <row r="1722" spans="1:12" ht="14.25" customHeight="1" x14ac:dyDescent="0.25">
      <c r="A1722" s="4">
        <v>45</v>
      </c>
      <c r="B1722" s="816">
        <v>752</v>
      </c>
      <c r="C1722" s="6" t="s">
        <v>28</v>
      </c>
      <c r="D1722" s="11" t="s">
        <v>51</v>
      </c>
      <c r="E1722" s="11">
        <v>1</v>
      </c>
      <c r="F1722" s="9">
        <v>672692.28878201754</v>
      </c>
      <c r="G1722" s="9">
        <f t="shared" si="48"/>
        <v>672692.28878201754</v>
      </c>
      <c r="K1722" s="8"/>
      <c r="L1722" s="3"/>
    </row>
    <row r="1723" spans="1:12" ht="14.25" customHeight="1" x14ac:dyDescent="0.25">
      <c r="A1723" s="4">
        <v>45</v>
      </c>
      <c r="B1723" s="816" t="s">
        <v>29</v>
      </c>
      <c r="C1723" s="7" t="s">
        <v>30</v>
      </c>
      <c r="D1723" s="11" t="s">
        <v>51</v>
      </c>
      <c r="E1723" s="11">
        <v>2</v>
      </c>
      <c r="F1723" s="9">
        <v>184841.78300071796</v>
      </c>
      <c r="G1723" s="9">
        <f t="shared" si="48"/>
        <v>369683.56600143592</v>
      </c>
      <c r="K1723" s="8"/>
      <c r="L1723" s="3"/>
    </row>
    <row r="1724" spans="1:12" ht="14.25" customHeight="1" x14ac:dyDescent="0.25">
      <c r="A1724" s="4">
        <v>45</v>
      </c>
      <c r="B1724" s="816">
        <v>527</v>
      </c>
      <c r="C1724" s="7" t="s">
        <v>31</v>
      </c>
      <c r="D1724" s="11" t="s">
        <v>51</v>
      </c>
      <c r="E1724" s="11">
        <v>1</v>
      </c>
      <c r="F1724" s="9">
        <v>106249.79526559786</v>
      </c>
      <c r="G1724" s="9">
        <f t="shared" si="48"/>
        <v>106249.79526559786</v>
      </c>
      <c r="K1724" s="8"/>
      <c r="L1724" s="3"/>
    </row>
    <row r="1725" spans="1:12" ht="25.5" customHeight="1" x14ac:dyDescent="0.25">
      <c r="A1725" s="4">
        <v>45</v>
      </c>
      <c r="B1725" s="816">
        <v>522</v>
      </c>
      <c r="C1725" s="11" t="s">
        <v>32</v>
      </c>
      <c r="D1725" s="11" t="s">
        <v>51</v>
      </c>
      <c r="E1725" s="11">
        <v>1</v>
      </c>
      <c r="F1725" s="9">
        <v>197789.02537109706</v>
      </c>
      <c r="G1725" s="9">
        <f t="shared" si="48"/>
        <v>197789.02537109706</v>
      </c>
      <c r="K1725" s="8"/>
      <c r="L1725" s="3"/>
    </row>
    <row r="1726" spans="1:12" ht="14.25" customHeight="1" x14ac:dyDescent="0.25">
      <c r="A1726" s="4">
        <v>45</v>
      </c>
      <c r="B1726" s="816">
        <v>510</v>
      </c>
      <c r="C1726" s="7" t="s">
        <v>33</v>
      </c>
      <c r="D1726" s="11" t="s">
        <v>51</v>
      </c>
      <c r="E1726" s="11">
        <v>1</v>
      </c>
      <c r="F1726" s="9">
        <v>427594.25988499756</v>
      </c>
      <c r="G1726" s="9">
        <f t="shared" si="48"/>
        <v>427594.25988499756</v>
      </c>
    </row>
    <row r="1727" spans="1:12" ht="14.25" customHeight="1" x14ac:dyDescent="0.25">
      <c r="A1727" s="4">
        <v>45</v>
      </c>
      <c r="B1727" s="816">
        <v>28</v>
      </c>
      <c r="C1727" s="7" t="s">
        <v>34</v>
      </c>
      <c r="D1727" s="11" t="s">
        <v>51</v>
      </c>
      <c r="E1727" s="11">
        <v>1</v>
      </c>
      <c r="F1727" s="9">
        <v>307100.9624623835</v>
      </c>
      <c r="G1727" s="9">
        <f t="shared" si="48"/>
        <v>307100.9624623835</v>
      </c>
      <c r="K1727" s="8"/>
      <c r="L1727" s="8"/>
    </row>
    <row r="1728" spans="1:12" ht="14.25" customHeight="1" x14ac:dyDescent="0.25">
      <c r="A1728" s="4">
        <v>45</v>
      </c>
      <c r="B1728" s="816" t="s">
        <v>35</v>
      </c>
      <c r="C1728" s="7" t="s">
        <v>36</v>
      </c>
      <c r="D1728" s="11" t="s">
        <v>51</v>
      </c>
      <c r="E1728" s="11">
        <v>1</v>
      </c>
      <c r="F1728" s="9">
        <v>300958.7640656826</v>
      </c>
      <c r="G1728" s="9">
        <f t="shared" si="48"/>
        <v>300958.7640656826</v>
      </c>
      <c r="L1728" s="8"/>
    </row>
    <row r="1729" spans="1:11" ht="14.25" customHeight="1" x14ac:dyDescent="0.25">
      <c r="A1729" s="4">
        <v>45</v>
      </c>
      <c r="B1729" s="820">
        <v>243.5</v>
      </c>
      <c r="C1729" s="7" t="s">
        <v>37</v>
      </c>
      <c r="D1729" s="11" t="s">
        <v>51</v>
      </c>
      <c r="E1729" s="11">
        <v>1</v>
      </c>
      <c r="F1729" s="9">
        <v>256983.18279463612</v>
      </c>
      <c r="G1729" s="9">
        <f t="shared" si="48"/>
        <v>256983.18279463612</v>
      </c>
    </row>
    <row r="1730" spans="1:11" ht="14.25" customHeight="1" x14ac:dyDescent="0.25">
      <c r="A1730" s="4">
        <v>45</v>
      </c>
      <c r="B1730" s="816" t="s">
        <v>64</v>
      </c>
      <c r="C1730" s="817" t="s">
        <v>63</v>
      </c>
      <c r="D1730" s="11" t="s">
        <v>51</v>
      </c>
      <c r="E1730" s="11"/>
      <c r="F1730" s="9">
        <v>278002.00000000006</v>
      </c>
      <c r="G1730" s="9">
        <f t="shared" si="48"/>
        <v>0</v>
      </c>
    </row>
    <row r="1731" spans="1:11" x14ac:dyDescent="0.25">
      <c r="A1731" s="4">
        <v>45</v>
      </c>
      <c r="B1731" s="816" t="s">
        <v>35</v>
      </c>
      <c r="C1731" s="817" t="s">
        <v>832</v>
      </c>
      <c r="D1731" s="11" t="s">
        <v>51</v>
      </c>
      <c r="E1731" s="11">
        <v>1</v>
      </c>
      <c r="F1731" s="9">
        <v>82819.867631515852</v>
      </c>
      <c r="G1731" s="9">
        <f t="shared" si="48"/>
        <v>82819.867631515852</v>
      </c>
    </row>
    <row r="1732" spans="1:11" ht="14.25" customHeight="1" x14ac:dyDescent="0.25">
      <c r="A1732" s="4">
        <v>45</v>
      </c>
      <c r="B1732" s="816">
        <v>690</v>
      </c>
      <c r="C1732" s="817" t="s">
        <v>833</v>
      </c>
      <c r="D1732" s="11" t="s">
        <v>51</v>
      </c>
      <c r="E1732" s="11">
        <v>1</v>
      </c>
      <c r="F1732" s="9">
        <v>494940.90605549113</v>
      </c>
      <c r="G1732" s="9">
        <f t="shared" si="48"/>
        <v>494940.90605549113</v>
      </c>
    </row>
    <row r="1733" spans="1:11" ht="14.25" customHeight="1" x14ac:dyDescent="0.25">
      <c r="A1733" s="4">
        <v>45</v>
      </c>
      <c r="B1733" s="816">
        <v>268</v>
      </c>
      <c r="C1733" s="817" t="s">
        <v>834</v>
      </c>
      <c r="D1733" s="11" t="s">
        <v>51</v>
      </c>
      <c r="E1733" s="11"/>
      <c r="F1733" s="9">
        <v>639730.4370110553</v>
      </c>
      <c r="G1733" s="9">
        <f t="shared" si="48"/>
        <v>0</v>
      </c>
    </row>
    <row r="1734" spans="1:11" ht="14.25" customHeight="1" x14ac:dyDescent="0.25">
      <c r="A1734" s="4">
        <v>45</v>
      </c>
      <c r="B1734" s="816">
        <v>719</v>
      </c>
      <c r="C1734" s="817" t="s">
        <v>835</v>
      </c>
      <c r="D1734" s="11" t="s">
        <v>51</v>
      </c>
      <c r="E1734" s="11"/>
      <c r="F1734" s="9">
        <v>2847932.6566036539</v>
      </c>
      <c r="G1734" s="9">
        <f t="shared" si="48"/>
        <v>0</v>
      </c>
    </row>
    <row r="1735" spans="1:11" ht="14.25" customHeight="1" x14ac:dyDescent="0.25">
      <c r="A1735" s="4">
        <v>45</v>
      </c>
      <c r="B1735" s="816" t="s">
        <v>836</v>
      </c>
      <c r="C1735" s="817" t="s">
        <v>837</v>
      </c>
      <c r="D1735" s="11" t="s">
        <v>51</v>
      </c>
      <c r="E1735" s="11"/>
      <c r="F1735" s="9">
        <v>2385143.5999055603</v>
      </c>
      <c r="G1735" s="9">
        <f t="shared" si="48"/>
        <v>0</v>
      </c>
    </row>
    <row r="1736" spans="1:11" ht="14.25" customHeight="1" x14ac:dyDescent="0.25">
      <c r="A1736" s="4">
        <v>45</v>
      </c>
      <c r="B1736" s="816" t="s">
        <v>35</v>
      </c>
      <c r="C1736" s="6" t="s">
        <v>39</v>
      </c>
      <c r="D1736" s="11" t="s">
        <v>51</v>
      </c>
      <c r="E1736" s="11">
        <v>6.5</v>
      </c>
      <c r="F1736" s="9">
        <v>307102.24208704947</v>
      </c>
      <c r="G1736" s="9">
        <f t="shared" si="48"/>
        <v>1996164.5735658216</v>
      </c>
    </row>
    <row r="1737" spans="1:11" ht="14.25" customHeight="1" x14ac:dyDescent="0.25">
      <c r="A1737" s="4">
        <v>45</v>
      </c>
      <c r="B1737" s="820">
        <v>528.5</v>
      </c>
      <c r="C1737" s="818" t="s">
        <v>40</v>
      </c>
      <c r="D1737" s="819" t="s">
        <v>51</v>
      </c>
      <c r="E1737" s="819">
        <v>2</v>
      </c>
      <c r="F1737" s="9">
        <v>292746.13295942714</v>
      </c>
      <c r="G1737" s="9">
        <f t="shared" si="48"/>
        <v>585492.26591885427</v>
      </c>
    </row>
    <row r="1738" spans="1:11" ht="14.25" customHeight="1" x14ac:dyDescent="0.25">
      <c r="A1738" s="4">
        <v>45</v>
      </c>
      <c r="B1738" s="816" t="s">
        <v>35</v>
      </c>
      <c r="C1738" s="6" t="s">
        <v>41</v>
      </c>
      <c r="D1738" s="11" t="s">
        <v>51</v>
      </c>
      <c r="E1738" s="11">
        <v>6</v>
      </c>
      <c r="F1738" s="9">
        <v>71289.169766375897</v>
      </c>
      <c r="G1738" s="9">
        <f t="shared" si="48"/>
        <v>427735.01859825535</v>
      </c>
    </row>
    <row r="1739" spans="1:11" ht="14.25" customHeight="1" x14ac:dyDescent="0.25">
      <c r="A1739" s="4">
        <v>45</v>
      </c>
      <c r="B1739" s="816" t="s">
        <v>35</v>
      </c>
      <c r="C1739" s="7" t="s">
        <v>42</v>
      </c>
      <c r="D1739" s="11" t="s">
        <v>51</v>
      </c>
      <c r="E1739" s="11">
        <v>1</v>
      </c>
      <c r="F1739" s="9">
        <v>142183.03788093745</v>
      </c>
      <c r="G1739" s="9">
        <f t="shared" si="48"/>
        <v>142183.03788093745</v>
      </c>
    </row>
    <row r="1740" spans="1:11" ht="14.25" customHeight="1" x14ac:dyDescent="0.25">
      <c r="A1740" s="4">
        <v>45</v>
      </c>
      <c r="B1740" s="816" t="s">
        <v>35</v>
      </c>
      <c r="C1740" s="7" t="s">
        <v>43</v>
      </c>
      <c r="D1740" s="11" t="s">
        <v>51</v>
      </c>
      <c r="E1740" s="11">
        <v>8</v>
      </c>
      <c r="F1740" s="9">
        <v>29369.945333558175</v>
      </c>
      <c r="G1740" s="9">
        <f t="shared" si="48"/>
        <v>234959.5626684654</v>
      </c>
    </row>
    <row r="1741" spans="1:11" ht="14.25" customHeight="1" x14ac:dyDescent="0.25">
      <c r="A1741" s="4">
        <v>45</v>
      </c>
      <c r="B1741" s="816" t="s">
        <v>35</v>
      </c>
      <c r="C1741" s="6" t="s">
        <v>44</v>
      </c>
      <c r="D1741" s="11" t="s">
        <v>51</v>
      </c>
      <c r="E1741" s="11">
        <v>1</v>
      </c>
      <c r="F1741" s="9">
        <v>1801648.8280902999</v>
      </c>
      <c r="G1741" s="9">
        <f t="shared" si="48"/>
        <v>1801648.8280902999</v>
      </c>
    </row>
    <row r="1742" spans="1:11" ht="14.25" customHeight="1" x14ac:dyDescent="0.25">
      <c r="A1742" s="4">
        <v>45</v>
      </c>
      <c r="B1742" s="816" t="s">
        <v>35</v>
      </c>
      <c r="C1742" s="6" t="s">
        <v>45</v>
      </c>
      <c r="D1742" s="11" t="s">
        <v>51</v>
      </c>
      <c r="E1742" s="11">
        <v>1</v>
      </c>
      <c r="F1742" s="9">
        <v>163108.63767372453</v>
      </c>
      <c r="G1742" s="9">
        <f t="shared" si="48"/>
        <v>163108.63767372453</v>
      </c>
    </row>
    <row r="1743" spans="1:11" ht="14.25" customHeight="1" x14ac:dyDescent="0.25">
      <c r="A1743" s="4">
        <v>45</v>
      </c>
      <c r="B1743" s="816" t="s">
        <v>35</v>
      </c>
      <c r="C1743" s="6" t="s">
        <v>46</v>
      </c>
      <c r="D1743" s="11" t="s">
        <v>51</v>
      </c>
      <c r="E1743" s="11">
        <v>1</v>
      </c>
      <c r="F1743" s="9">
        <v>122331.47825529339</v>
      </c>
      <c r="G1743" s="9">
        <f t="shared" si="48"/>
        <v>122331.47825529339</v>
      </c>
      <c r="H1743" s="2"/>
      <c r="I1743" s="2"/>
      <c r="J1743" s="8"/>
    </row>
    <row r="1744" spans="1:11" ht="14.25" customHeight="1" x14ac:dyDescent="0.25">
      <c r="A1744" s="4">
        <v>45</v>
      </c>
      <c r="B1744" s="816" t="s">
        <v>35</v>
      </c>
      <c r="C1744" s="6" t="s">
        <v>47</v>
      </c>
      <c r="D1744" s="11" t="s">
        <v>48</v>
      </c>
      <c r="E1744" s="11">
        <v>5</v>
      </c>
      <c r="F1744" s="9">
        <v>193974</v>
      </c>
      <c r="G1744" s="9">
        <f t="shared" si="48"/>
        <v>969870</v>
      </c>
      <c r="H1744" s="8"/>
      <c r="I1744" s="8"/>
      <c r="J1744" s="8"/>
      <c r="K1744" s="8"/>
    </row>
    <row r="1745" spans="1:12" ht="14.25" customHeight="1" x14ac:dyDescent="0.25">
      <c r="A1745" s="4">
        <v>45</v>
      </c>
      <c r="B1745" s="816">
        <v>100</v>
      </c>
      <c r="C1745" s="6" t="s">
        <v>497</v>
      </c>
      <c r="D1745" s="11" t="s">
        <v>51</v>
      </c>
      <c r="E1745" s="11"/>
      <c r="F1745" s="9">
        <v>118572.58079897906</v>
      </c>
      <c r="G1745" s="9">
        <f t="shared" si="48"/>
        <v>0</v>
      </c>
      <c r="H1745" s="8"/>
      <c r="I1745" s="8"/>
      <c r="J1745" s="8"/>
      <c r="K1745" s="8"/>
    </row>
    <row r="1746" spans="1:12" ht="14.25" customHeight="1" x14ac:dyDescent="0.25">
      <c r="A1746" s="4">
        <v>45</v>
      </c>
      <c r="B1746" s="816">
        <v>736</v>
      </c>
      <c r="C1746" s="6" t="s">
        <v>838</v>
      </c>
      <c r="D1746" s="11" t="s">
        <v>51</v>
      </c>
      <c r="E1746" s="11"/>
      <c r="F1746" s="9">
        <v>165180.35000794518</v>
      </c>
      <c r="G1746" s="9">
        <f t="shared" si="48"/>
        <v>0</v>
      </c>
      <c r="H1746" s="8"/>
      <c r="I1746" s="8"/>
      <c r="J1746" s="8"/>
      <c r="K1746" s="8"/>
    </row>
    <row r="1747" spans="1:12" ht="14.25" customHeight="1" x14ac:dyDescent="0.25">
      <c r="A1747" s="4">
        <v>1</v>
      </c>
      <c r="B1747" s="816" t="s">
        <v>35</v>
      </c>
      <c r="C1747" s="6" t="s">
        <v>525</v>
      </c>
      <c r="D1747" s="11" t="s">
        <v>524</v>
      </c>
      <c r="E1747" s="11">
        <v>1</v>
      </c>
      <c r="F1747" s="9">
        <v>133080.96526185301</v>
      </c>
      <c r="G1747" s="9">
        <f t="shared" si="48"/>
        <v>133080.96526185301</v>
      </c>
      <c r="H1747" s="8"/>
      <c r="I1747" s="8"/>
      <c r="J1747" s="8"/>
      <c r="K1747" s="8"/>
    </row>
    <row r="1748" spans="1:12" ht="14.25" customHeight="1" x14ac:dyDescent="0.25">
      <c r="A1748" s="4">
        <v>1</v>
      </c>
      <c r="B1748" s="816" t="s">
        <v>35</v>
      </c>
      <c r="C1748" s="6" t="s">
        <v>889</v>
      </c>
      <c r="D1748" s="11" t="s">
        <v>521</v>
      </c>
      <c r="E1748" s="11">
        <v>1</v>
      </c>
      <c r="F1748" s="9">
        <v>66540.482630926504</v>
      </c>
      <c r="G1748" s="9">
        <f t="shared" si="48"/>
        <v>66540.482630926504</v>
      </c>
      <c r="H1748" s="8"/>
      <c r="I1748" s="8"/>
      <c r="J1748" s="8"/>
      <c r="K1748" s="8"/>
    </row>
    <row r="1749" spans="1:12" customFormat="1" ht="15" customHeight="1" x14ac:dyDescent="0.3">
      <c r="A1749" s="4">
        <v>1</v>
      </c>
      <c r="B1749" s="869">
        <v>576</v>
      </c>
      <c r="C1749" s="868" t="s">
        <v>1056</v>
      </c>
      <c r="D1749" s="866" t="s">
        <v>790</v>
      </c>
      <c r="E1749" s="11">
        <v>3</v>
      </c>
      <c r="F1749" s="867">
        <v>59806</v>
      </c>
      <c r="G1749" s="867">
        <f t="shared" si="48"/>
        <v>179418</v>
      </c>
    </row>
    <row r="1750" spans="1:12" customFormat="1" ht="15" customHeight="1" x14ac:dyDescent="0.3">
      <c r="A1750" s="4">
        <v>1</v>
      </c>
      <c r="B1750" s="869">
        <v>101</v>
      </c>
      <c r="C1750" s="868" t="s">
        <v>1057</v>
      </c>
      <c r="D1750" s="866" t="s">
        <v>790</v>
      </c>
      <c r="E1750" s="874">
        <f>+E1745</f>
        <v>0</v>
      </c>
      <c r="F1750" s="867">
        <v>78318</v>
      </c>
      <c r="G1750" s="867">
        <f t="shared" si="48"/>
        <v>0</v>
      </c>
    </row>
    <row r="1751" spans="1:12" ht="28.5" customHeight="1" x14ac:dyDescent="0.25">
      <c r="A1751" s="4">
        <v>45</v>
      </c>
      <c r="B1751" s="816" t="s">
        <v>35</v>
      </c>
      <c r="C1751" s="6" t="s">
        <v>49</v>
      </c>
      <c r="D1751" s="11" t="s">
        <v>51</v>
      </c>
      <c r="E1751" s="11">
        <v>1</v>
      </c>
      <c r="F1751" s="9">
        <v>3817766.5890727374</v>
      </c>
      <c r="G1751" s="9">
        <f t="shared" si="48"/>
        <v>3817766.5890727374</v>
      </c>
      <c r="J1751" s="2"/>
    </row>
    <row r="1752" spans="1:12" ht="31.5" customHeight="1" x14ac:dyDescent="0.25">
      <c r="A1752" s="4">
        <v>1</v>
      </c>
      <c r="B1752" s="841" t="s">
        <v>35</v>
      </c>
      <c r="C1752" s="842" t="s">
        <v>50</v>
      </c>
      <c r="D1752" s="11" t="s">
        <v>51</v>
      </c>
      <c r="E1752" s="843">
        <v>1</v>
      </c>
      <c r="F1752" s="844">
        <f>3184838.63678603</f>
        <v>3184838.6367860301</v>
      </c>
      <c r="G1752" s="9">
        <f t="shared" si="48"/>
        <v>3184838.6367860301</v>
      </c>
      <c r="J1752" s="2"/>
    </row>
    <row r="1753" spans="1:12" ht="42.75" customHeight="1" x14ac:dyDescent="0.25">
      <c r="A1753" s="4">
        <v>45</v>
      </c>
      <c r="B1753" s="816" t="s">
        <v>35</v>
      </c>
      <c r="C1753" s="6" t="s">
        <v>52</v>
      </c>
      <c r="D1753" s="11" t="s">
        <v>51</v>
      </c>
      <c r="E1753" s="11">
        <v>1</v>
      </c>
      <c r="F1753" s="10">
        <v>3312236.7889062678</v>
      </c>
      <c r="G1753" s="9">
        <f t="shared" si="48"/>
        <v>3312236.7889062678</v>
      </c>
    </row>
    <row r="1754" spans="1:12" ht="14.25" customHeight="1" x14ac:dyDescent="0.25">
      <c r="A1754" s="4">
        <v>45</v>
      </c>
      <c r="B1754" s="816" t="s">
        <v>35</v>
      </c>
      <c r="C1754" s="6" t="s">
        <v>53</v>
      </c>
      <c r="D1754" s="11" t="s">
        <v>51</v>
      </c>
      <c r="E1754" s="11">
        <v>1</v>
      </c>
      <c r="F1754" s="10">
        <v>1620000</v>
      </c>
      <c r="G1754" s="9">
        <f t="shared" si="48"/>
        <v>1620000</v>
      </c>
      <c r="K1754" s="2"/>
    </row>
    <row r="1755" spans="1:12" ht="28.5" customHeight="1" x14ac:dyDescent="0.25">
      <c r="A1755" s="4">
        <v>45</v>
      </c>
      <c r="B1755" s="816" t="s">
        <v>35</v>
      </c>
      <c r="C1755" s="13" t="s">
        <v>54</v>
      </c>
      <c r="D1755" s="11" t="s">
        <v>51</v>
      </c>
      <c r="E1755" s="11">
        <v>1</v>
      </c>
      <c r="F1755" s="10">
        <v>3817766.9999999986</v>
      </c>
      <c r="G1755" s="9">
        <f t="shared" si="48"/>
        <v>3817766.9999999986</v>
      </c>
      <c r="K1755" s="3"/>
    </row>
    <row r="1756" spans="1:12" ht="28.5" customHeight="1" x14ac:dyDescent="0.25">
      <c r="A1756" s="4">
        <v>45</v>
      </c>
      <c r="B1756" s="820" t="s">
        <v>35</v>
      </c>
      <c r="C1756" s="12" t="s">
        <v>55</v>
      </c>
      <c r="D1756" s="11" t="s">
        <v>51</v>
      </c>
      <c r="E1756" s="11">
        <v>1</v>
      </c>
      <c r="F1756" s="10">
        <v>2031088.0899497306</v>
      </c>
      <c r="G1756" s="9">
        <f t="shared" si="48"/>
        <v>2031088.0899497306</v>
      </c>
    </row>
    <row r="1757" spans="1:12" ht="14.25" customHeight="1" x14ac:dyDescent="0.25">
      <c r="A1757" s="825"/>
      <c r="B1757" s="826"/>
      <c r="C1757" s="827" t="s">
        <v>20</v>
      </c>
      <c r="D1757" s="828"/>
      <c r="E1757" s="828"/>
      <c r="F1757" s="829"/>
      <c r="G1757" s="830">
        <f>SUM(G1720:G1756)</f>
        <v>29312963.316409789</v>
      </c>
      <c r="H1757" s="8" t="e">
        <f>+#REF!</f>
        <v>#REF!</v>
      </c>
      <c r="J1757" s="8" t="e">
        <f>+G1757-H1757</f>
        <v>#REF!</v>
      </c>
    </row>
    <row r="1758" spans="1:12" ht="14.25" customHeight="1" x14ac:dyDescent="0.25">
      <c r="A1758" s="822"/>
      <c r="B1758" s="822"/>
      <c r="C1758" s="822" t="s">
        <v>882</v>
      </c>
      <c r="D1758" s="822"/>
      <c r="E1758" s="822"/>
      <c r="F1758" s="823"/>
      <c r="G1758" s="824"/>
    </row>
    <row r="1759" spans="1:12" ht="14.25" customHeight="1" x14ac:dyDescent="0.25">
      <c r="A1759" s="4">
        <v>46</v>
      </c>
      <c r="B1759" s="816">
        <v>730</v>
      </c>
      <c r="C1759" s="5" t="s">
        <v>26</v>
      </c>
      <c r="D1759" s="11" t="s">
        <v>51</v>
      </c>
      <c r="E1759" s="11">
        <v>1</v>
      </c>
      <c r="F1759" s="9">
        <v>874341.94177037419</v>
      </c>
      <c r="G1759" s="9">
        <f t="shared" ref="G1759:G1795" si="49">+F1759*E1759</f>
        <v>874341.94177037419</v>
      </c>
      <c r="K1759" s="8"/>
      <c r="L1759" s="3"/>
    </row>
    <row r="1760" spans="1:12" ht="14.25" customHeight="1" x14ac:dyDescent="0.25">
      <c r="A1760" s="4">
        <v>46</v>
      </c>
      <c r="B1760" s="816">
        <v>708</v>
      </c>
      <c r="C1760" s="5" t="s">
        <v>27</v>
      </c>
      <c r="D1760" s="11" t="s">
        <v>51</v>
      </c>
      <c r="E1760" s="11">
        <v>1</v>
      </c>
      <c r="F1760" s="9">
        <v>615578.80106536078</v>
      </c>
      <c r="G1760" s="9">
        <f t="shared" si="49"/>
        <v>615578.80106536078</v>
      </c>
      <c r="K1760" s="8"/>
      <c r="L1760" s="3"/>
    </row>
    <row r="1761" spans="1:12" ht="14.25" customHeight="1" x14ac:dyDescent="0.25">
      <c r="A1761" s="4">
        <v>46</v>
      </c>
      <c r="B1761" s="816">
        <v>752</v>
      </c>
      <c r="C1761" s="6" t="s">
        <v>28</v>
      </c>
      <c r="D1761" s="11" t="s">
        <v>51</v>
      </c>
      <c r="E1761" s="11">
        <v>1</v>
      </c>
      <c r="F1761" s="9">
        <v>672692.28878201754</v>
      </c>
      <c r="G1761" s="9">
        <f t="shared" si="49"/>
        <v>672692.28878201754</v>
      </c>
      <c r="K1761" s="8"/>
      <c r="L1761" s="3"/>
    </row>
    <row r="1762" spans="1:12" ht="14.25" customHeight="1" x14ac:dyDescent="0.25">
      <c r="A1762" s="4">
        <v>46</v>
      </c>
      <c r="B1762" s="816" t="s">
        <v>29</v>
      </c>
      <c r="C1762" s="7" t="s">
        <v>30</v>
      </c>
      <c r="D1762" s="11" t="s">
        <v>51</v>
      </c>
      <c r="E1762" s="11">
        <v>2</v>
      </c>
      <c r="F1762" s="9">
        <v>184841.78300071796</v>
      </c>
      <c r="G1762" s="9">
        <f t="shared" si="49"/>
        <v>369683.56600143592</v>
      </c>
      <c r="K1762" s="8"/>
      <c r="L1762" s="3"/>
    </row>
    <row r="1763" spans="1:12" ht="14.25" customHeight="1" x14ac:dyDescent="0.25">
      <c r="A1763" s="4">
        <v>46</v>
      </c>
      <c r="B1763" s="816">
        <v>527</v>
      </c>
      <c r="C1763" s="7" t="s">
        <v>31</v>
      </c>
      <c r="D1763" s="11" t="s">
        <v>51</v>
      </c>
      <c r="E1763" s="11"/>
      <c r="F1763" s="9">
        <v>106249.79526559786</v>
      </c>
      <c r="G1763" s="9">
        <f t="shared" si="49"/>
        <v>0</v>
      </c>
      <c r="K1763" s="8"/>
      <c r="L1763" s="3"/>
    </row>
    <row r="1764" spans="1:12" ht="25.5" customHeight="1" x14ac:dyDescent="0.25">
      <c r="A1764" s="4">
        <v>46</v>
      </c>
      <c r="B1764" s="816">
        <v>522</v>
      </c>
      <c r="C1764" s="11" t="s">
        <v>32</v>
      </c>
      <c r="D1764" s="11" t="s">
        <v>51</v>
      </c>
      <c r="E1764" s="11">
        <v>1</v>
      </c>
      <c r="F1764" s="9">
        <v>197789.02537109706</v>
      </c>
      <c r="G1764" s="9">
        <f t="shared" si="49"/>
        <v>197789.02537109706</v>
      </c>
      <c r="K1764" s="8"/>
      <c r="L1764" s="3"/>
    </row>
    <row r="1765" spans="1:12" ht="14.25" customHeight="1" x14ac:dyDescent="0.25">
      <c r="A1765" s="4">
        <v>46</v>
      </c>
      <c r="B1765" s="816">
        <v>510</v>
      </c>
      <c r="C1765" s="7" t="s">
        <v>33</v>
      </c>
      <c r="D1765" s="11" t="s">
        <v>51</v>
      </c>
      <c r="E1765" s="11">
        <v>1</v>
      </c>
      <c r="F1765" s="9">
        <v>427594.25988499756</v>
      </c>
      <c r="G1765" s="9">
        <f t="shared" si="49"/>
        <v>427594.25988499756</v>
      </c>
    </row>
    <row r="1766" spans="1:12" ht="14.25" customHeight="1" x14ac:dyDescent="0.25">
      <c r="A1766" s="4">
        <v>46</v>
      </c>
      <c r="B1766" s="816">
        <v>28</v>
      </c>
      <c r="C1766" s="7" t="s">
        <v>34</v>
      </c>
      <c r="D1766" s="11" t="s">
        <v>51</v>
      </c>
      <c r="E1766" s="11">
        <v>1</v>
      </c>
      <c r="F1766" s="9">
        <v>307100.9624623835</v>
      </c>
      <c r="G1766" s="9">
        <f t="shared" si="49"/>
        <v>307100.9624623835</v>
      </c>
      <c r="K1766" s="8"/>
      <c r="L1766" s="8"/>
    </row>
    <row r="1767" spans="1:12" ht="14.25" customHeight="1" x14ac:dyDescent="0.25">
      <c r="A1767" s="4">
        <v>46</v>
      </c>
      <c r="B1767" s="816" t="s">
        <v>35</v>
      </c>
      <c r="C1767" s="7" t="s">
        <v>36</v>
      </c>
      <c r="D1767" s="11"/>
      <c r="E1767" s="11"/>
      <c r="F1767" s="9">
        <v>300958.7640656826</v>
      </c>
      <c r="G1767" s="9">
        <f t="shared" si="49"/>
        <v>0</v>
      </c>
      <c r="L1767" s="8"/>
    </row>
    <row r="1768" spans="1:12" ht="14.25" customHeight="1" x14ac:dyDescent="0.25">
      <c r="A1768" s="4">
        <v>46</v>
      </c>
      <c r="B1768" s="820">
        <v>243.5</v>
      </c>
      <c r="C1768" s="7" t="s">
        <v>37</v>
      </c>
      <c r="D1768" s="11" t="s">
        <v>51</v>
      </c>
      <c r="E1768" s="11">
        <v>1</v>
      </c>
      <c r="F1768" s="9">
        <v>256983.18279463612</v>
      </c>
      <c r="G1768" s="9">
        <f t="shared" si="49"/>
        <v>256983.18279463612</v>
      </c>
    </row>
    <row r="1769" spans="1:12" ht="14.25" customHeight="1" x14ac:dyDescent="0.25">
      <c r="A1769" s="4">
        <v>46</v>
      </c>
      <c r="B1769" s="816" t="s">
        <v>64</v>
      </c>
      <c r="C1769" s="817" t="s">
        <v>63</v>
      </c>
      <c r="D1769" s="11" t="s">
        <v>51</v>
      </c>
      <c r="E1769" s="11">
        <v>1</v>
      </c>
      <c r="F1769" s="9">
        <v>278002.00000000006</v>
      </c>
      <c r="G1769" s="9">
        <f t="shared" si="49"/>
        <v>278002.00000000006</v>
      </c>
    </row>
    <row r="1770" spans="1:12" x14ac:dyDescent="0.25">
      <c r="A1770" s="4">
        <v>46</v>
      </c>
      <c r="B1770" s="816" t="s">
        <v>35</v>
      </c>
      <c r="C1770" s="817" t="s">
        <v>832</v>
      </c>
      <c r="D1770" s="11" t="s">
        <v>51</v>
      </c>
      <c r="E1770" s="11">
        <v>1</v>
      </c>
      <c r="F1770" s="9">
        <v>82819.867631515852</v>
      </c>
      <c r="G1770" s="9">
        <f t="shared" si="49"/>
        <v>82819.867631515852</v>
      </c>
    </row>
    <row r="1771" spans="1:12" ht="14.25" customHeight="1" x14ac:dyDescent="0.25">
      <c r="A1771" s="4">
        <v>46</v>
      </c>
      <c r="B1771" s="816">
        <v>690</v>
      </c>
      <c r="C1771" s="817" t="s">
        <v>833</v>
      </c>
      <c r="D1771" s="11" t="s">
        <v>51</v>
      </c>
      <c r="E1771" s="11">
        <v>1</v>
      </c>
      <c r="F1771" s="9">
        <v>494940.90605549113</v>
      </c>
      <c r="G1771" s="9">
        <f t="shared" si="49"/>
        <v>494940.90605549113</v>
      </c>
    </row>
    <row r="1772" spans="1:12" ht="14.25" customHeight="1" x14ac:dyDescent="0.25">
      <c r="A1772" s="4">
        <v>46</v>
      </c>
      <c r="B1772" s="816">
        <v>268</v>
      </c>
      <c r="C1772" s="817" t="s">
        <v>834</v>
      </c>
      <c r="D1772" s="11" t="s">
        <v>51</v>
      </c>
      <c r="E1772" s="11">
        <v>1</v>
      </c>
      <c r="F1772" s="9">
        <v>639730.4370110553</v>
      </c>
      <c r="G1772" s="9">
        <f t="shared" si="49"/>
        <v>639730.4370110553</v>
      </c>
    </row>
    <row r="1773" spans="1:12" ht="14.25" customHeight="1" x14ac:dyDescent="0.25">
      <c r="A1773" s="4">
        <v>46</v>
      </c>
      <c r="B1773" s="816">
        <v>719</v>
      </c>
      <c r="C1773" s="817" t="s">
        <v>835</v>
      </c>
      <c r="D1773" s="11" t="s">
        <v>51</v>
      </c>
      <c r="E1773" s="11"/>
      <c r="F1773" s="9">
        <v>2847932.6566036539</v>
      </c>
      <c r="G1773" s="9">
        <f t="shared" si="49"/>
        <v>0</v>
      </c>
    </row>
    <row r="1774" spans="1:12" ht="14.25" customHeight="1" x14ac:dyDescent="0.25">
      <c r="A1774" s="4">
        <v>46</v>
      </c>
      <c r="B1774" s="816" t="s">
        <v>836</v>
      </c>
      <c r="C1774" s="817" t="s">
        <v>837</v>
      </c>
      <c r="D1774" s="11" t="s">
        <v>51</v>
      </c>
      <c r="E1774" s="11"/>
      <c r="F1774" s="9">
        <v>2385143.5999055603</v>
      </c>
      <c r="G1774" s="9">
        <f t="shared" si="49"/>
        <v>0</v>
      </c>
    </row>
    <row r="1775" spans="1:12" ht="14.25" customHeight="1" x14ac:dyDescent="0.25">
      <c r="A1775" s="4">
        <v>46</v>
      </c>
      <c r="B1775" s="816" t="s">
        <v>35</v>
      </c>
      <c r="C1775" s="6" t="s">
        <v>39</v>
      </c>
      <c r="D1775" s="11" t="s">
        <v>51</v>
      </c>
      <c r="E1775" s="11">
        <v>6.5</v>
      </c>
      <c r="F1775" s="9">
        <v>307102.24208704947</v>
      </c>
      <c r="G1775" s="9">
        <f t="shared" si="49"/>
        <v>1996164.5735658216</v>
      </c>
    </row>
    <row r="1776" spans="1:12" ht="14.25" customHeight="1" x14ac:dyDescent="0.25">
      <c r="A1776" s="4">
        <v>46</v>
      </c>
      <c r="B1776" s="820">
        <v>528.5</v>
      </c>
      <c r="C1776" s="818" t="s">
        <v>40</v>
      </c>
      <c r="D1776" s="819" t="s">
        <v>51</v>
      </c>
      <c r="E1776" s="819"/>
      <c r="F1776" s="9">
        <v>292746.13295942714</v>
      </c>
      <c r="G1776" s="9">
        <f t="shared" si="49"/>
        <v>0</v>
      </c>
    </row>
    <row r="1777" spans="1:11" ht="14.25" customHeight="1" x14ac:dyDescent="0.25">
      <c r="A1777" s="4">
        <v>46</v>
      </c>
      <c r="B1777" s="816" t="s">
        <v>35</v>
      </c>
      <c r="C1777" s="6" t="s">
        <v>41</v>
      </c>
      <c r="D1777" s="11" t="s">
        <v>51</v>
      </c>
      <c r="E1777" s="11">
        <v>6</v>
      </c>
      <c r="F1777" s="9">
        <v>71289.169766375897</v>
      </c>
      <c r="G1777" s="9">
        <f t="shared" si="49"/>
        <v>427735.01859825535</v>
      </c>
    </row>
    <row r="1778" spans="1:11" ht="14.25" customHeight="1" x14ac:dyDescent="0.25">
      <c r="A1778" s="4">
        <v>46</v>
      </c>
      <c r="B1778" s="816" t="s">
        <v>35</v>
      </c>
      <c r="C1778" s="7" t="s">
        <v>42</v>
      </c>
      <c r="D1778" s="11" t="s">
        <v>51</v>
      </c>
      <c r="E1778" s="11">
        <v>1</v>
      </c>
      <c r="F1778" s="9">
        <v>142183.03788093745</v>
      </c>
      <c r="G1778" s="9">
        <f t="shared" si="49"/>
        <v>142183.03788093745</v>
      </c>
    </row>
    <row r="1779" spans="1:11" ht="14.25" customHeight="1" x14ac:dyDescent="0.25">
      <c r="A1779" s="4">
        <v>46</v>
      </c>
      <c r="B1779" s="816" t="s">
        <v>35</v>
      </c>
      <c r="C1779" s="7" t="s">
        <v>43</v>
      </c>
      <c r="D1779" s="11" t="s">
        <v>51</v>
      </c>
      <c r="E1779" s="11">
        <v>8</v>
      </c>
      <c r="F1779" s="9">
        <v>29369.945333558175</v>
      </c>
      <c r="G1779" s="9">
        <f t="shared" si="49"/>
        <v>234959.5626684654</v>
      </c>
    </row>
    <row r="1780" spans="1:11" ht="14.25" customHeight="1" x14ac:dyDescent="0.25">
      <c r="A1780" s="4">
        <v>46</v>
      </c>
      <c r="B1780" s="816" t="s">
        <v>35</v>
      </c>
      <c r="C1780" s="6" t="s">
        <v>44</v>
      </c>
      <c r="D1780" s="11" t="s">
        <v>51</v>
      </c>
      <c r="E1780" s="11">
        <v>1</v>
      </c>
      <c r="F1780" s="9">
        <v>1801648.8280902999</v>
      </c>
      <c r="G1780" s="9">
        <f t="shared" si="49"/>
        <v>1801648.8280902999</v>
      </c>
    </row>
    <row r="1781" spans="1:11" ht="14.25" customHeight="1" x14ac:dyDescent="0.25">
      <c r="A1781" s="4">
        <v>46</v>
      </c>
      <c r="B1781" s="816" t="s">
        <v>35</v>
      </c>
      <c r="C1781" s="6" t="s">
        <v>45</v>
      </c>
      <c r="D1781" s="11" t="s">
        <v>51</v>
      </c>
      <c r="E1781" s="11">
        <v>1</v>
      </c>
      <c r="F1781" s="9">
        <v>163108.63767372453</v>
      </c>
      <c r="G1781" s="9">
        <f t="shared" si="49"/>
        <v>163108.63767372453</v>
      </c>
    </row>
    <row r="1782" spans="1:11" ht="14.25" customHeight="1" x14ac:dyDescent="0.25">
      <c r="A1782" s="4">
        <v>46</v>
      </c>
      <c r="B1782" s="816" t="s">
        <v>35</v>
      </c>
      <c r="C1782" s="6" t="s">
        <v>46</v>
      </c>
      <c r="D1782" s="11" t="s">
        <v>51</v>
      </c>
      <c r="E1782" s="11">
        <v>1</v>
      </c>
      <c r="F1782" s="9">
        <v>122331.47825529339</v>
      </c>
      <c r="G1782" s="9">
        <f t="shared" si="49"/>
        <v>122331.47825529339</v>
      </c>
      <c r="H1782" s="2"/>
      <c r="I1782" s="2"/>
      <c r="J1782" s="8"/>
    </row>
    <row r="1783" spans="1:11" ht="14.25" customHeight="1" x14ac:dyDescent="0.25">
      <c r="A1783" s="4">
        <v>46</v>
      </c>
      <c r="B1783" s="816" t="s">
        <v>35</v>
      </c>
      <c r="C1783" s="6" t="s">
        <v>47</v>
      </c>
      <c r="D1783" s="11" t="s">
        <v>48</v>
      </c>
      <c r="E1783" s="11">
        <v>5</v>
      </c>
      <c r="F1783" s="9">
        <v>193974</v>
      </c>
      <c r="G1783" s="9">
        <f t="shared" si="49"/>
        <v>969870</v>
      </c>
      <c r="H1783" s="8"/>
      <c r="I1783" s="8"/>
      <c r="J1783" s="8"/>
      <c r="K1783" s="8"/>
    </row>
    <row r="1784" spans="1:11" ht="14.25" customHeight="1" x14ac:dyDescent="0.25">
      <c r="A1784" s="4">
        <v>46</v>
      </c>
      <c r="B1784" s="816">
        <v>100</v>
      </c>
      <c r="C1784" s="6" t="s">
        <v>497</v>
      </c>
      <c r="D1784" s="11" t="s">
        <v>51</v>
      </c>
      <c r="E1784" s="11"/>
      <c r="F1784" s="9">
        <v>118572.58079897906</v>
      </c>
      <c r="G1784" s="9">
        <f t="shared" si="49"/>
        <v>0</v>
      </c>
      <c r="H1784" s="8"/>
      <c r="I1784" s="8"/>
      <c r="J1784" s="8"/>
      <c r="K1784" s="8"/>
    </row>
    <row r="1785" spans="1:11" ht="14.25" customHeight="1" x14ac:dyDescent="0.25">
      <c r="A1785" s="4">
        <v>46</v>
      </c>
      <c r="B1785" s="816">
        <v>736</v>
      </c>
      <c r="C1785" s="6" t="s">
        <v>838</v>
      </c>
      <c r="D1785" s="11" t="s">
        <v>51</v>
      </c>
      <c r="E1785" s="11"/>
      <c r="F1785" s="9">
        <v>165180.35000794518</v>
      </c>
      <c r="G1785" s="9">
        <f t="shared" si="49"/>
        <v>0</v>
      </c>
      <c r="H1785" s="8"/>
      <c r="I1785" s="8"/>
      <c r="J1785" s="8"/>
      <c r="K1785" s="8"/>
    </row>
    <row r="1786" spans="1:11" ht="14.25" customHeight="1" x14ac:dyDescent="0.25">
      <c r="A1786" s="4">
        <v>1</v>
      </c>
      <c r="B1786" s="816" t="s">
        <v>35</v>
      </c>
      <c r="C1786" s="6" t="s">
        <v>525</v>
      </c>
      <c r="D1786" s="11" t="s">
        <v>524</v>
      </c>
      <c r="E1786" s="11">
        <v>1</v>
      </c>
      <c r="F1786" s="9">
        <v>133080.96526185301</v>
      </c>
      <c r="G1786" s="9">
        <f t="shared" si="49"/>
        <v>133080.96526185301</v>
      </c>
      <c r="H1786" s="8"/>
      <c r="I1786" s="8"/>
      <c r="J1786" s="8"/>
      <c r="K1786" s="8"/>
    </row>
    <row r="1787" spans="1:11" ht="14.25" customHeight="1" x14ac:dyDescent="0.25">
      <c r="A1787" s="4">
        <v>1</v>
      </c>
      <c r="B1787" s="816" t="s">
        <v>35</v>
      </c>
      <c r="C1787" s="6" t="s">
        <v>889</v>
      </c>
      <c r="D1787" s="11" t="s">
        <v>521</v>
      </c>
      <c r="E1787" s="11">
        <v>1</v>
      </c>
      <c r="F1787" s="9">
        <v>66540.482630926504</v>
      </c>
      <c r="G1787" s="9">
        <f t="shared" si="49"/>
        <v>66540.482630926504</v>
      </c>
      <c r="H1787" s="8"/>
      <c r="I1787" s="8"/>
      <c r="J1787" s="8"/>
      <c r="K1787" s="8"/>
    </row>
    <row r="1788" spans="1:11" customFormat="1" ht="15" customHeight="1" x14ac:dyDescent="0.3">
      <c r="A1788" s="4">
        <v>1</v>
      </c>
      <c r="B1788" s="869">
        <v>576</v>
      </c>
      <c r="C1788" s="868" t="s">
        <v>1056</v>
      </c>
      <c r="D1788" s="866" t="s">
        <v>790</v>
      </c>
      <c r="E1788" s="11">
        <v>3</v>
      </c>
      <c r="F1788" s="867">
        <v>59806</v>
      </c>
      <c r="G1788" s="867">
        <f t="shared" si="49"/>
        <v>179418</v>
      </c>
    </row>
    <row r="1789" spans="1:11" customFormat="1" ht="15" customHeight="1" x14ac:dyDescent="0.3">
      <c r="A1789" s="4">
        <v>1</v>
      </c>
      <c r="B1789" s="869">
        <v>101</v>
      </c>
      <c r="C1789" s="868" t="s">
        <v>1057</v>
      </c>
      <c r="D1789" s="866" t="s">
        <v>790</v>
      </c>
      <c r="E1789" s="874">
        <f>+E1784</f>
        <v>0</v>
      </c>
      <c r="F1789" s="867">
        <v>78318</v>
      </c>
      <c r="G1789" s="867">
        <f t="shared" si="49"/>
        <v>0</v>
      </c>
    </row>
    <row r="1790" spans="1:11" ht="28.5" customHeight="1" x14ac:dyDescent="0.25">
      <c r="A1790" s="4">
        <v>46</v>
      </c>
      <c r="B1790" s="816" t="s">
        <v>35</v>
      </c>
      <c r="C1790" s="6" t="s">
        <v>49</v>
      </c>
      <c r="D1790" s="11" t="s">
        <v>51</v>
      </c>
      <c r="E1790" s="11">
        <v>1</v>
      </c>
      <c r="F1790" s="9">
        <v>3817766.5890727374</v>
      </c>
      <c r="G1790" s="9">
        <f t="shared" si="49"/>
        <v>3817766.5890727374</v>
      </c>
      <c r="J1790" s="2"/>
    </row>
    <row r="1791" spans="1:11" ht="31.5" customHeight="1" x14ac:dyDescent="0.25">
      <c r="A1791" s="4">
        <v>1</v>
      </c>
      <c r="B1791" s="841" t="s">
        <v>35</v>
      </c>
      <c r="C1791" s="842" t="s">
        <v>50</v>
      </c>
      <c r="D1791" s="11" t="s">
        <v>51</v>
      </c>
      <c r="E1791" s="843">
        <v>1</v>
      </c>
      <c r="F1791" s="844">
        <f>3184838.63678603</f>
        <v>3184838.6367860301</v>
      </c>
      <c r="G1791" s="9">
        <f t="shared" si="49"/>
        <v>3184838.6367860301</v>
      </c>
      <c r="J1791" s="2"/>
    </row>
    <row r="1792" spans="1:11" ht="42.75" customHeight="1" x14ac:dyDescent="0.25">
      <c r="A1792" s="4">
        <v>46</v>
      </c>
      <c r="B1792" s="816" t="s">
        <v>35</v>
      </c>
      <c r="C1792" s="6" t="s">
        <v>52</v>
      </c>
      <c r="D1792" s="11" t="s">
        <v>51</v>
      </c>
      <c r="E1792" s="11">
        <v>1</v>
      </c>
      <c r="F1792" s="10">
        <v>3312236.7889062678</v>
      </c>
      <c r="G1792" s="9">
        <f t="shared" si="49"/>
        <v>3312236.7889062678</v>
      </c>
    </row>
    <row r="1793" spans="1:12" ht="14.25" customHeight="1" x14ac:dyDescent="0.25">
      <c r="A1793" s="4">
        <v>46</v>
      </c>
      <c r="B1793" s="816" t="s">
        <v>35</v>
      </c>
      <c r="C1793" s="6" t="s">
        <v>53</v>
      </c>
      <c r="D1793" s="11" t="s">
        <v>51</v>
      </c>
      <c r="E1793" s="11">
        <v>1</v>
      </c>
      <c r="F1793" s="10">
        <v>1620000</v>
      </c>
      <c r="G1793" s="9">
        <f t="shared" si="49"/>
        <v>1620000</v>
      </c>
      <c r="K1793" s="2"/>
    </row>
    <row r="1794" spans="1:12" ht="28.5" customHeight="1" x14ac:dyDescent="0.25">
      <c r="A1794" s="4">
        <v>46</v>
      </c>
      <c r="B1794" s="816" t="s">
        <v>35</v>
      </c>
      <c r="C1794" s="13" t="s">
        <v>54</v>
      </c>
      <c r="D1794" s="11" t="s">
        <v>51</v>
      </c>
      <c r="E1794" s="11">
        <v>1</v>
      </c>
      <c r="F1794" s="10">
        <v>3817766.9999999986</v>
      </c>
      <c r="G1794" s="9">
        <f t="shared" si="49"/>
        <v>3817766.9999999986</v>
      </c>
      <c r="K1794" s="3"/>
    </row>
    <row r="1795" spans="1:12" ht="28.5" customHeight="1" x14ac:dyDescent="0.25">
      <c r="A1795" s="4">
        <v>46</v>
      </c>
      <c r="B1795" s="820" t="s">
        <v>35</v>
      </c>
      <c r="C1795" s="12" t="s">
        <v>55</v>
      </c>
      <c r="D1795" s="11" t="s">
        <v>51</v>
      </c>
      <c r="E1795" s="11">
        <v>1</v>
      </c>
      <c r="F1795" s="10">
        <v>2031088.0899497306</v>
      </c>
      <c r="G1795" s="9">
        <f t="shared" si="49"/>
        <v>2031088.0899497306</v>
      </c>
    </row>
    <row r="1796" spans="1:12" ht="14.25" customHeight="1" x14ac:dyDescent="0.25">
      <c r="A1796" s="825"/>
      <c r="B1796" s="826"/>
      <c r="C1796" s="827" t="s">
        <v>20</v>
      </c>
      <c r="D1796" s="828"/>
      <c r="E1796" s="828"/>
      <c r="F1796" s="829"/>
      <c r="G1796" s="830">
        <f>SUM(G1759:G1795)</f>
        <v>29237994.928170711</v>
      </c>
      <c r="H1796" s="8" t="e">
        <f>+#REF!</f>
        <v>#REF!</v>
      </c>
      <c r="J1796" s="8" t="e">
        <f>+G1796-H1796</f>
        <v>#REF!</v>
      </c>
    </row>
    <row r="1797" spans="1:12" ht="14.25" customHeight="1" x14ac:dyDescent="0.25">
      <c r="A1797" s="822"/>
      <c r="B1797" s="822"/>
      <c r="C1797" s="822" t="s">
        <v>883</v>
      </c>
      <c r="D1797" s="822"/>
      <c r="E1797" s="822"/>
      <c r="F1797" s="823"/>
      <c r="G1797" s="824"/>
    </row>
    <row r="1798" spans="1:12" ht="14.25" customHeight="1" x14ac:dyDescent="0.25">
      <c r="A1798" s="4">
        <v>47</v>
      </c>
      <c r="B1798" s="816">
        <v>730</v>
      </c>
      <c r="C1798" s="5" t="s">
        <v>26</v>
      </c>
      <c r="D1798" s="11" t="s">
        <v>51</v>
      </c>
      <c r="E1798" s="11">
        <v>1</v>
      </c>
      <c r="F1798" s="9">
        <v>874341.94177037419</v>
      </c>
      <c r="G1798" s="9">
        <f t="shared" ref="G1798:G1834" si="50">+F1798*E1798</f>
        <v>874341.94177037419</v>
      </c>
      <c r="K1798" s="8"/>
      <c r="L1798" s="3"/>
    </row>
    <row r="1799" spans="1:12" ht="14.25" customHeight="1" x14ac:dyDescent="0.25">
      <c r="A1799" s="4">
        <v>47</v>
      </c>
      <c r="B1799" s="816">
        <v>708</v>
      </c>
      <c r="C1799" s="5" t="s">
        <v>27</v>
      </c>
      <c r="D1799" s="11" t="s">
        <v>51</v>
      </c>
      <c r="E1799" s="11">
        <v>1</v>
      </c>
      <c r="F1799" s="9">
        <v>615578.80106536078</v>
      </c>
      <c r="G1799" s="9">
        <f t="shared" si="50"/>
        <v>615578.80106536078</v>
      </c>
      <c r="K1799" s="8"/>
      <c r="L1799" s="3"/>
    </row>
    <row r="1800" spans="1:12" ht="14.25" customHeight="1" x14ac:dyDescent="0.25">
      <c r="A1800" s="4">
        <v>47</v>
      </c>
      <c r="B1800" s="816">
        <v>752</v>
      </c>
      <c r="C1800" s="6" t="s">
        <v>28</v>
      </c>
      <c r="D1800" s="11" t="s">
        <v>51</v>
      </c>
      <c r="E1800" s="11">
        <v>1</v>
      </c>
      <c r="F1800" s="9">
        <v>672692.28878201754</v>
      </c>
      <c r="G1800" s="9">
        <f t="shared" si="50"/>
        <v>672692.28878201754</v>
      </c>
      <c r="K1800" s="8"/>
      <c r="L1800" s="3"/>
    </row>
    <row r="1801" spans="1:12" ht="14.25" customHeight="1" x14ac:dyDescent="0.25">
      <c r="A1801" s="4">
        <v>47</v>
      </c>
      <c r="B1801" s="816" t="s">
        <v>29</v>
      </c>
      <c r="C1801" s="7" t="s">
        <v>30</v>
      </c>
      <c r="D1801" s="11" t="s">
        <v>51</v>
      </c>
      <c r="E1801" s="11">
        <v>2</v>
      </c>
      <c r="F1801" s="9">
        <v>184841.78300071796</v>
      </c>
      <c r="G1801" s="9">
        <f t="shared" si="50"/>
        <v>369683.56600143592</v>
      </c>
      <c r="K1801" s="8"/>
      <c r="L1801" s="3"/>
    </row>
    <row r="1802" spans="1:12" ht="14.25" customHeight="1" x14ac:dyDescent="0.25">
      <c r="A1802" s="4">
        <v>47</v>
      </c>
      <c r="B1802" s="816">
        <v>527</v>
      </c>
      <c r="C1802" s="7" t="s">
        <v>31</v>
      </c>
      <c r="D1802" s="11" t="s">
        <v>51</v>
      </c>
      <c r="E1802" s="11">
        <v>1</v>
      </c>
      <c r="F1802" s="9">
        <v>106249.79526559786</v>
      </c>
      <c r="G1802" s="9">
        <f t="shared" si="50"/>
        <v>106249.79526559786</v>
      </c>
      <c r="K1802" s="8"/>
      <c r="L1802" s="3"/>
    </row>
    <row r="1803" spans="1:12" ht="25.5" customHeight="1" x14ac:dyDescent="0.25">
      <c r="A1803" s="4">
        <v>47</v>
      </c>
      <c r="B1803" s="816">
        <v>522</v>
      </c>
      <c r="C1803" s="11" t="s">
        <v>32</v>
      </c>
      <c r="D1803" s="11" t="s">
        <v>51</v>
      </c>
      <c r="E1803" s="11">
        <v>1</v>
      </c>
      <c r="F1803" s="9">
        <v>197789.02537109706</v>
      </c>
      <c r="G1803" s="9">
        <f t="shared" si="50"/>
        <v>197789.02537109706</v>
      </c>
      <c r="K1803" s="8"/>
      <c r="L1803" s="3"/>
    </row>
    <row r="1804" spans="1:12" ht="14.25" customHeight="1" x14ac:dyDescent="0.25">
      <c r="A1804" s="4">
        <v>47</v>
      </c>
      <c r="B1804" s="816">
        <v>510</v>
      </c>
      <c r="C1804" s="7" t="s">
        <v>33</v>
      </c>
      <c r="D1804" s="11" t="s">
        <v>51</v>
      </c>
      <c r="E1804" s="11">
        <v>1</v>
      </c>
      <c r="F1804" s="9">
        <v>427594.25988499756</v>
      </c>
      <c r="G1804" s="9">
        <f t="shared" si="50"/>
        <v>427594.25988499756</v>
      </c>
    </row>
    <row r="1805" spans="1:12" ht="14.25" customHeight="1" x14ac:dyDescent="0.25">
      <c r="A1805" s="4">
        <v>47</v>
      </c>
      <c r="B1805" s="816">
        <v>28</v>
      </c>
      <c r="C1805" s="7" t="s">
        <v>34</v>
      </c>
      <c r="D1805" s="11" t="s">
        <v>51</v>
      </c>
      <c r="E1805" s="11">
        <v>1</v>
      </c>
      <c r="F1805" s="9">
        <v>307100.9624623835</v>
      </c>
      <c r="G1805" s="9">
        <f t="shared" si="50"/>
        <v>307100.9624623835</v>
      </c>
      <c r="K1805" s="8"/>
      <c r="L1805" s="8"/>
    </row>
    <row r="1806" spans="1:12" ht="14.25" customHeight="1" x14ac:dyDescent="0.25">
      <c r="A1806" s="4">
        <v>47</v>
      </c>
      <c r="B1806" s="816" t="s">
        <v>35</v>
      </c>
      <c r="C1806" s="7" t="s">
        <v>36</v>
      </c>
      <c r="D1806" s="11"/>
      <c r="E1806" s="11"/>
      <c r="F1806" s="9">
        <v>300958.7640656826</v>
      </c>
      <c r="G1806" s="9">
        <f t="shared" si="50"/>
        <v>0</v>
      </c>
      <c r="L1806" s="8"/>
    </row>
    <row r="1807" spans="1:12" ht="14.25" customHeight="1" x14ac:dyDescent="0.25">
      <c r="A1807" s="4">
        <v>47</v>
      </c>
      <c r="B1807" s="820">
        <v>243.5</v>
      </c>
      <c r="C1807" s="7" t="s">
        <v>37</v>
      </c>
      <c r="D1807" s="11" t="s">
        <v>51</v>
      </c>
      <c r="E1807" s="11">
        <v>1</v>
      </c>
      <c r="F1807" s="9">
        <v>256983.18279463612</v>
      </c>
      <c r="G1807" s="9">
        <f t="shared" si="50"/>
        <v>256983.18279463612</v>
      </c>
    </row>
    <row r="1808" spans="1:12" ht="14.25" customHeight="1" x14ac:dyDescent="0.25">
      <c r="A1808" s="4">
        <v>47</v>
      </c>
      <c r="B1808" s="816" t="s">
        <v>64</v>
      </c>
      <c r="C1808" s="817" t="s">
        <v>63</v>
      </c>
      <c r="D1808" s="11" t="s">
        <v>51</v>
      </c>
      <c r="E1808" s="11"/>
      <c r="F1808" s="9">
        <v>278002.00000000006</v>
      </c>
      <c r="G1808" s="9">
        <f t="shared" si="50"/>
        <v>0</v>
      </c>
    </row>
    <row r="1809" spans="1:11" x14ac:dyDescent="0.25">
      <c r="A1809" s="4">
        <v>47</v>
      </c>
      <c r="B1809" s="816" t="s">
        <v>35</v>
      </c>
      <c r="C1809" s="817" t="s">
        <v>832</v>
      </c>
      <c r="D1809" s="11" t="s">
        <v>51</v>
      </c>
      <c r="E1809" s="11">
        <v>1</v>
      </c>
      <c r="F1809" s="9">
        <v>82819.867631515852</v>
      </c>
      <c r="G1809" s="9">
        <f t="shared" si="50"/>
        <v>82819.867631515852</v>
      </c>
    </row>
    <row r="1810" spans="1:11" ht="14.25" customHeight="1" x14ac:dyDescent="0.25">
      <c r="A1810" s="4">
        <v>47</v>
      </c>
      <c r="B1810" s="816">
        <v>690</v>
      </c>
      <c r="C1810" s="817" t="s">
        <v>833</v>
      </c>
      <c r="D1810" s="11" t="s">
        <v>51</v>
      </c>
      <c r="E1810" s="11">
        <v>1</v>
      </c>
      <c r="F1810" s="9">
        <v>494940.90605549113</v>
      </c>
      <c r="G1810" s="9">
        <f t="shared" si="50"/>
        <v>494940.90605549113</v>
      </c>
    </row>
    <row r="1811" spans="1:11" ht="14.25" customHeight="1" x14ac:dyDescent="0.25">
      <c r="A1811" s="4">
        <v>47</v>
      </c>
      <c r="B1811" s="816">
        <v>268</v>
      </c>
      <c r="C1811" s="817" t="s">
        <v>834</v>
      </c>
      <c r="D1811" s="11" t="s">
        <v>51</v>
      </c>
      <c r="E1811" s="11">
        <v>1</v>
      </c>
      <c r="F1811" s="9">
        <v>639730.4370110553</v>
      </c>
      <c r="G1811" s="9">
        <f t="shared" si="50"/>
        <v>639730.4370110553</v>
      </c>
    </row>
    <row r="1812" spans="1:11" ht="14.25" customHeight="1" x14ac:dyDescent="0.25">
      <c r="A1812" s="4">
        <v>47</v>
      </c>
      <c r="B1812" s="816">
        <v>719</v>
      </c>
      <c r="C1812" s="817" t="s">
        <v>835</v>
      </c>
      <c r="D1812" s="11" t="s">
        <v>51</v>
      </c>
      <c r="E1812" s="11"/>
      <c r="F1812" s="9">
        <v>2847932.6566036539</v>
      </c>
      <c r="G1812" s="9">
        <f t="shared" si="50"/>
        <v>0</v>
      </c>
    </row>
    <row r="1813" spans="1:11" ht="14.25" customHeight="1" x14ac:dyDescent="0.25">
      <c r="A1813" s="4">
        <v>47</v>
      </c>
      <c r="B1813" s="816" t="s">
        <v>836</v>
      </c>
      <c r="C1813" s="817" t="s">
        <v>837</v>
      </c>
      <c r="D1813" s="11" t="s">
        <v>51</v>
      </c>
      <c r="E1813" s="11"/>
      <c r="F1813" s="9">
        <v>2385143.5999055603</v>
      </c>
      <c r="G1813" s="9">
        <f t="shared" si="50"/>
        <v>0</v>
      </c>
    </row>
    <row r="1814" spans="1:11" ht="14.25" customHeight="1" x14ac:dyDescent="0.25">
      <c r="A1814" s="4">
        <v>47</v>
      </c>
      <c r="B1814" s="816" t="s">
        <v>35</v>
      </c>
      <c r="C1814" s="6" t="s">
        <v>39</v>
      </c>
      <c r="D1814" s="11" t="s">
        <v>51</v>
      </c>
      <c r="E1814" s="11">
        <v>6.5</v>
      </c>
      <c r="F1814" s="9">
        <v>307102.24208704947</v>
      </c>
      <c r="G1814" s="9">
        <f t="shared" si="50"/>
        <v>1996164.5735658216</v>
      </c>
    </row>
    <row r="1815" spans="1:11" ht="14.25" customHeight="1" x14ac:dyDescent="0.25">
      <c r="A1815" s="4">
        <v>47</v>
      </c>
      <c r="B1815" s="820">
        <v>528.5</v>
      </c>
      <c r="C1815" s="818" t="s">
        <v>40</v>
      </c>
      <c r="D1815" s="819" t="s">
        <v>51</v>
      </c>
      <c r="E1815" s="819"/>
      <c r="F1815" s="9">
        <v>292746.13295942714</v>
      </c>
      <c r="G1815" s="9">
        <f t="shared" si="50"/>
        <v>0</v>
      </c>
    </row>
    <row r="1816" spans="1:11" ht="14.25" customHeight="1" x14ac:dyDescent="0.25">
      <c r="A1816" s="4">
        <v>47</v>
      </c>
      <c r="B1816" s="816" t="s">
        <v>35</v>
      </c>
      <c r="C1816" s="6" t="s">
        <v>41</v>
      </c>
      <c r="D1816" s="11" t="s">
        <v>51</v>
      </c>
      <c r="E1816" s="11">
        <v>6</v>
      </c>
      <c r="F1816" s="9">
        <v>71289.169766375897</v>
      </c>
      <c r="G1816" s="9">
        <f t="shared" si="50"/>
        <v>427735.01859825535</v>
      </c>
    </row>
    <row r="1817" spans="1:11" ht="14.25" customHeight="1" x14ac:dyDescent="0.25">
      <c r="A1817" s="4">
        <v>47</v>
      </c>
      <c r="B1817" s="816" t="s">
        <v>35</v>
      </c>
      <c r="C1817" s="7" t="s">
        <v>42</v>
      </c>
      <c r="D1817" s="11" t="s">
        <v>51</v>
      </c>
      <c r="E1817" s="11">
        <v>1</v>
      </c>
      <c r="F1817" s="9">
        <v>142183.03788093745</v>
      </c>
      <c r="G1817" s="9">
        <f t="shared" si="50"/>
        <v>142183.03788093745</v>
      </c>
    </row>
    <row r="1818" spans="1:11" ht="14.25" customHeight="1" x14ac:dyDescent="0.25">
      <c r="A1818" s="4">
        <v>47</v>
      </c>
      <c r="B1818" s="816" t="s">
        <v>35</v>
      </c>
      <c r="C1818" s="7" t="s">
        <v>43</v>
      </c>
      <c r="D1818" s="11" t="s">
        <v>51</v>
      </c>
      <c r="E1818" s="11">
        <v>8</v>
      </c>
      <c r="F1818" s="9">
        <v>29369.945333558175</v>
      </c>
      <c r="G1818" s="9">
        <f t="shared" si="50"/>
        <v>234959.5626684654</v>
      </c>
    </row>
    <row r="1819" spans="1:11" ht="14.25" customHeight="1" x14ac:dyDescent="0.25">
      <c r="A1819" s="4">
        <v>47</v>
      </c>
      <c r="B1819" s="816" t="s">
        <v>35</v>
      </c>
      <c r="C1819" s="6" t="s">
        <v>44</v>
      </c>
      <c r="D1819" s="11" t="s">
        <v>51</v>
      </c>
      <c r="E1819" s="11">
        <v>1</v>
      </c>
      <c r="F1819" s="9">
        <v>1801648.8280902999</v>
      </c>
      <c r="G1819" s="9">
        <f t="shared" si="50"/>
        <v>1801648.8280902999</v>
      </c>
    </row>
    <row r="1820" spans="1:11" ht="14.25" customHeight="1" x14ac:dyDescent="0.25">
      <c r="A1820" s="4">
        <v>47</v>
      </c>
      <c r="B1820" s="816" t="s">
        <v>35</v>
      </c>
      <c r="C1820" s="6" t="s">
        <v>45</v>
      </c>
      <c r="D1820" s="11" t="s">
        <v>51</v>
      </c>
      <c r="E1820" s="11">
        <v>1</v>
      </c>
      <c r="F1820" s="9">
        <v>163108.63767372453</v>
      </c>
      <c r="G1820" s="9">
        <f t="shared" si="50"/>
        <v>163108.63767372453</v>
      </c>
    </row>
    <row r="1821" spans="1:11" ht="14.25" customHeight="1" x14ac:dyDescent="0.25">
      <c r="A1821" s="4">
        <v>47</v>
      </c>
      <c r="B1821" s="816" t="s">
        <v>35</v>
      </c>
      <c r="C1821" s="6" t="s">
        <v>46</v>
      </c>
      <c r="D1821" s="11" t="s">
        <v>51</v>
      </c>
      <c r="E1821" s="11">
        <v>1</v>
      </c>
      <c r="F1821" s="9">
        <v>122331.47825529339</v>
      </c>
      <c r="G1821" s="9">
        <f t="shared" si="50"/>
        <v>122331.47825529339</v>
      </c>
      <c r="H1821" s="2"/>
      <c r="I1821" s="2"/>
      <c r="J1821" s="8"/>
    </row>
    <row r="1822" spans="1:11" ht="14.25" customHeight="1" x14ac:dyDescent="0.25">
      <c r="A1822" s="4">
        <v>47</v>
      </c>
      <c r="B1822" s="816" t="s">
        <v>35</v>
      </c>
      <c r="C1822" s="6" t="s">
        <v>47</v>
      </c>
      <c r="D1822" s="11" t="s">
        <v>48</v>
      </c>
      <c r="E1822" s="11">
        <v>5</v>
      </c>
      <c r="F1822" s="9">
        <v>193974</v>
      </c>
      <c r="G1822" s="9">
        <f t="shared" si="50"/>
        <v>969870</v>
      </c>
      <c r="H1822" s="8"/>
      <c r="I1822" s="8"/>
      <c r="J1822" s="8"/>
      <c r="K1822" s="8"/>
    </row>
    <row r="1823" spans="1:11" ht="14.25" customHeight="1" x14ac:dyDescent="0.25">
      <c r="A1823" s="4">
        <v>47</v>
      </c>
      <c r="B1823" s="816">
        <v>100</v>
      </c>
      <c r="C1823" s="6" t="s">
        <v>497</v>
      </c>
      <c r="D1823" s="11" t="s">
        <v>51</v>
      </c>
      <c r="E1823" s="11"/>
      <c r="F1823" s="9">
        <v>118572.58079897906</v>
      </c>
      <c r="G1823" s="9">
        <f t="shared" si="50"/>
        <v>0</v>
      </c>
      <c r="H1823" s="8"/>
      <c r="I1823" s="8"/>
      <c r="J1823" s="8"/>
      <c r="K1823" s="8"/>
    </row>
    <row r="1824" spans="1:11" ht="14.25" customHeight="1" x14ac:dyDescent="0.25">
      <c r="A1824" s="4">
        <v>47</v>
      </c>
      <c r="B1824" s="816">
        <v>736</v>
      </c>
      <c r="C1824" s="6" t="s">
        <v>838</v>
      </c>
      <c r="D1824" s="11" t="s">
        <v>51</v>
      </c>
      <c r="E1824" s="11"/>
      <c r="F1824" s="9">
        <v>165180.35000794518</v>
      </c>
      <c r="G1824" s="9">
        <f t="shared" si="50"/>
        <v>0</v>
      </c>
      <c r="H1824" s="8"/>
      <c r="I1824" s="8"/>
      <c r="J1824" s="8"/>
      <c r="K1824" s="8"/>
    </row>
    <row r="1825" spans="1:12" ht="14.25" customHeight="1" x14ac:dyDescent="0.25">
      <c r="A1825" s="4">
        <v>1</v>
      </c>
      <c r="B1825" s="816" t="s">
        <v>35</v>
      </c>
      <c r="C1825" s="6" t="s">
        <v>525</v>
      </c>
      <c r="D1825" s="11" t="s">
        <v>524</v>
      </c>
      <c r="E1825" s="11">
        <v>1</v>
      </c>
      <c r="F1825" s="9">
        <v>133080.96526185301</v>
      </c>
      <c r="G1825" s="9">
        <f t="shared" si="50"/>
        <v>133080.96526185301</v>
      </c>
      <c r="H1825" s="8"/>
      <c r="I1825" s="8"/>
      <c r="J1825" s="8"/>
      <c r="K1825" s="8"/>
    </row>
    <row r="1826" spans="1:12" ht="14.25" customHeight="1" x14ac:dyDescent="0.25">
      <c r="A1826" s="4">
        <v>1</v>
      </c>
      <c r="B1826" s="816" t="s">
        <v>35</v>
      </c>
      <c r="C1826" s="6" t="s">
        <v>889</v>
      </c>
      <c r="D1826" s="11" t="s">
        <v>521</v>
      </c>
      <c r="E1826" s="11">
        <v>1</v>
      </c>
      <c r="F1826" s="9">
        <v>66540.482630926504</v>
      </c>
      <c r="G1826" s="9">
        <f t="shared" si="50"/>
        <v>66540.482630926504</v>
      </c>
      <c r="H1826" s="8"/>
      <c r="I1826" s="8"/>
      <c r="J1826" s="8"/>
      <c r="K1826" s="8"/>
    </row>
    <row r="1827" spans="1:12" customFormat="1" ht="15" customHeight="1" x14ac:dyDescent="0.3">
      <c r="A1827" s="4">
        <v>1</v>
      </c>
      <c r="B1827" s="869">
        <v>576</v>
      </c>
      <c r="C1827" s="868" t="s">
        <v>1056</v>
      </c>
      <c r="D1827" s="866" t="s">
        <v>790</v>
      </c>
      <c r="E1827" s="11">
        <v>3</v>
      </c>
      <c r="F1827" s="867">
        <v>59806</v>
      </c>
      <c r="G1827" s="867">
        <f t="shared" si="50"/>
        <v>179418</v>
      </c>
    </row>
    <row r="1828" spans="1:12" customFormat="1" ht="15" customHeight="1" x14ac:dyDescent="0.3">
      <c r="A1828" s="4">
        <v>1</v>
      </c>
      <c r="B1828" s="869">
        <v>101</v>
      </c>
      <c r="C1828" s="868" t="s">
        <v>1057</v>
      </c>
      <c r="D1828" s="866" t="s">
        <v>790</v>
      </c>
      <c r="E1828" s="874">
        <f>+E1823</f>
        <v>0</v>
      </c>
      <c r="F1828" s="867">
        <v>78318</v>
      </c>
      <c r="G1828" s="867">
        <f t="shared" si="50"/>
        <v>0</v>
      </c>
    </row>
    <row r="1829" spans="1:12" ht="28.5" customHeight="1" x14ac:dyDescent="0.25">
      <c r="A1829" s="4">
        <v>47</v>
      </c>
      <c r="B1829" s="816" t="s">
        <v>35</v>
      </c>
      <c r="C1829" s="6" t="s">
        <v>49</v>
      </c>
      <c r="D1829" s="11" t="s">
        <v>51</v>
      </c>
      <c r="E1829" s="11">
        <v>1</v>
      </c>
      <c r="F1829" s="9">
        <v>3817766.5890727374</v>
      </c>
      <c r="G1829" s="9">
        <f t="shared" si="50"/>
        <v>3817766.5890727374</v>
      </c>
      <c r="J1829" s="2"/>
    </row>
    <row r="1830" spans="1:12" ht="31.5" customHeight="1" x14ac:dyDescent="0.25">
      <c r="A1830" s="4">
        <v>1</v>
      </c>
      <c r="B1830" s="841" t="s">
        <v>35</v>
      </c>
      <c r="C1830" s="842" t="s">
        <v>50</v>
      </c>
      <c r="D1830" s="11" t="s">
        <v>51</v>
      </c>
      <c r="E1830" s="843">
        <v>1</v>
      </c>
      <c r="F1830" s="844">
        <f>3184838.63678603</f>
        <v>3184838.6367860301</v>
      </c>
      <c r="G1830" s="9">
        <f t="shared" si="50"/>
        <v>3184838.6367860301</v>
      </c>
      <c r="J1830" s="2"/>
    </row>
    <row r="1831" spans="1:12" ht="42.75" customHeight="1" x14ac:dyDescent="0.25">
      <c r="A1831" s="4">
        <v>47</v>
      </c>
      <c r="B1831" s="816" t="s">
        <v>35</v>
      </c>
      <c r="C1831" s="6" t="s">
        <v>52</v>
      </c>
      <c r="D1831" s="11" t="s">
        <v>51</v>
      </c>
      <c r="E1831" s="11">
        <v>1</v>
      </c>
      <c r="F1831" s="10">
        <v>3312236.7889062678</v>
      </c>
      <c r="G1831" s="9">
        <f t="shared" si="50"/>
        <v>3312236.7889062678</v>
      </c>
    </row>
    <row r="1832" spans="1:12" ht="14.25" customHeight="1" x14ac:dyDescent="0.25">
      <c r="A1832" s="4">
        <v>47</v>
      </c>
      <c r="B1832" s="816" t="s">
        <v>35</v>
      </c>
      <c r="C1832" s="6" t="s">
        <v>53</v>
      </c>
      <c r="D1832" s="11" t="s">
        <v>51</v>
      </c>
      <c r="E1832" s="11">
        <v>1</v>
      </c>
      <c r="F1832" s="10">
        <v>1620000</v>
      </c>
      <c r="G1832" s="9">
        <f t="shared" si="50"/>
        <v>1620000</v>
      </c>
      <c r="K1832" s="2"/>
    </row>
    <row r="1833" spans="1:12" ht="28.5" customHeight="1" x14ac:dyDescent="0.25">
      <c r="A1833" s="4">
        <v>47</v>
      </c>
      <c r="B1833" s="816" t="s">
        <v>35</v>
      </c>
      <c r="C1833" s="13" t="s">
        <v>54</v>
      </c>
      <c r="D1833" s="11" t="s">
        <v>51</v>
      </c>
      <c r="E1833" s="11">
        <v>1</v>
      </c>
      <c r="F1833" s="10">
        <v>3817766.9999999986</v>
      </c>
      <c r="G1833" s="9">
        <f t="shared" si="50"/>
        <v>3817766.9999999986</v>
      </c>
      <c r="K1833" s="3"/>
    </row>
    <row r="1834" spans="1:12" ht="28.5" customHeight="1" x14ac:dyDescent="0.25">
      <c r="A1834" s="4">
        <v>47</v>
      </c>
      <c r="B1834" s="820" t="s">
        <v>35</v>
      </c>
      <c r="C1834" s="12" t="s">
        <v>55</v>
      </c>
      <c r="D1834" s="11" t="s">
        <v>51</v>
      </c>
      <c r="E1834" s="11">
        <v>1</v>
      </c>
      <c r="F1834" s="10">
        <v>2031088.0899497306</v>
      </c>
      <c r="G1834" s="9">
        <f t="shared" si="50"/>
        <v>2031088.0899497306</v>
      </c>
    </row>
    <row r="1835" spans="1:12" ht="14.25" customHeight="1" x14ac:dyDescent="0.25">
      <c r="A1835" s="825"/>
      <c r="B1835" s="826"/>
      <c r="C1835" s="827" t="s">
        <v>20</v>
      </c>
      <c r="D1835" s="828"/>
      <c r="E1835" s="828"/>
      <c r="F1835" s="829"/>
      <c r="G1835" s="830">
        <f>SUM(G1798:G1834)</f>
        <v>29066242.723436307</v>
      </c>
      <c r="H1835" s="8" t="e">
        <f>+#REF!</f>
        <v>#REF!</v>
      </c>
      <c r="J1835" s="8" t="e">
        <f>+G1835-H1835</f>
        <v>#REF!</v>
      </c>
    </row>
    <row r="1836" spans="1:12" ht="14.25" customHeight="1" x14ac:dyDescent="0.25">
      <c r="A1836" s="822"/>
      <c r="B1836" s="822"/>
      <c r="C1836" s="822" t="s">
        <v>884</v>
      </c>
      <c r="D1836" s="822"/>
      <c r="E1836" s="822"/>
      <c r="F1836" s="823"/>
      <c r="G1836" s="824"/>
    </row>
    <row r="1837" spans="1:12" ht="14.25" customHeight="1" x14ac:dyDescent="0.25">
      <c r="A1837" s="4">
        <v>48</v>
      </c>
      <c r="B1837" s="816">
        <v>730</v>
      </c>
      <c r="C1837" s="5" t="s">
        <v>26</v>
      </c>
      <c r="D1837" s="11" t="s">
        <v>51</v>
      </c>
      <c r="E1837" s="11">
        <v>0</v>
      </c>
      <c r="F1837" s="9">
        <v>874341.94177037419</v>
      </c>
      <c r="G1837" s="9">
        <f t="shared" ref="G1837:G1873" si="51">+F1837*E1837</f>
        <v>0</v>
      </c>
      <c r="K1837" s="8"/>
      <c r="L1837" s="3"/>
    </row>
    <row r="1838" spans="1:12" ht="14.25" customHeight="1" x14ac:dyDescent="0.25">
      <c r="A1838" s="4">
        <v>48</v>
      </c>
      <c r="B1838" s="816">
        <v>708</v>
      </c>
      <c r="C1838" s="5" t="s">
        <v>27</v>
      </c>
      <c r="D1838" s="11" t="s">
        <v>51</v>
      </c>
      <c r="E1838" s="11">
        <v>0</v>
      </c>
      <c r="F1838" s="9">
        <v>615578.80106536078</v>
      </c>
      <c r="G1838" s="9">
        <f t="shared" si="51"/>
        <v>0</v>
      </c>
      <c r="K1838" s="8"/>
      <c r="L1838" s="3"/>
    </row>
    <row r="1839" spans="1:12" ht="14.25" customHeight="1" x14ac:dyDescent="0.25">
      <c r="A1839" s="4">
        <v>48</v>
      </c>
      <c r="B1839" s="816">
        <v>752</v>
      </c>
      <c r="C1839" s="6" t="s">
        <v>28</v>
      </c>
      <c r="D1839" s="11" t="s">
        <v>51</v>
      </c>
      <c r="E1839" s="11">
        <v>0</v>
      </c>
      <c r="F1839" s="9">
        <v>672692.28878201754</v>
      </c>
      <c r="G1839" s="9">
        <f t="shared" si="51"/>
        <v>0</v>
      </c>
      <c r="K1839" s="8"/>
      <c r="L1839" s="3"/>
    </row>
    <row r="1840" spans="1:12" ht="14.25" customHeight="1" x14ac:dyDescent="0.25">
      <c r="A1840" s="4">
        <v>48</v>
      </c>
      <c r="B1840" s="816" t="s">
        <v>29</v>
      </c>
      <c r="C1840" s="7" t="s">
        <v>30</v>
      </c>
      <c r="D1840" s="11" t="s">
        <v>51</v>
      </c>
      <c r="E1840" s="11">
        <v>0</v>
      </c>
      <c r="F1840" s="9">
        <v>184841.78300071796</v>
      </c>
      <c r="G1840" s="9">
        <f t="shared" si="51"/>
        <v>0</v>
      </c>
      <c r="K1840" s="8"/>
      <c r="L1840" s="3"/>
    </row>
    <row r="1841" spans="1:12" ht="14.25" customHeight="1" x14ac:dyDescent="0.25">
      <c r="A1841" s="4">
        <v>48</v>
      </c>
      <c r="B1841" s="816">
        <v>527</v>
      </c>
      <c r="C1841" s="7" t="s">
        <v>31</v>
      </c>
      <c r="D1841" s="11" t="s">
        <v>51</v>
      </c>
      <c r="E1841" s="11">
        <v>0</v>
      </c>
      <c r="F1841" s="9">
        <v>106249.79526559786</v>
      </c>
      <c r="G1841" s="9">
        <f t="shared" si="51"/>
        <v>0</v>
      </c>
      <c r="K1841" s="8"/>
      <c r="L1841" s="3"/>
    </row>
    <row r="1842" spans="1:12" ht="25.5" customHeight="1" x14ac:dyDescent="0.25">
      <c r="A1842" s="4">
        <v>48</v>
      </c>
      <c r="B1842" s="816">
        <v>522</v>
      </c>
      <c r="C1842" s="11" t="s">
        <v>32</v>
      </c>
      <c r="D1842" s="11" t="s">
        <v>51</v>
      </c>
      <c r="E1842" s="11">
        <v>0</v>
      </c>
      <c r="F1842" s="9">
        <v>197789.02537109706</v>
      </c>
      <c r="G1842" s="9">
        <f t="shared" si="51"/>
        <v>0</v>
      </c>
      <c r="K1842" s="8"/>
      <c r="L1842" s="3"/>
    </row>
    <row r="1843" spans="1:12" ht="14.25" customHeight="1" x14ac:dyDescent="0.25">
      <c r="A1843" s="4">
        <v>48</v>
      </c>
      <c r="B1843" s="816">
        <v>510</v>
      </c>
      <c r="C1843" s="7" t="s">
        <v>33</v>
      </c>
      <c r="D1843" s="11" t="s">
        <v>51</v>
      </c>
      <c r="E1843" s="11">
        <v>0</v>
      </c>
      <c r="F1843" s="9">
        <v>427594.25988499756</v>
      </c>
      <c r="G1843" s="9">
        <f t="shared" si="51"/>
        <v>0</v>
      </c>
    </row>
    <row r="1844" spans="1:12" ht="14.25" customHeight="1" x14ac:dyDescent="0.25">
      <c r="A1844" s="4">
        <v>48</v>
      </c>
      <c r="B1844" s="816">
        <v>28</v>
      </c>
      <c r="C1844" s="7" t="s">
        <v>34</v>
      </c>
      <c r="D1844" s="11" t="s">
        <v>51</v>
      </c>
      <c r="E1844" s="11">
        <v>0</v>
      </c>
      <c r="F1844" s="9">
        <v>307100.9624623835</v>
      </c>
      <c r="G1844" s="9">
        <f t="shared" si="51"/>
        <v>0</v>
      </c>
      <c r="K1844" s="8"/>
      <c r="L1844" s="8"/>
    </row>
    <row r="1845" spans="1:12" ht="14.25" customHeight="1" x14ac:dyDescent="0.25">
      <c r="A1845" s="4">
        <v>48</v>
      </c>
      <c r="B1845" s="816" t="s">
        <v>35</v>
      </c>
      <c r="C1845" s="7" t="s">
        <v>36</v>
      </c>
      <c r="D1845" s="11" t="s">
        <v>51</v>
      </c>
      <c r="E1845" s="11">
        <v>0</v>
      </c>
      <c r="F1845" s="9">
        <v>300958.7640656826</v>
      </c>
      <c r="G1845" s="9">
        <f t="shared" si="51"/>
        <v>0</v>
      </c>
      <c r="L1845" s="8"/>
    </row>
    <row r="1846" spans="1:12" ht="14.25" customHeight="1" x14ac:dyDescent="0.25">
      <c r="A1846" s="4">
        <v>48</v>
      </c>
      <c r="B1846" s="820">
        <v>243.5</v>
      </c>
      <c r="C1846" s="7" t="s">
        <v>37</v>
      </c>
      <c r="D1846" s="11" t="s">
        <v>51</v>
      </c>
      <c r="E1846" s="11">
        <v>0</v>
      </c>
      <c r="F1846" s="9">
        <v>256983.18279463612</v>
      </c>
      <c r="G1846" s="9">
        <f t="shared" si="51"/>
        <v>0</v>
      </c>
    </row>
    <row r="1847" spans="1:12" ht="14.25" customHeight="1" x14ac:dyDescent="0.25">
      <c r="A1847" s="4">
        <v>48</v>
      </c>
      <c r="B1847" s="816" t="s">
        <v>64</v>
      </c>
      <c r="C1847" s="817" t="s">
        <v>63</v>
      </c>
      <c r="D1847" s="11" t="s">
        <v>51</v>
      </c>
      <c r="E1847" s="11">
        <v>0</v>
      </c>
      <c r="F1847" s="9">
        <v>278002.00000000006</v>
      </c>
      <c r="G1847" s="9">
        <f t="shared" si="51"/>
        <v>0</v>
      </c>
    </row>
    <row r="1848" spans="1:12" x14ac:dyDescent="0.25">
      <c r="A1848" s="4">
        <v>48</v>
      </c>
      <c r="B1848" s="816" t="s">
        <v>35</v>
      </c>
      <c r="C1848" s="817" t="s">
        <v>832</v>
      </c>
      <c r="D1848" s="11" t="s">
        <v>51</v>
      </c>
      <c r="E1848" s="11">
        <v>0</v>
      </c>
      <c r="F1848" s="9">
        <v>82819.867631515852</v>
      </c>
      <c r="G1848" s="9">
        <f t="shared" si="51"/>
        <v>0</v>
      </c>
    </row>
    <row r="1849" spans="1:12" ht="14.25" customHeight="1" x14ac:dyDescent="0.25">
      <c r="A1849" s="4">
        <v>48</v>
      </c>
      <c r="B1849" s="816">
        <v>690</v>
      </c>
      <c r="C1849" s="817" t="s">
        <v>833</v>
      </c>
      <c r="D1849" s="11" t="s">
        <v>51</v>
      </c>
      <c r="E1849" s="11">
        <v>0</v>
      </c>
      <c r="F1849" s="9">
        <v>494940.90605549113</v>
      </c>
      <c r="G1849" s="9">
        <f t="shared" si="51"/>
        <v>0</v>
      </c>
    </row>
    <row r="1850" spans="1:12" ht="14.25" customHeight="1" x14ac:dyDescent="0.25">
      <c r="A1850" s="4">
        <v>48</v>
      </c>
      <c r="B1850" s="816">
        <v>268</v>
      </c>
      <c r="C1850" s="817" t="s">
        <v>834</v>
      </c>
      <c r="D1850" s="11" t="s">
        <v>51</v>
      </c>
      <c r="E1850" s="11">
        <v>0</v>
      </c>
      <c r="F1850" s="9">
        <v>639730.4370110553</v>
      </c>
      <c r="G1850" s="9">
        <f t="shared" si="51"/>
        <v>0</v>
      </c>
    </row>
    <row r="1851" spans="1:12" ht="14.25" customHeight="1" x14ac:dyDescent="0.25">
      <c r="A1851" s="4">
        <v>48</v>
      </c>
      <c r="B1851" s="816">
        <v>719</v>
      </c>
      <c r="C1851" s="817" t="s">
        <v>835</v>
      </c>
      <c r="D1851" s="11" t="s">
        <v>51</v>
      </c>
      <c r="E1851" s="11">
        <v>0</v>
      </c>
      <c r="F1851" s="9">
        <v>2847932.6566036539</v>
      </c>
      <c r="G1851" s="9">
        <f t="shared" si="51"/>
        <v>0</v>
      </c>
    </row>
    <row r="1852" spans="1:12" ht="14.25" customHeight="1" x14ac:dyDescent="0.25">
      <c r="A1852" s="4">
        <v>48</v>
      </c>
      <c r="B1852" s="816" t="s">
        <v>836</v>
      </c>
      <c r="C1852" s="817" t="s">
        <v>837</v>
      </c>
      <c r="D1852" s="11" t="s">
        <v>51</v>
      </c>
      <c r="E1852" s="11">
        <v>0</v>
      </c>
      <c r="F1852" s="9">
        <v>2385143.5999055603</v>
      </c>
      <c r="G1852" s="9">
        <f t="shared" si="51"/>
        <v>0</v>
      </c>
    </row>
    <row r="1853" spans="1:12" ht="14.25" customHeight="1" x14ac:dyDescent="0.25">
      <c r="A1853" s="4">
        <v>48</v>
      </c>
      <c r="B1853" s="816" t="s">
        <v>35</v>
      </c>
      <c r="C1853" s="6" t="s">
        <v>39</v>
      </c>
      <c r="D1853" s="11" t="s">
        <v>51</v>
      </c>
      <c r="E1853" s="11">
        <v>0</v>
      </c>
      <c r="F1853" s="9">
        <v>307102.24208704947</v>
      </c>
      <c r="G1853" s="9">
        <f t="shared" si="51"/>
        <v>0</v>
      </c>
    </row>
    <row r="1854" spans="1:12" ht="14.25" customHeight="1" x14ac:dyDescent="0.25">
      <c r="A1854" s="4">
        <v>48</v>
      </c>
      <c r="B1854" s="820">
        <v>528.5</v>
      </c>
      <c r="C1854" s="818" t="s">
        <v>40</v>
      </c>
      <c r="D1854" s="819" t="s">
        <v>51</v>
      </c>
      <c r="E1854" s="11">
        <v>0</v>
      </c>
      <c r="F1854" s="9">
        <v>292746.13295942714</v>
      </c>
      <c r="G1854" s="9">
        <f t="shared" si="51"/>
        <v>0</v>
      </c>
    </row>
    <row r="1855" spans="1:12" ht="14.25" customHeight="1" x14ac:dyDescent="0.25">
      <c r="A1855" s="4">
        <v>48</v>
      </c>
      <c r="B1855" s="816" t="s">
        <v>35</v>
      </c>
      <c r="C1855" s="6" t="s">
        <v>41</v>
      </c>
      <c r="D1855" s="11" t="s">
        <v>51</v>
      </c>
      <c r="E1855" s="11">
        <v>0</v>
      </c>
      <c r="F1855" s="9">
        <v>71289.169766375897</v>
      </c>
      <c r="G1855" s="9">
        <f t="shared" si="51"/>
        <v>0</v>
      </c>
    </row>
    <row r="1856" spans="1:12" ht="14.25" customHeight="1" x14ac:dyDescent="0.25">
      <c r="A1856" s="4">
        <v>48</v>
      </c>
      <c r="B1856" s="816" t="s">
        <v>35</v>
      </c>
      <c r="C1856" s="7" t="s">
        <v>42</v>
      </c>
      <c r="D1856" s="11" t="s">
        <v>51</v>
      </c>
      <c r="E1856" s="11">
        <v>0</v>
      </c>
      <c r="F1856" s="9">
        <v>142183.03788093745</v>
      </c>
      <c r="G1856" s="9">
        <f t="shared" si="51"/>
        <v>0</v>
      </c>
    </row>
    <row r="1857" spans="1:11" ht="14.25" customHeight="1" x14ac:dyDescent="0.25">
      <c r="A1857" s="4">
        <v>48</v>
      </c>
      <c r="B1857" s="816" t="s">
        <v>35</v>
      </c>
      <c r="C1857" s="7" t="s">
        <v>43</v>
      </c>
      <c r="D1857" s="11" t="s">
        <v>51</v>
      </c>
      <c r="E1857" s="11">
        <v>0</v>
      </c>
      <c r="F1857" s="9">
        <v>29369.945333558175</v>
      </c>
      <c r="G1857" s="9">
        <f t="shared" si="51"/>
        <v>0</v>
      </c>
    </row>
    <row r="1858" spans="1:11" ht="14.25" customHeight="1" x14ac:dyDescent="0.25">
      <c r="A1858" s="4">
        <v>48</v>
      </c>
      <c r="B1858" s="816" t="s">
        <v>35</v>
      </c>
      <c r="C1858" s="6" t="s">
        <v>44</v>
      </c>
      <c r="D1858" s="11" t="s">
        <v>51</v>
      </c>
      <c r="E1858" s="11">
        <v>0</v>
      </c>
      <c r="F1858" s="9">
        <v>1801648.8280902999</v>
      </c>
      <c r="G1858" s="9">
        <f t="shared" si="51"/>
        <v>0</v>
      </c>
    </row>
    <row r="1859" spans="1:11" ht="14.25" customHeight="1" x14ac:dyDescent="0.25">
      <c r="A1859" s="4">
        <v>48</v>
      </c>
      <c r="B1859" s="816" t="s">
        <v>35</v>
      </c>
      <c r="C1859" s="6" t="s">
        <v>45</v>
      </c>
      <c r="D1859" s="11" t="s">
        <v>51</v>
      </c>
      <c r="E1859" s="11">
        <v>0</v>
      </c>
      <c r="F1859" s="9">
        <v>163108.63767372453</v>
      </c>
      <c r="G1859" s="9">
        <f t="shared" si="51"/>
        <v>0</v>
      </c>
    </row>
    <row r="1860" spans="1:11" ht="14.25" customHeight="1" x14ac:dyDescent="0.25">
      <c r="A1860" s="4">
        <v>48</v>
      </c>
      <c r="B1860" s="816" t="s">
        <v>35</v>
      </c>
      <c r="C1860" s="6" t="s">
        <v>46</v>
      </c>
      <c r="D1860" s="11" t="s">
        <v>51</v>
      </c>
      <c r="E1860" s="11">
        <v>0</v>
      </c>
      <c r="F1860" s="9">
        <v>122331.47825529339</v>
      </c>
      <c r="G1860" s="9">
        <f t="shared" si="51"/>
        <v>0</v>
      </c>
      <c r="H1860" s="2"/>
      <c r="I1860" s="2"/>
      <c r="J1860" s="8"/>
    </row>
    <row r="1861" spans="1:11" ht="14.25" customHeight="1" x14ac:dyDescent="0.25">
      <c r="A1861" s="4">
        <v>48</v>
      </c>
      <c r="B1861" s="816" t="s">
        <v>35</v>
      </c>
      <c r="C1861" s="6" t="s">
        <v>47</v>
      </c>
      <c r="D1861" s="11" t="s">
        <v>48</v>
      </c>
      <c r="E1861" s="11">
        <v>0</v>
      </c>
      <c r="F1861" s="9">
        <v>193974</v>
      </c>
      <c r="G1861" s="9">
        <f t="shared" si="51"/>
        <v>0</v>
      </c>
      <c r="H1861" s="8"/>
      <c r="I1861" s="8"/>
      <c r="J1861" s="8"/>
      <c r="K1861" s="8"/>
    </row>
    <row r="1862" spans="1:11" ht="14.25" customHeight="1" x14ac:dyDescent="0.25">
      <c r="A1862" s="4">
        <v>48</v>
      </c>
      <c r="B1862" s="816">
        <v>100</v>
      </c>
      <c r="C1862" s="6" t="s">
        <v>497</v>
      </c>
      <c r="D1862" s="11" t="s">
        <v>51</v>
      </c>
      <c r="E1862" s="11">
        <v>0</v>
      </c>
      <c r="F1862" s="9">
        <v>118572.58079897906</v>
      </c>
      <c r="G1862" s="9">
        <f t="shared" si="51"/>
        <v>0</v>
      </c>
      <c r="H1862" s="8"/>
      <c r="I1862" s="8"/>
      <c r="J1862" s="8"/>
      <c r="K1862" s="8"/>
    </row>
    <row r="1863" spans="1:11" ht="14.25" customHeight="1" x14ac:dyDescent="0.25">
      <c r="A1863" s="4">
        <v>48</v>
      </c>
      <c r="B1863" s="816">
        <v>736</v>
      </c>
      <c r="C1863" s="6" t="s">
        <v>838</v>
      </c>
      <c r="D1863" s="11" t="s">
        <v>51</v>
      </c>
      <c r="E1863" s="11">
        <v>0</v>
      </c>
      <c r="F1863" s="9">
        <v>165180.35000794518</v>
      </c>
      <c r="G1863" s="9">
        <f t="shared" si="51"/>
        <v>0</v>
      </c>
      <c r="H1863" s="8"/>
      <c r="I1863" s="8"/>
      <c r="J1863" s="8"/>
      <c r="K1863" s="8"/>
    </row>
    <row r="1864" spans="1:11" ht="14.25" customHeight="1" x14ac:dyDescent="0.25">
      <c r="A1864" s="4">
        <v>1</v>
      </c>
      <c r="B1864" s="816" t="s">
        <v>35</v>
      </c>
      <c r="C1864" s="6" t="s">
        <v>525</v>
      </c>
      <c r="D1864" s="11" t="s">
        <v>524</v>
      </c>
      <c r="E1864" s="11">
        <v>0</v>
      </c>
      <c r="F1864" s="9">
        <v>133080.96526185301</v>
      </c>
      <c r="G1864" s="9">
        <f t="shared" si="51"/>
        <v>0</v>
      </c>
      <c r="H1864" s="8"/>
      <c r="I1864" s="8"/>
      <c r="J1864" s="8"/>
      <c r="K1864" s="8"/>
    </row>
    <row r="1865" spans="1:11" ht="14.25" customHeight="1" x14ac:dyDescent="0.25">
      <c r="A1865" s="4">
        <v>1</v>
      </c>
      <c r="B1865" s="816" t="s">
        <v>35</v>
      </c>
      <c r="C1865" s="6" t="s">
        <v>889</v>
      </c>
      <c r="D1865" s="11" t="s">
        <v>521</v>
      </c>
      <c r="E1865" s="11">
        <v>0</v>
      </c>
      <c r="F1865" s="9">
        <v>66540.482630926504</v>
      </c>
      <c r="G1865" s="9">
        <f t="shared" si="51"/>
        <v>0</v>
      </c>
      <c r="H1865" s="8"/>
      <c r="I1865" s="8"/>
      <c r="J1865" s="8"/>
      <c r="K1865" s="8"/>
    </row>
    <row r="1866" spans="1:11" customFormat="1" ht="15" customHeight="1" x14ac:dyDescent="0.3">
      <c r="A1866" s="4">
        <v>1</v>
      </c>
      <c r="B1866" s="869">
        <v>576</v>
      </c>
      <c r="C1866" s="868" t="s">
        <v>1056</v>
      </c>
      <c r="D1866" s="866" t="s">
        <v>790</v>
      </c>
      <c r="E1866" s="11">
        <v>0</v>
      </c>
      <c r="F1866" s="867">
        <v>59806</v>
      </c>
      <c r="G1866" s="867">
        <f t="shared" si="51"/>
        <v>0</v>
      </c>
    </row>
    <row r="1867" spans="1:11" customFormat="1" ht="15" customHeight="1" x14ac:dyDescent="0.3">
      <c r="A1867" s="4">
        <v>1</v>
      </c>
      <c r="B1867" s="869">
        <v>101</v>
      </c>
      <c r="C1867" s="868" t="s">
        <v>1057</v>
      </c>
      <c r="D1867" s="866" t="s">
        <v>790</v>
      </c>
      <c r="E1867" s="11">
        <v>0</v>
      </c>
      <c r="F1867" s="867">
        <v>78318</v>
      </c>
      <c r="G1867" s="867">
        <f t="shared" si="51"/>
        <v>0</v>
      </c>
    </row>
    <row r="1868" spans="1:11" ht="28.5" customHeight="1" x14ac:dyDescent="0.25">
      <c r="A1868" s="4">
        <v>48</v>
      </c>
      <c r="B1868" s="816" t="s">
        <v>35</v>
      </c>
      <c r="C1868" s="6" t="s">
        <v>49</v>
      </c>
      <c r="D1868" s="11" t="s">
        <v>51</v>
      </c>
      <c r="E1868" s="11">
        <v>0</v>
      </c>
      <c r="F1868" s="9">
        <v>3817766.5890727374</v>
      </c>
      <c r="G1868" s="9">
        <f t="shared" si="51"/>
        <v>0</v>
      </c>
      <c r="J1868" s="2"/>
    </row>
    <row r="1869" spans="1:11" ht="31.5" customHeight="1" x14ac:dyDescent="0.25">
      <c r="A1869" s="4">
        <v>1</v>
      </c>
      <c r="B1869" s="841" t="s">
        <v>35</v>
      </c>
      <c r="C1869" s="842" t="s">
        <v>50</v>
      </c>
      <c r="D1869" s="11" t="s">
        <v>51</v>
      </c>
      <c r="E1869" s="11">
        <v>0</v>
      </c>
      <c r="F1869" s="844">
        <f>3184838.63678603</f>
        <v>3184838.6367860301</v>
      </c>
      <c r="G1869" s="9">
        <f t="shared" si="51"/>
        <v>0</v>
      </c>
      <c r="J1869" s="2"/>
    </row>
    <row r="1870" spans="1:11" ht="42.75" customHeight="1" x14ac:dyDescent="0.25">
      <c r="A1870" s="4">
        <v>48</v>
      </c>
      <c r="B1870" s="816" t="s">
        <v>35</v>
      </c>
      <c r="C1870" s="6" t="s">
        <v>52</v>
      </c>
      <c r="D1870" s="11" t="s">
        <v>51</v>
      </c>
      <c r="E1870" s="11">
        <v>0</v>
      </c>
      <c r="F1870" s="10">
        <v>3312236.7889062678</v>
      </c>
      <c r="G1870" s="9">
        <f t="shared" si="51"/>
        <v>0</v>
      </c>
    </row>
    <row r="1871" spans="1:11" ht="14.25" customHeight="1" x14ac:dyDescent="0.25">
      <c r="A1871" s="4">
        <v>48</v>
      </c>
      <c r="B1871" s="816" t="s">
        <v>35</v>
      </c>
      <c r="C1871" s="6" t="s">
        <v>53</v>
      </c>
      <c r="D1871" s="11" t="s">
        <v>51</v>
      </c>
      <c r="E1871" s="11">
        <v>0</v>
      </c>
      <c r="F1871" s="10">
        <v>1620000</v>
      </c>
      <c r="G1871" s="9">
        <f t="shared" si="51"/>
        <v>0</v>
      </c>
      <c r="K1871" s="2"/>
    </row>
    <row r="1872" spans="1:11" ht="28.5" customHeight="1" x14ac:dyDescent="0.25">
      <c r="A1872" s="4">
        <v>48</v>
      </c>
      <c r="B1872" s="816" t="s">
        <v>35</v>
      </c>
      <c r="C1872" s="13" t="s">
        <v>54</v>
      </c>
      <c r="D1872" s="11" t="s">
        <v>51</v>
      </c>
      <c r="E1872" s="11">
        <v>0</v>
      </c>
      <c r="F1872" s="10">
        <v>3817766.9999999986</v>
      </c>
      <c r="G1872" s="9">
        <f t="shared" si="51"/>
        <v>0</v>
      </c>
      <c r="K1872" s="3"/>
    </row>
    <row r="1873" spans="1:12" ht="29.25" customHeight="1" x14ac:dyDescent="0.25">
      <c r="A1873" s="4">
        <v>48</v>
      </c>
      <c r="B1873" s="820" t="s">
        <v>35</v>
      </c>
      <c r="C1873" s="12" t="s">
        <v>55</v>
      </c>
      <c r="D1873" s="11" t="s">
        <v>51</v>
      </c>
      <c r="E1873" s="11">
        <v>0</v>
      </c>
      <c r="F1873" s="10">
        <v>2031088.0899497306</v>
      </c>
      <c r="G1873" s="9">
        <f t="shared" si="51"/>
        <v>0</v>
      </c>
    </row>
    <row r="1874" spans="1:12" ht="14.25" customHeight="1" x14ac:dyDescent="0.25">
      <c r="A1874" s="825"/>
      <c r="B1874" s="826"/>
      <c r="C1874" s="827" t="s">
        <v>20</v>
      </c>
      <c r="D1874" s="828"/>
      <c r="E1874" s="828"/>
      <c r="F1874" s="829"/>
      <c r="G1874" s="830">
        <f>SUM(G1837:G1873)</f>
        <v>0</v>
      </c>
      <c r="H1874" s="8" t="e">
        <f>+#REF!</f>
        <v>#REF!</v>
      </c>
      <c r="J1874" s="8" t="e">
        <f>+G1874-H1874</f>
        <v>#REF!</v>
      </c>
    </row>
    <row r="1875" spans="1:12" ht="14.25" customHeight="1" x14ac:dyDescent="0.25">
      <c r="A1875" s="822"/>
      <c r="B1875" s="822"/>
      <c r="C1875" s="822" t="s">
        <v>885</v>
      </c>
      <c r="D1875" s="822"/>
      <c r="E1875" s="822"/>
      <c r="F1875" s="823"/>
      <c r="G1875" s="824"/>
    </row>
    <row r="1876" spans="1:12" ht="14.25" customHeight="1" x14ac:dyDescent="0.25">
      <c r="A1876" s="4">
        <v>49</v>
      </c>
      <c r="B1876" s="816">
        <v>730</v>
      </c>
      <c r="C1876" s="5" t="s">
        <v>26</v>
      </c>
      <c r="D1876" s="11" t="s">
        <v>51</v>
      </c>
      <c r="E1876" s="11">
        <v>0</v>
      </c>
      <c r="F1876" s="9">
        <v>874341.94177037419</v>
      </c>
      <c r="G1876" s="9">
        <f t="shared" ref="G1876:G1912" si="52">+F1876*E1876</f>
        <v>0</v>
      </c>
      <c r="K1876" s="8"/>
      <c r="L1876" s="3"/>
    </row>
    <row r="1877" spans="1:12" ht="14.25" customHeight="1" x14ac:dyDescent="0.25">
      <c r="A1877" s="4">
        <v>49</v>
      </c>
      <c r="B1877" s="816">
        <v>708</v>
      </c>
      <c r="C1877" s="5" t="s">
        <v>27</v>
      </c>
      <c r="D1877" s="11" t="s">
        <v>51</v>
      </c>
      <c r="E1877" s="11">
        <v>0</v>
      </c>
      <c r="F1877" s="9">
        <v>615578.80106536078</v>
      </c>
      <c r="G1877" s="9">
        <f t="shared" si="52"/>
        <v>0</v>
      </c>
      <c r="K1877" s="8"/>
      <c r="L1877" s="3"/>
    </row>
    <row r="1878" spans="1:12" ht="14.25" customHeight="1" x14ac:dyDescent="0.25">
      <c r="A1878" s="4">
        <v>49</v>
      </c>
      <c r="B1878" s="816">
        <v>752</v>
      </c>
      <c r="C1878" s="6" t="s">
        <v>28</v>
      </c>
      <c r="D1878" s="11" t="s">
        <v>51</v>
      </c>
      <c r="E1878" s="11">
        <v>0</v>
      </c>
      <c r="F1878" s="9">
        <v>672692.28878201754</v>
      </c>
      <c r="G1878" s="9">
        <f t="shared" si="52"/>
        <v>0</v>
      </c>
      <c r="K1878" s="8"/>
      <c r="L1878" s="3"/>
    </row>
    <row r="1879" spans="1:12" ht="14.25" customHeight="1" x14ac:dyDescent="0.25">
      <c r="A1879" s="4">
        <v>49</v>
      </c>
      <c r="B1879" s="816" t="s">
        <v>29</v>
      </c>
      <c r="C1879" s="7" t="s">
        <v>30</v>
      </c>
      <c r="D1879" s="11" t="s">
        <v>51</v>
      </c>
      <c r="E1879" s="11">
        <v>0</v>
      </c>
      <c r="F1879" s="9">
        <v>184841.78300071796</v>
      </c>
      <c r="G1879" s="9">
        <f t="shared" si="52"/>
        <v>0</v>
      </c>
      <c r="K1879" s="8"/>
      <c r="L1879" s="3"/>
    </row>
    <row r="1880" spans="1:12" ht="14.25" customHeight="1" x14ac:dyDescent="0.25">
      <c r="A1880" s="4">
        <v>49</v>
      </c>
      <c r="B1880" s="816">
        <v>527</v>
      </c>
      <c r="C1880" s="7" t="s">
        <v>31</v>
      </c>
      <c r="D1880" s="11" t="s">
        <v>51</v>
      </c>
      <c r="E1880" s="11">
        <v>0</v>
      </c>
      <c r="F1880" s="9">
        <v>106249.79526559786</v>
      </c>
      <c r="G1880" s="9">
        <f t="shared" si="52"/>
        <v>0</v>
      </c>
      <c r="K1880" s="8"/>
      <c r="L1880" s="3"/>
    </row>
    <row r="1881" spans="1:12" ht="25.5" customHeight="1" x14ac:dyDescent="0.25">
      <c r="A1881" s="4">
        <v>49</v>
      </c>
      <c r="B1881" s="816">
        <v>522</v>
      </c>
      <c r="C1881" s="11" t="s">
        <v>32</v>
      </c>
      <c r="D1881" s="11" t="s">
        <v>51</v>
      </c>
      <c r="E1881" s="11">
        <v>0</v>
      </c>
      <c r="F1881" s="9">
        <v>197789.02537109706</v>
      </c>
      <c r="G1881" s="9">
        <f t="shared" si="52"/>
        <v>0</v>
      </c>
      <c r="K1881" s="8"/>
      <c r="L1881" s="3"/>
    </row>
    <row r="1882" spans="1:12" ht="14.25" customHeight="1" x14ac:dyDescent="0.25">
      <c r="A1882" s="4">
        <v>49</v>
      </c>
      <c r="B1882" s="816">
        <v>510</v>
      </c>
      <c r="C1882" s="7" t="s">
        <v>33</v>
      </c>
      <c r="D1882" s="11" t="s">
        <v>51</v>
      </c>
      <c r="E1882" s="11">
        <v>0</v>
      </c>
      <c r="F1882" s="9">
        <v>427594.25988499756</v>
      </c>
      <c r="G1882" s="9">
        <f t="shared" si="52"/>
        <v>0</v>
      </c>
    </row>
    <row r="1883" spans="1:12" ht="14.25" customHeight="1" x14ac:dyDescent="0.25">
      <c r="A1883" s="4">
        <v>49</v>
      </c>
      <c r="B1883" s="816">
        <v>28</v>
      </c>
      <c r="C1883" s="7" t="s">
        <v>34</v>
      </c>
      <c r="D1883" s="11" t="s">
        <v>51</v>
      </c>
      <c r="E1883" s="11">
        <v>0</v>
      </c>
      <c r="F1883" s="9">
        <v>307100.9624623835</v>
      </c>
      <c r="G1883" s="9">
        <f t="shared" si="52"/>
        <v>0</v>
      </c>
      <c r="K1883" s="8"/>
      <c r="L1883" s="8"/>
    </row>
    <row r="1884" spans="1:12" ht="14.25" customHeight="1" x14ac:dyDescent="0.25">
      <c r="A1884" s="4">
        <v>49</v>
      </c>
      <c r="B1884" s="816" t="s">
        <v>35</v>
      </c>
      <c r="C1884" s="7" t="s">
        <v>36</v>
      </c>
      <c r="D1884" s="11" t="s">
        <v>51</v>
      </c>
      <c r="E1884" s="11">
        <v>0</v>
      </c>
      <c r="F1884" s="9">
        <v>300958.7640656826</v>
      </c>
      <c r="G1884" s="9">
        <f t="shared" si="52"/>
        <v>0</v>
      </c>
      <c r="L1884" s="8"/>
    </row>
    <row r="1885" spans="1:12" ht="14.25" customHeight="1" x14ac:dyDescent="0.25">
      <c r="A1885" s="4">
        <v>49</v>
      </c>
      <c r="B1885" s="820">
        <v>243.5</v>
      </c>
      <c r="C1885" s="7" t="s">
        <v>37</v>
      </c>
      <c r="D1885" s="11" t="s">
        <v>51</v>
      </c>
      <c r="E1885" s="11">
        <v>0</v>
      </c>
      <c r="F1885" s="9">
        <v>256983.18279463612</v>
      </c>
      <c r="G1885" s="9">
        <f t="shared" si="52"/>
        <v>0</v>
      </c>
    </row>
    <row r="1886" spans="1:12" ht="14.25" customHeight="1" x14ac:dyDescent="0.25">
      <c r="A1886" s="4">
        <v>49</v>
      </c>
      <c r="B1886" s="816" t="s">
        <v>64</v>
      </c>
      <c r="C1886" s="817" t="s">
        <v>63</v>
      </c>
      <c r="D1886" s="11" t="s">
        <v>51</v>
      </c>
      <c r="E1886" s="11">
        <v>0</v>
      </c>
      <c r="F1886" s="9">
        <v>278002.00000000006</v>
      </c>
      <c r="G1886" s="9">
        <f t="shared" si="52"/>
        <v>0</v>
      </c>
    </row>
    <row r="1887" spans="1:12" x14ac:dyDescent="0.25">
      <c r="A1887" s="4">
        <v>49</v>
      </c>
      <c r="B1887" s="816" t="s">
        <v>35</v>
      </c>
      <c r="C1887" s="817" t="s">
        <v>832</v>
      </c>
      <c r="D1887" s="11" t="s">
        <v>51</v>
      </c>
      <c r="E1887" s="11">
        <v>0</v>
      </c>
      <c r="F1887" s="9">
        <v>82819.867631515852</v>
      </c>
      <c r="G1887" s="9">
        <f t="shared" si="52"/>
        <v>0</v>
      </c>
    </row>
    <row r="1888" spans="1:12" ht="14.25" customHeight="1" x14ac:dyDescent="0.25">
      <c r="A1888" s="4">
        <v>49</v>
      </c>
      <c r="B1888" s="816">
        <v>690</v>
      </c>
      <c r="C1888" s="817" t="s">
        <v>833</v>
      </c>
      <c r="D1888" s="11" t="s">
        <v>51</v>
      </c>
      <c r="E1888" s="11">
        <v>0</v>
      </c>
      <c r="F1888" s="9">
        <v>494940.90605549113</v>
      </c>
      <c r="G1888" s="9">
        <f t="shared" si="52"/>
        <v>0</v>
      </c>
    </row>
    <row r="1889" spans="1:11" ht="14.25" customHeight="1" x14ac:dyDescent="0.25">
      <c r="A1889" s="4">
        <v>49</v>
      </c>
      <c r="B1889" s="816">
        <v>268</v>
      </c>
      <c r="C1889" s="817" t="s">
        <v>834</v>
      </c>
      <c r="D1889" s="11" t="s">
        <v>51</v>
      </c>
      <c r="E1889" s="11">
        <v>0</v>
      </c>
      <c r="F1889" s="9">
        <v>639730.4370110553</v>
      </c>
      <c r="G1889" s="9">
        <f t="shared" si="52"/>
        <v>0</v>
      </c>
    </row>
    <row r="1890" spans="1:11" ht="14.25" customHeight="1" x14ac:dyDescent="0.25">
      <c r="A1890" s="4">
        <v>49</v>
      </c>
      <c r="B1890" s="816">
        <v>719</v>
      </c>
      <c r="C1890" s="817" t="s">
        <v>835</v>
      </c>
      <c r="D1890" s="11" t="s">
        <v>51</v>
      </c>
      <c r="E1890" s="11">
        <v>0</v>
      </c>
      <c r="F1890" s="9">
        <v>2847932.6566036539</v>
      </c>
      <c r="G1890" s="9">
        <f t="shared" si="52"/>
        <v>0</v>
      </c>
    </row>
    <row r="1891" spans="1:11" ht="14.25" customHeight="1" x14ac:dyDescent="0.25">
      <c r="A1891" s="4">
        <v>49</v>
      </c>
      <c r="B1891" s="816" t="s">
        <v>836</v>
      </c>
      <c r="C1891" s="817" t="s">
        <v>837</v>
      </c>
      <c r="D1891" s="11" t="s">
        <v>51</v>
      </c>
      <c r="E1891" s="11">
        <v>0</v>
      </c>
      <c r="F1891" s="9">
        <v>2385143.5999055603</v>
      </c>
      <c r="G1891" s="9">
        <f t="shared" si="52"/>
        <v>0</v>
      </c>
    </row>
    <row r="1892" spans="1:11" ht="14.25" customHeight="1" x14ac:dyDescent="0.25">
      <c r="A1892" s="4">
        <v>49</v>
      </c>
      <c r="B1892" s="816" t="s">
        <v>35</v>
      </c>
      <c r="C1892" s="6" t="s">
        <v>39</v>
      </c>
      <c r="D1892" s="11" t="s">
        <v>51</v>
      </c>
      <c r="E1892" s="11">
        <v>0</v>
      </c>
      <c r="F1892" s="9">
        <v>307102.24208704947</v>
      </c>
      <c r="G1892" s="9">
        <f t="shared" si="52"/>
        <v>0</v>
      </c>
    </row>
    <row r="1893" spans="1:11" ht="14.25" customHeight="1" x14ac:dyDescent="0.25">
      <c r="A1893" s="4">
        <v>49</v>
      </c>
      <c r="B1893" s="820">
        <v>528.5</v>
      </c>
      <c r="C1893" s="818" t="s">
        <v>40</v>
      </c>
      <c r="D1893" s="819" t="s">
        <v>51</v>
      </c>
      <c r="E1893" s="11">
        <v>0</v>
      </c>
      <c r="F1893" s="9">
        <v>292746.13295942714</v>
      </c>
      <c r="G1893" s="9">
        <f t="shared" si="52"/>
        <v>0</v>
      </c>
    </row>
    <row r="1894" spans="1:11" ht="14.25" customHeight="1" x14ac:dyDescent="0.25">
      <c r="A1894" s="4">
        <v>49</v>
      </c>
      <c r="B1894" s="816" t="s">
        <v>35</v>
      </c>
      <c r="C1894" s="6" t="s">
        <v>41</v>
      </c>
      <c r="D1894" s="11" t="s">
        <v>51</v>
      </c>
      <c r="E1894" s="11">
        <v>0</v>
      </c>
      <c r="F1894" s="9">
        <v>71289.169766375897</v>
      </c>
      <c r="G1894" s="9">
        <f t="shared" si="52"/>
        <v>0</v>
      </c>
    </row>
    <row r="1895" spans="1:11" ht="14.25" customHeight="1" x14ac:dyDescent="0.25">
      <c r="A1895" s="4">
        <v>49</v>
      </c>
      <c r="B1895" s="816" t="s">
        <v>35</v>
      </c>
      <c r="C1895" s="7" t="s">
        <v>42</v>
      </c>
      <c r="D1895" s="11" t="s">
        <v>51</v>
      </c>
      <c r="E1895" s="11">
        <v>0</v>
      </c>
      <c r="F1895" s="9">
        <v>142183.03788093745</v>
      </c>
      <c r="G1895" s="9">
        <f t="shared" si="52"/>
        <v>0</v>
      </c>
    </row>
    <row r="1896" spans="1:11" ht="14.25" customHeight="1" x14ac:dyDescent="0.25">
      <c r="A1896" s="4">
        <v>49</v>
      </c>
      <c r="B1896" s="816" t="s">
        <v>35</v>
      </c>
      <c r="C1896" s="7" t="s">
        <v>43</v>
      </c>
      <c r="D1896" s="11" t="s">
        <v>51</v>
      </c>
      <c r="E1896" s="11">
        <v>0</v>
      </c>
      <c r="F1896" s="9">
        <v>29369.945333558175</v>
      </c>
      <c r="G1896" s="9">
        <f t="shared" si="52"/>
        <v>0</v>
      </c>
    </row>
    <row r="1897" spans="1:11" ht="14.25" customHeight="1" x14ac:dyDescent="0.25">
      <c r="A1897" s="4">
        <v>49</v>
      </c>
      <c r="B1897" s="816" t="s">
        <v>35</v>
      </c>
      <c r="C1897" s="6" t="s">
        <v>44</v>
      </c>
      <c r="D1897" s="11" t="s">
        <v>51</v>
      </c>
      <c r="E1897" s="11">
        <v>0</v>
      </c>
      <c r="F1897" s="9">
        <v>1801648.8280902999</v>
      </c>
      <c r="G1897" s="9">
        <f t="shared" si="52"/>
        <v>0</v>
      </c>
    </row>
    <row r="1898" spans="1:11" ht="14.25" customHeight="1" x14ac:dyDescent="0.25">
      <c r="A1898" s="4">
        <v>49</v>
      </c>
      <c r="B1898" s="816" t="s">
        <v>35</v>
      </c>
      <c r="C1898" s="6" t="s">
        <v>45</v>
      </c>
      <c r="D1898" s="11" t="s">
        <v>51</v>
      </c>
      <c r="E1898" s="11">
        <v>0</v>
      </c>
      <c r="F1898" s="9">
        <v>163108.63767372453</v>
      </c>
      <c r="G1898" s="9">
        <f t="shared" si="52"/>
        <v>0</v>
      </c>
    </row>
    <row r="1899" spans="1:11" ht="14.25" customHeight="1" x14ac:dyDescent="0.25">
      <c r="A1899" s="4">
        <v>49</v>
      </c>
      <c r="B1899" s="816" t="s">
        <v>35</v>
      </c>
      <c r="C1899" s="6" t="s">
        <v>46</v>
      </c>
      <c r="D1899" s="11" t="s">
        <v>51</v>
      </c>
      <c r="E1899" s="11">
        <v>0</v>
      </c>
      <c r="F1899" s="9">
        <v>122331.47825529339</v>
      </c>
      <c r="G1899" s="9">
        <f t="shared" si="52"/>
        <v>0</v>
      </c>
      <c r="H1899" s="2"/>
      <c r="I1899" s="2"/>
      <c r="J1899" s="8"/>
    </row>
    <row r="1900" spans="1:11" ht="14.25" customHeight="1" x14ac:dyDescent="0.25">
      <c r="A1900" s="4">
        <v>49</v>
      </c>
      <c r="B1900" s="816" t="s">
        <v>35</v>
      </c>
      <c r="C1900" s="6" t="s">
        <v>47</v>
      </c>
      <c r="D1900" s="11" t="s">
        <v>48</v>
      </c>
      <c r="E1900" s="11">
        <v>0</v>
      </c>
      <c r="F1900" s="9">
        <v>193974</v>
      </c>
      <c r="G1900" s="9">
        <f t="shared" si="52"/>
        <v>0</v>
      </c>
      <c r="H1900" s="8"/>
      <c r="I1900" s="8"/>
      <c r="J1900" s="8"/>
      <c r="K1900" s="8"/>
    </row>
    <row r="1901" spans="1:11" ht="14.25" customHeight="1" x14ac:dyDescent="0.25">
      <c r="A1901" s="4">
        <v>49</v>
      </c>
      <c r="B1901" s="816">
        <v>100</v>
      </c>
      <c r="C1901" s="6" t="s">
        <v>497</v>
      </c>
      <c r="D1901" s="11" t="s">
        <v>51</v>
      </c>
      <c r="E1901" s="11">
        <v>0</v>
      </c>
      <c r="F1901" s="9">
        <v>118572.58079897906</v>
      </c>
      <c r="G1901" s="9">
        <f t="shared" si="52"/>
        <v>0</v>
      </c>
      <c r="H1901" s="8"/>
      <c r="I1901" s="8"/>
      <c r="J1901" s="8"/>
      <c r="K1901" s="8"/>
    </row>
    <row r="1902" spans="1:11" ht="14.25" customHeight="1" x14ac:dyDescent="0.25">
      <c r="A1902" s="4">
        <v>49</v>
      </c>
      <c r="B1902" s="816">
        <v>736</v>
      </c>
      <c r="C1902" s="6" t="s">
        <v>838</v>
      </c>
      <c r="D1902" s="11" t="s">
        <v>51</v>
      </c>
      <c r="E1902" s="11">
        <v>0</v>
      </c>
      <c r="F1902" s="9">
        <v>165180.35000794518</v>
      </c>
      <c r="G1902" s="9">
        <f t="shared" si="52"/>
        <v>0</v>
      </c>
      <c r="H1902" s="8"/>
      <c r="I1902" s="8"/>
      <c r="J1902" s="8"/>
      <c r="K1902" s="8"/>
    </row>
    <row r="1903" spans="1:11" ht="14.25" customHeight="1" x14ac:dyDescent="0.25">
      <c r="A1903" s="4">
        <v>1</v>
      </c>
      <c r="B1903" s="816" t="s">
        <v>35</v>
      </c>
      <c r="C1903" s="6" t="s">
        <v>525</v>
      </c>
      <c r="D1903" s="11" t="s">
        <v>524</v>
      </c>
      <c r="E1903" s="11">
        <v>0</v>
      </c>
      <c r="F1903" s="9">
        <v>133080.96526185301</v>
      </c>
      <c r="G1903" s="9">
        <f t="shared" si="52"/>
        <v>0</v>
      </c>
      <c r="H1903" s="8"/>
      <c r="I1903" s="8"/>
      <c r="J1903" s="8"/>
      <c r="K1903" s="8"/>
    </row>
    <row r="1904" spans="1:11" ht="14.25" customHeight="1" x14ac:dyDescent="0.25">
      <c r="A1904" s="4">
        <v>1</v>
      </c>
      <c r="B1904" s="816" t="s">
        <v>35</v>
      </c>
      <c r="C1904" s="6" t="s">
        <v>889</v>
      </c>
      <c r="D1904" s="11" t="s">
        <v>521</v>
      </c>
      <c r="E1904" s="11">
        <v>0</v>
      </c>
      <c r="F1904" s="9">
        <v>66540.482630926504</v>
      </c>
      <c r="G1904" s="9">
        <f t="shared" si="52"/>
        <v>0</v>
      </c>
      <c r="H1904" s="8"/>
      <c r="I1904" s="8"/>
      <c r="J1904" s="8"/>
      <c r="K1904" s="8"/>
    </row>
    <row r="1905" spans="1:12" customFormat="1" ht="15" customHeight="1" x14ac:dyDescent="0.3">
      <c r="A1905" s="4">
        <v>1</v>
      </c>
      <c r="B1905" s="869">
        <v>576</v>
      </c>
      <c r="C1905" s="868" t="s">
        <v>1056</v>
      </c>
      <c r="D1905" s="866" t="s">
        <v>790</v>
      </c>
      <c r="E1905" s="11">
        <v>0</v>
      </c>
      <c r="F1905" s="867">
        <v>59806</v>
      </c>
      <c r="G1905" s="867">
        <f t="shared" si="52"/>
        <v>0</v>
      </c>
    </row>
    <row r="1906" spans="1:12" customFormat="1" ht="15" customHeight="1" x14ac:dyDescent="0.3">
      <c r="A1906" s="4">
        <v>1</v>
      </c>
      <c r="B1906" s="869">
        <v>101</v>
      </c>
      <c r="C1906" s="868" t="s">
        <v>1057</v>
      </c>
      <c r="D1906" s="866" t="s">
        <v>790</v>
      </c>
      <c r="E1906" s="11">
        <v>0</v>
      </c>
      <c r="F1906" s="867">
        <v>78318</v>
      </c>
      <c r="G1906" s="867">
        <f t="shared" si="52"/>
        <v>0</v>
      </c>
    </row>
    <row r="1907" spans="1:12" ht="28.5" customHeight="1" x14ac:dyDescent="0.25">
      <c r="A1907" s="4">
        <v>49</v>
      </c>
      <c r="B1907" s="816" t="s">
        <v>35</v>
      </c>
      <c r="C1907" s="6" t="s">
        <v>49</v>
      </c>
      <c r="D1907" s="11" t="s">
        <v>51</v>
      </c>
      <c r="E1907" s="11">
        <v>0</v>
      </c>
      <c r="F1907" s="9">
        <v>3817766.5890727374</v>
      </c>
      <c r="G1907" s="9">
        <f t="shared" si="52"/>
        <v>0</v>
      </c>
      <c r="J1907" s="2"/>
    </row>
    <row r="1908" spans="1:12" ht="31.5" customHeight="1" x14ac:dyDescent="0.25">
      <c r="A1908" s="4">
        <v>1</v>
      </c>
      <c r="B1908" s="841" t="s">
        <v>35</v>
      </c>
      <c r="C1908" s="842" t="s">
        <v>50</v>
      </c>
      <c r="D1908" s="11" t="s">
        <v>51</v>
      </c>
      <c r="E1908" s="11">
        <v>0</v>
      </c>
      <c r="F1908" s="844">
        <f>3184838.63678603</f>
        <v>3184838.6367860301</v>
      </c>
      <c r="G1908" s="9">
        <f t="shared" si="52"/>
        <v>0</v>
      </c>
      <c r="J1908" s="2"/>
    </row>
    <row r="1909" spans="1:12" ht="42.75" customHeight="1" x14ac:dyDescent="0.25">
      <c r="A1909" s="4">
        <v>49</v>
      </c>
      <c r="B1909" s="816" t="s">
        <v>35</v>
      </c>
      <c r="C1909" s="6" t="s">
        <v>52</v>
      </c>
      <c r="D1909" s="11" t="s">
        <v>51</v>
      </c>
      <c r="E1909" s="11">
        <v>0</v>
      </c>
      <c r="F1909" s="10">
        <v>3312236.7889062678</v>
      </c>
      <c r="G1909" s="9">
        <f t="shared" si="52"/>
        <v>0</v>
      </c>
    </row>
    <row r="1910" spans="1:12" ht="14.25" customHeight="1" x14ac:dyDescent="0.25">
      <c r="A1910" s="4">
        <v>49</v>
      </c>
      <c r="B1910" s="816" t="s">
        <v>35</v>
      </c>
      <c r="C1910" s="6" t="s">
        <v>53</v>
      </c>
      <c r="D1910" s="11" t="s">
        <v>51</v>
      </c>
      <c r="E1910" s="11">
        <v>0</v>
      </c>
      <c r="F1910" s="10">
        <v>1620000</v>
      </c>
      <c r="G1910" s="9">
        <f t="shared" si="52"/>
        <v>0</v>
      </c>
      <c r="K1910" s="2"/>
    </row>
    <row r="1911" spans="1:12" ht="28.5" customHeight="1" x14ac:dyDescent="0.25">
      <c r="A1911" s="4">
        <v>49</v>
      </c>
      <c r="B1911" s="816" t="s">
        <v>35</v>
      </c>
      <c r="C1911" s="13" t="s">
        <v>54</v>
      </c>
      <c r="D1911" s="11" t="s">
        <v>51</v>
      </c>
      <c r="E1911" s="11">
        <v>0</v>
      </c>
      <c r="F1911" s="10">
        <v>3817766.9999999986</v>
      </c>
      <c r="G1911" s="9">
        <f t="shared" si="52"/>
        <v>0</v>
      </c>
      <c r="K1911" s="3"/>
    </row>
    <row r="1912" spans="1:12" ht="28.5" customHeight="1" x14ac:dyDescent="0.25">
      <c r="A1912" s="4">
        <v>49</v>
      </c>
      <c r="B1912" s="820" t="s">
        <v>35</v>
      </c>
      <c r="C1912" s="12" t="s">
        <v>55</v>
      </c>
      <c r="D1912" s="11" t="s">
        <v>51</v>
      </c>
      <c r="E1912" s="11">
        <v>0</v>
      </c>
      <c r="F1912" s="10">
        <v>2031088.0899497306</v>
      </c>
      <c r="G1912" s="9">
        <f t="shared" si="52"/>
        <v>0</v>
      </c>
    </row>
    <row r="1913" spans="1:12" ht="14.25" customHeight="1" x14ac:dyDescent="0.25">
      <c r="A1913" s="825"/>
      <c r="B1913" s="826"/>
      <c r="C1913" s="827" t="s">
        <v>20</v>
      </c>
      <c r="D1913" s="828"/>
      <c r="E1913" s="828"/>
      <c r="F1913" s="829"/>
      <c r="G1913" s="830">
        <f>SUM(G1876:G1912)</f>
        <v>0</v>
      </c>
      <c r="H1913" s="8" t="e">
        <f>+#REF!</f>
        <v>#REF!</v>
      </c>
      <c r="J1913" s="8" t="e">
        <f>+G1913-H1913</f>
        <v>#REF!</v>
      </c>
    </row>
    <row r="1914" spans="1:12" ht="14.25" customHeight="1" x14ac:dyDescent="0.25">
      <c r="A1914" s="822"/>
      <c r="B1914" s="822"/>
      <c r="C1914" s="822" t="s">
        <v>886</v>
      </c>
      <c r="D1914" s="822"/>
      <c r="E1914" s="822"/>
      <c r="F1914" s="823"/>
      <c r="G1914" s="824"/>
    </row>
    <row r="1915" spans="1:12" ht="14.25" customHeight="1" x14ac:dyDescent="0.25">
      <c r="A1915" s="4">
        <v>50</v>
      </c>
      <c r="B1915" s="816">
        <v>730</v>
      </c>
      <c r="C1915" s="5" t="s">
        <v>26</v>
      </c>
      <c r="D1915" s="11" t="s">
        <v>51</v>
      </c>
      <c r="E1915" s="11">
        <v>0</v>
      </c>
      <c r="F1915" s="9">
        <v>874341.94177037419</v>
      </c>
      <c r="G1915" s="9">
        <f t="shared" ref="G1915:G1951" si="53">+F1915*E1915</f>
        <v>0</v>
      </c>
      <c r="K1915" s="8"/>
      <c r="L1915" s="3"/>
    </row>
    <row r="1916" spans="1:12" ht="14.25" customHeight="1" x14ac:dyDescent="0.25">
      <c r="A1916" s="4">
        <v>50</v>
      </c>
      <c r="B1916" s="816">
        <v>708</v>
      </c>
      <c r="C1916" s="5" t="s">
        <v>27</v>
      </c>
      <c r="D1916" s="11" t="s">
        <v>51</v>
      </c>
      <c r="E1916" s="11">
        <v>0</v>
      </c>
      <c r="F1916" s="9">
        <v>615578.80106536078</v>
      </c>
      <c r="G1916" s="9">
        <f t="shared" si="53"/>
        <v>0</v>
      </c>
      <c r="K1916" s="8"/>
      <c r="L1916" s="3"/>
    </row>
    <row r="1917" spans="1:12" ht="14.25" customHeight="1" x14ac:dyDescent="0.25">
      <c r="A1917" s="4">
        <v>50</v>
      </c>
      <c r="B1917" s="816">
        <v>752</v>
      </c>
      <c r="C1917" s="6" t="s">
        <v>28</v>
      </c>
      <c r="D1917" s="11" t="s">
        <v>51</v>
      </c>
      <c r="E1917" s="11">
        <v>0</v>
      </c>
      <c r="F1917" s="9">
        <v>672692.28878201754</v>
      </c>
      <c r="G1917" s="9">
        <f t="shared" si="53"/>
        <v>0</v>
      </c>
      <c r="K1917" s="8"/>
      <c r="L1917" s="3"/>
    </row>
    <row r="1918" spans="1:12" ht="14.25" customHeight="1" x14ac:dyDescent="0.25">
      <c r="A1918" s="4">
        <v>50</v>
      </c>
      <c r="B1918" s="816" t="s">
        <v>29</v>
      </c>
      <c r="C1918" s="7" t="s">
        <v>30</v>
      </c>
      <c r="D1918" s="11" t="s">
        <v>51</v>
      </c>
      <c r="E1918" s="11">
        <v>0</v>
      </c>
      <c r="F1918" s="9">
        <v>184841.78300071796</v>
      </c>
      <c r="G1918" s="9">
        <f t="shared" si="53"/>
        <v>0</v>
      </c>
      <c r="K1918" s="8"/>
      <c r="L1918" s="3"/>
    </row>
    <row r="1919" spans="1:12" ht="14.25" customHeight="1" x14ac:dyDescent="0.25">
      <c r="A1919" s="4">
        <v>50</v>
      </c>
      <c r="B1919" s="816">
        <v>527</v>
      </c>
      <c r="C1919" s="7" t="s">
        <v>31</v>
      </c>
      <c r="D1919" s="11" t="s">
        <v>51</v>
      </c>
      <c r="E1919" s="11">
        <v>0</v>
      </c>
      <c r="F1919" s="9">
        <v>106249.79526559786</v>
      </c>
      <c r="G1919" s="9">
        <f t="shared" si="53"/>
        <v>0</v>
      </c>
      <c r="K1919" s="8"/>
      <c r="L1919" s="3"/>
    </row>
    <row r="1920" spans="1:12" ht="25.5" customHeight="1" x14ac:dyDescent="0.25">
      <c r="A1920" s="4">
        <v>50</v>
      </c>
      <c r="B1920" s="816">
        <v>522</v>
      </c>
      <c r="C1920" s="11" t="s">
        <v>32</v>
      </c>
      <c r="D1920" s="11" t="s">
        <v>51</v>
      </c>
      <c r="E1920" s="11">
        <v>0</v>
      </c>
      <c r="F1920" s="9">
        <v>197789.02537109706</v>
      </c>
      <c r="G1920" s="9">
        <f t="shared" si="53"/>
        <v>0</v>
      </c>
      <c r="K1920" s="8"/>
      <c r="L1920" s="3"/>
    </row>
    <row r="1921" spans="1:12" ht="14.25" customHeight="1" x14ac:dyDescent="0.25">
      <c r="A1921" s="4">
        <v>50</v>
      </c>
      <c r="B1921" s="816">
        <v>510</v>
      </c>
      <c r="C1921" s="7" t="s">
        <v>33</v>
      </c>
      <c r="D1921" s="11" t="s">
        <v>51</v>
      </c>
      <c r="E1921" s="11">
        <v>0</v>
      </c>
      <c r="F1921" s="9">
        <v>427594.25988499756</v>
      </c>
      <c r="G1921" s="9">
        <f t="shared" si="53"/>
        <v>0</v>
      </c>
    </row>
    <row r="1922" spans="1:12" ht="14.25" customHeight="1" x14ac:dyDescent="0.25">
      <c r="A1922" s="4">
        <v>50</v>
      </c>
      <c r="B1922" s="816">
        <v>28</v>
      </c>
      <c r="C1922" s="7" t="s">
        <v>34</v>
      </c>
      <c r="D1922" s="11" t="s">
        <v>51</v>
      </c>
      <c r="E1922" s="11">
        <v>0</v>
      </c>
      <c r="F1922" s="9">
        <v>307100.9624623835</v>
      </c>
      <c r="G1922" s="9">
        <f t="shared" si="53"/>
        <v>0</v>
      </c>
      <c r="K1922" s="8"/>
      <c r="L1922" s="8"/>
    </row>
    <row r="1923" spans="1:12" ht="14.25" customHeight="1" x14ac:dyDescent="0.25">
      <c r="A1923" s="4">
        <v>50</v>
      </c>
      <c r="B1923" s="816" t="s">
        <v>35</v>
      </c>
      <c r="C1923" s="7" t="s">
        <v>36</v>
      </c>
      <c r="D1923" s="11" t="s">
        <v>51</v>
      </c>
      <c r="E1923" s="11">
        <v>0</v>
      </c>
      <c r="F1923" s="9">
        <v>300958.7640656826</v>
      </c>
      <c r="G1923" s="9">
        <f t="shared" si="53"/>
        <v>0</v>
      </c>
      <c r="L1923" s="8"/>
    </row>
    <row r="1924" spans="1:12" ht="14.25" customHeight="1" x14ac:dyDescent="0.25">
      <c r="A1924" s="4">
        <v>50</v>
      </c>
      <c r="B1924" s="820">
        <v>243.5</v>
      </c>
      <c r="C1924" s="7" t="s">
        <v>37</v>
      </c>
      <c r="D1924" s="11" t="s">
        <v>51</v>
      </c>
      <c r="E1924" s="11">
        <v>0</v>
      </c>
      <c r="F1924" s="9">
        <v>256983.18279463612</v>
      </c>
      <c r="G1924" s="9">
        <f t="shared" si="53"/>
        <v>0</v>
      </c>
    </row>
    <row r="1925" spans="1:12" ht="14.25" customHeight="1" x14ac:dyDescent="0.25">
      <c r="A1925" s="4">
        <v>50</v>
      </c>
      <c r="B1925" s="816" t="s">
        <v>64</v>
      </c>
      <c r="C1925" s="817" t="s">
        <v>63</v>
      </c>
      <c r="D1925" s="11" t="s">
        <v>51</v>
      </c>
      <c r="E1925" s="11">
        <v>0</v>
      </c>
      <c r="F1925" s="9">
        <v>278002.00000000006</v>
      </c>
      <c r="G1925" s="9">
        <f t="shared" si="53"/>
        <v>0</v>
      </c>
    </row>
    <row r="1926" spans="1:12" x14ac:dyDescent="0.25">
      <c r="A1926" s="4">
        <v>50</v>
      </c>
      <c r="B1926" s="816" t="s">
        <v>35</v>
      </c>
      <c r="C1926" s="817" t="s">
        <v>832</v>
      </c>
      <c r="D1926" s="11" t="s">
        <v>51</v>
      </c>
      <c r="E1926" s="11">
        <v>0</v>
      </c>
      <c r="F1926" s="9">
        <v>82819.867631515852</v>
      </c>
      <c r="G1926" s="9">
        <f t="shared" si="53"/>
        <v>0</v>
      </c>
    </row>
    <row r="1927" spans="1:12" ht="14.25" customHeight="1" x14ac:dyDescent="0.25">
      <c r="A1927" s="4">
        <v>50</v>
      </c>
      <c r="B1927" s="816">
        <v>690</v>
      </c>
      <c r="C1927" s="817" t="s">
        <v>833</v>
      </c>
      <c r="D1927" s="11" t="s">
        <v>51</v>
      </c>
      <c r="E1927" s="11">
        <v>0</v>
      </c>
      <c r="F1927" s="9">
        <v>494940.90605549113</v>
      </c>
      <c r="G1927" s="9">
        <f t="shared" si="53"/>
        <v>0</v>
      </c>
    </row>
    <row r="1928" spans="1:12" ht="14.25" customHeight="1" x14ac:dyDescent="0.25">
      <c r="A1928" s="4">
        <v>50</v>
      </c>
      <c r="B1928" s="816">
        <v>268</v>
      </c>
      <c r="C1928" s="817" t="s">
        <v>834</v>
      </c>
      <c r="D1928" s="11" t="s">
        <v>51</v>
      </c>
      <c r="E1928" s="11">
        <v>0</v>
      </c>
      <c r="F1928" s="9">
        <v>639730.4370110553</v>
      </c>
      <c r="G1928" s="9">
        <f t="shared" si="53"/>
        <v>0</v>
      </c>
    </row>
    <row r="1929" spans="1:12" ht="14.25" customHeight="1" x14ac:dyDescent="0.25">
      <c r="A1929" s="4">
        <v>50</v>
      </c>
      <c r="B1929" s="816">
        <v>719</v>
      </c>
      <c r="C1929" s="817" t="s">
        <v>835</v>
      </c>
      <c r="D1929" s="11" t="s">
        <v>51</v>
      </c>
      <c r="E1929" s="11">
        <v>0</v>
      </c>
      <c r="F1929" s="9">
        <v>2847932.6566036539</v>
      </c>
      <c r="G1929" s="9">
        <f t="shared" si="53"/>
        <v>0</v>
      </c>
    </row>
    <row r="1930" spans="1:12" ht="14.25" customHeight="1" x14ac:dyDescent="0.25">
      <c r="A1930" s="4">
        <v>50</v>
      </c>
      <c r="B1930" s="816" t="s">
        <v>836</v>
      </c>
      <c r="C1930" s="817" t="s">
        <v>837</v>
      </c>
      <c r="D1930" s="11" t="s">
        <v>51</v>
      </c>
      <c r="E1930" s="11">
        <v>0</v>
      </c>
      <c r="F1930" s="9">
        <v>2385143.5999055603</v>
      </c>
      <c r="G1930" s="9">
        <f t="shared" si="53"/>
        <v>0</v>
      </c>
    </row>
    <row r="1931" spans="1:12" ht="14.25" customHeight="1" x14ac:dyDescent="0.25">
      <c r="A1931" s="4">
        <v>50</v>
      </c>
      <c r="B1931" s="816" t="s">
        <v>35</v>
      </c>
      <c r="C1931" s="6" t="s">
        <v>39</v>
      </c>
      <c r="D1931" s="11" t="s">
        <v>51</v>
      </c>
      <c r="E1931" s="11">
        <v>0</v>
      </c>
      <c r="F1931" s="9">
        <v>307102.24208704947</v>
      </c>
      <c r="G1931" s="9">
        <f t="shared" si="53"/>
        <v>0</v>
      </c>
    </row>
    <row r="1932" spans="1:12" ht="14.25" customHeight="1" x14ac:dyDescent="0.25">
      <c r="A1932" s="4">
        <v>50</v>
      </c>
      <c r="B1932" s="820">
        <v>528.5</v>
      </c>
      <c r="C1932" s="818" t="s">
        <v>40</v>
      </c>
      <c r="D1932" s="819" t="s">
        <v>51</v>
      </c>
      <c r="E1932" s="11">
        <v>0</v>
      </c>
      <c r="F1932" s="9">
        <v>292746.13295942714</v>
      </c>
      <c r="G1932" s="9">
        <f t="shared" si="53"/>
        <v>0</v>
      </c>
    </row>
    <row r="1933" spans="1:12" ht="14.25" customHeight="1" x14ac:dyDescent="0.25">
      <c r="A1933" s="4">
        <v>50</v>
      </c>
      <c r="B1933" s="816" t="s">
        <v>35</v>
      </c>
      <c r="C1933" s="6" t="s">
        <v>41</v>
      </c>
      <c r="D1933" s="11" t="s">
        <v>51</v>
      </c>
      <c r="E1933" s="11">
        <v>0</v>
      </c>
      <c r="F1933" s="9">
        <v>71289.169766375897</v>
      </c>
      <c r="G1933" s="9">
        <f t="shared" si="53"/>
        <v>0</v>
      </c>
    </row>
    <row r="1934" spans="1:12" ht="14.25" customHeight="1" x14ac:dyDescent="0.25">
      <c r="A1934" s="4">
        <v>50</v>
      </c>
      <c r="B1934" s="816" t="s">
        <v>35</v>
      </c>
      <c r="C1934" s="7" t="s">
        <v>42</v>
      </c>
      <c r="D1934" s="11" t="s">
        <v>51</v>
      </c>
      <c r="E1934" s="11">
        <v>0</v>
      </c>
      <c r="F1934" s="9">
        <v>142183.03788093745</v>
      </c>
      <c r="G1934" s="9">
        <f t="shared" si="53"/>
        <v>0</v>
      </c>
    </row>
    <row r="1935" spans="1:12" ht="14.25" customHeight="1" x14ac:dyDescent="0.25">
      <c r="A1935" s="4">
        <v>50</v>
      </c>
      <c r="B1935" s="816" t="s">
        <v>35</v>
      </c>
      <c r="C1935" s="7" t="s">
        <v>43</v>
      </c>
      <c r="D1935" s="11" t="s">
        <v>51</v>
      </c>
      <c r="E1935" s="11">
        <v>0</v>
      </c>
      <c r="F1935" s="9">
        <v>29369.945333558175</v>
      </c>
      <c r="G1935" s="9">
        <f t="shared" si="53"/>
        <v>0</v>
      </c>
    </row>
    <row r="1936" spans="1:12" ht="14.25" customHeight="1" x14ac:dyDescent="0.25">
      <c r="A1936" s="4">
        <v>50</v>
      </c>
      <c r="B1936" s="816" t="s">
        <v>35</v>
      </c>
      <c r="C1936" s="6" t="s">
        <v>44</v>
      </c>
      <c r="D1936" s="11" t="s">
        <v>51</v>
      </c>
      <c r="E1936" s="11">
        <v>0</v>
      </c>
      <c r="F1936" s="9">
        <v>1801648.8280902999</v>
      </c>
      <c r="G1936" s="9">
        <f t="shared" si="53"/>
        <v>0</v>
      </c>
    </row>
    <row r="1937" spans="1:11" ht="14.25" customHeight="1" x14ac:dyDescent="0.25">
      <c r="A1937" s="4">
        <v>50</v>
      </c>
      <c r="B1937" s="816" t="s">
        <v>35</v>
      </c>
      <c r="C1937" s="6" t="s">
        <v>45</v>
      </c>
      <c r="D1937" s="11" t="s">
        <v>51</v>
      </c>
      <c r="E1937" s="11">
        <v>0</v>
      </c>
      <c r="F1937" s="9">
        <v>163108.63767372453</v>
      </c>
      <c r="G1937" s="9">
        <f t="shared" si="53"/>
        <v>0</v>
      </c>
    </row>
    <row r="1938" spans="1:11" ht="14.25" customHeight="1" x14ac:dyDescent="0.25">
      <c r="A1938" s="4">
        <v>50</v>
      </c>
      <c r="B1938" s="816" t="s">
        <v>35</v>
      </c>
      <c r="C1938" s="6" t="s">
        <v>46</v>
      </c>
      <c r="D1938" s="11" t="s">
        <v>51</v>
      </c>
      <c r="E1938" s="11">
        <v>0</v>
      </c>
      <c r="F1938" s="9">
        <v>122331.47825529339</v>
      </c>
      <c r="G1938" s="9">
        <f t="shared" si="53"/>
        <v>0</v>
      </c>
      <c r="H1938" s="2"/>
      <c r="I1938" s="2"/>
      <c r="J1938" s="8"/>
    </row>
    <row r="1939" spans="1:11" ht="14.25" customHeight="1" x14ac:dyDescent="0.25">
      <c r="A1939" s="4">
        <v>50</v>
      </c>
      <c r="B1939" s="816" t="s">
        <v>35</v>
      </c>
      <c r="C1939" s="6" t="s">
        <v>47</v>
      </c>
      <c r="D1939" s="11" t="s">
        <v>48</v>
      </c>
      <c r="E1939" s="11">
        <v>0</v>
      </c>
      <c r="F1939" s="9">
        <v>193974</v>
      </c>
      <c r="G1939" s="9">
        <f t="shared" si="53"/>
        <v>0</v>
      </c>
      <c r="H1939" s="8"/>
      <c r="I1939" s="8"/>
      <c r="J1939" s="8"/>
      <c r="K1939" s="8"/>
    </row>
    <row r="1940" spans="1:11" ht="14.25" customHeight="1" x14ac:dyDescent="0.25">
      <c r="A1940" s="4">
        <v>50</v>
      </c>
      <c r="B1940" s="816">
        <v>100</v>
      </c>
      <c r="C1940" s="6" t="s">
        <v>497</v>
      </c>
      <c r="D1940" s="11" t="s">
        <v>51</v>
      </c>
      <c r="E1940" s="11">
        <v>0</v>
      </c>
      <c r="F1940" s="9">
        <v>118572.58079897906</v>
      </c>
      <c r="G1940" s="9">
        <f t="shared" si="53"/>
        <v>0</v>
      </c>
      <c r="H1940" s="8"/>
      <c r="I1940" s="8"/>
      <c r="J1940" s="8"/>
      <c r="K1940" s="8"/>
    </row>
    <row r="1941" spans="1:11" ht="14.25" customHeight="1" x14ac:dyDescent="0.25">
      <c r="A1941" s="4">
        <v>50</v>
      </c>
      <c r="B1941" s="816">
        <v>736</v>
      </c>
      <c r="C1941" s="6" t="s">
        <v>838</v>
      </c>
      <c r="D1941" s="11" t="s">
        <v>51</v>
      </c>
      <c r="E1941" s="11">
        <v>0</v>
      </c>
      <c r="F1941" s="9">
        <v>165180.35000794518</v>
      </c>
      <c r="G1941" s="9">
        <f t="shared" si="53"/>
        <v>0</v>
      </c>
      <c r="H1941" s="8"/>
      <c r="I1941" s="8"/>
      <c r="J1941" s="8"/>
      <c r="K1941" s="8"/>
    </row>
    <row r="1942" spans="1:11" ht="14.25" customHeight="1" x14ac:dyDescent="0.25">
      <c r="A1942" s="4">
        <v>1</v>
      </c>
      <c r="B1942" s="816" t="s">
        <v>35</v>
      </c>
      <c r="C1942" s="6" t="s">
        <v>525</v>
      </c>
      <c r="D1942" s="11" t="s">
        <v>524</v>
      </c>
      <c r="E1942" s="11">
        <v>0</v>
      </c>
      <c r="F1942" s="9">
        <v>133080.96526185301</v>
      </c>
      <c r="G1942" s="9">
        <f t="shared" si="53"/>
        <v>0</v>
      </c>
      <c r="H1942" s="8"/>
      <c r="I1942" s="8"/>
      <c r="J1942" s="8"/>
      <c r="K1942" s="8"/>
    </row>
    <row r="1943" spans="1:11" ht="14.25" customHeight="1" x14ac:dyDescent="0.25">
      <c r="A1943" s="4">
        <v>1</v>
      </c>
      <c r="B1943" s="816" t="s">
        <v>35</v>
      </c>
      <c r="C1943" s="6" t="s">
        <v>889</v>
      </c>
      <c r="D1943" s="11" t="s">
        <v>521</v>
      </c>
      <c r="E1943" s="11">
        <v>0</v>
      </c>
      <c r="F1943" s="9">
        <v>66540.482630926504</v>
      </c>
      <c r="G1943" s="9">
        <f t="shared" si="53"/>
        <v>0</v>
      </c>
      <c r="H1943" s="8"/>
      <c r="I1943" s="8"/>
      <c r="J1943" s="8"/>
      <c r="K1943" s="8"/>
    </row>
    <row r="1944" spans="1:11" customFormat="1" ht="15" customHeight="1" x14ac:dyDescent="0.3">
      <c r="A1944" s="4">
        <v>1</v>
      </c>
      <c r="B1944" s="869">
        <v>576</v>
      </c>
      <c r="C1944" s="868" t="s">
        <v>1056</v>
      </c>
      <c r="D1944" s="866" t="s">
        <v>790</v>
      </c>
      <c r="E1944" s="11">
        <v>0</v>
      </c>
      <c r="F1944" s="867">
        <v>59806</v>
      </c>
      <c r="G1944" s="867">
        <f t="shared" si="53"/>
        <v>0</v>
      </c>
    </row>
    <row r="1945" spans="1:11" customFormat="1" ht="15" customHeight="1" x14ac:dyDescent="0.3">
      <c r="A1945" s="4">
        <v>1</v>
      </c>
      <c r="B1945" s="869">
        <v>101</v>
      </c>
      <c r="C1945" s="868" t="s">
        <v>1057</v>
      </c>
      <c r="D1945" s="866" t="s">
        <v>790</v>
      </c>
      <c r="E1945" s="11">
        <v>0</v>
      </c>
      <c r="F1945" s="867">
        <v>78318</v>
      </c>
      <c r="G1945" s="867">
        <f t="shared" si="53"/>
        <v>0</v>
      </c>
    </row>
    <row r="1946" spans="1:11" ht="28.5" customHeight="1" x14ac:dyDescent="0.25">
      <c r="A1946" s="4">
        <v>50</v>
      </c>
      <c r="B1946" s="816" t="s">
        <v>35</v>
      </c>
      <c r="C1946" s="6" t="s">
        <v>49</v>
      </c>
      <c r="D1946" s="11" t="s">
        <v>51</v>
      </c>
      <c r="E1946" s="11">
        <v>0</v>
      </c>
      <c r="F1946" s="9">
        <v>3817766.5890727374</v>
      </c>
      <c r="G1946" s="9">
        <f t="shared" si="53"/>
        <v>0</v>
      </c>
      <c r="J1946" s="2"/>
    </row>
    <row r="1947" spans="1:11" ht="31.5" customHeight="1" x14ac:dyDescent="0.25">
      <c r="A1947" s="4">
        <v>1</v>
      </c>
      <c r="B1947" s="841" t="s">
        <v>35</v>
      </c>
      <c r="C1947" s="842" t="s">
        <v>50</v>
      </c>
      <c r="D1947" s="11" t="s">
        <v>51</v>
      </c>
      <c r="E1947" s="11">
        <v>0</v>
      </c>
      <c r="F1947" s="844">
        <f>3184838.63678603</f>
        <v>3184838.6367860301</v>
      </c>
      <c r="G1947" s="9">
        <f t="shared" si="53"/>
        <v>0</v>
      </c>
      <c r="J1947" s="2"/>
    </row>
    <row r="1948" spans="1:11" ht="42.75" customHeight="1" x14ac:dyDescent="0.25">
      <c r="A1948" s="4">
        <v>50</v>
      </c>
      <c r="B1948" s="816" t="s">
        <v>35</v>
      </c>
      <c r="C1948" s="6" t="s">
        <v>52</v>
      </c>
      <c r="D1948" s="11" t="s">
        <v>51</v>
      </c>
      <c r="E1948" s="11">
        <v>0</v>
      </c>
      <c r="F1948" s="10">
        <v>3312236.7889062678</v>
      </c>
      <c r="G1948" s="9">
        <f t="shared" si="53"/>
        <v>0</v>
      </c>
    </row>
    <row r="1949" spans="1:11" ht="14.25" customHeight="1" x14ac:dyDescent="0.25">
      <c r="A1949" s="4">
        <v>50</v>
      </c>
      <c r="B1949" s="816" t="s">
        <v>35</v>
      </c>
      <c r="C1949" s="6" t="s">
        <v>53</v>
      </c>
      <c r="D1949" s="11" t="s">
        <v>51</v>
      </c>
      <c r="E1949" s="11">
        <v>0</v>
      </c>
      <c r="F1949" s="10">
        <v>1620000</v>
      </c>
      <c r="G1949" s="9">
        <f t="shared" si="53"/>
        <v>0</v>
      </c>
      <c r="K1949" s="2"/>
    </row>
    <row r="1950" spans="1:11" ht="28.5" customHeight="1" x14ac:dyDescent="0.25">
      <c r="A1950" s="4">
        <v>50</v>
      </c>
      <c r="B1950" s="816" t="s">
        <v>35</v>
      </c>
      <c r="C1950" s="13" t="s">
        <v>54</v>
      </c>
      <c r="D1950" s="11" t="s">
        <v>51</v>
      </c>
      <c r="E1950" s="11">
        <v>0</v>
      </c>
      <c r="F1950" s="10">
        <v>3817766.9999999986</v>
      </c>
      <c r="G1950" s="9">
        <f t="shared" si="53"/>
        <v>0</v>
      </c>
      <c r="K1950" s="3"/>
    </row>
    <row r="1951" spans="1:11" ht="28.5" customHeight="1" x14ac:dyDescent="0.25">
      <c r="A1951" s="4">
        <v>50</v>
      </c>
      <c r="B1951" s="820" t="s">
        <v>35</v>
      </c>
      <c r="C1951" s="12" t="s">
        <v>55</v>
      </c>
      <c r="D1951" s="11" t="s">
        <v>51</v>
      </c>
      <c r="E1951" s="11">
        <v>0</v>
      </c>
      <c r="F1951" s="10">
        <v>2031088.0899497306</v>
      </c>
      <c r="G1951" s="9">
        <f t="shared" si="53"/>
        <v>0</v>
      </c>
    </row>
    <row r="1952" spans="1:11" ht="14.25" customHeight="1" x14ac:dyDescent="0.25">
      <c r="A1952" s="825"/>
      <c r="B1952" s="826"/>
      <c r="C1952" s="827" t="s">
        <v>20</v>
      </c>
      <c r="D1952" s="828"/>
      <c r="E1952" s="828"/>
      <c r="F1952" s="829"/>
      <c r="G1952" s="830">
        <f>SUM(G1915:G1951)</f>
        <v>0</v>
      </c>
    </row>
    <row r="1953" spans="1:12" ht="14.25" customHeight="1" x14ac:dyDescent="0.25">
      <c r="A1953" s="822"/>
      <c r="B1953" s="822"/>
      <c r="C1953" s="822" t="s">
        <v>1055</v>
      </c>
      <c r="D1953" s="822"/>
      <c r="E1953" s="822"/>
      <c r="F1953" s="823"/>
      <c r="G1953" s="824"/>
    </row>
    <row r="1954" spans="1:12" ht="14.25" customHeight="1" x14ac:dyDescent="0.25">
      <c r="A1954" s="4">
        <v>51</v>
      </c>
      <c r="B1954" s="816">
        <v>730</v>
      </c>
      <c r="C1954" s="5" t="s">
        <v>26</v>
      </c>
      <c r="D1954" s="11" t="s">
        <v>51</v>
      </c>
      <c r="E1954" s="11">
        <v>0</v>
      </c>
      <c r="F1954" s="9">
        <v>874341.94177037419</v>
      </c>
      <c r="G1954" s="9">
        <f t="shared" ref="G1954:G1990" si="54">+F1954*E1954</f>
        <v>0</v>
      </c>
      <c r="K1954" s="8"/>
      <c r="L1954" s="3"/>
    </row>
    <row r="1955" spans="1:12" ht="14.25" customHeight="1" x14ac:dyDescent="0.25">
      <c r="A1955" s="4">
        <v>51</v>
      </c>
      <c r="B1955" s="816">
        <v>708</v>
      </c>
      <c r="C1955" s="5" t="s">
        <v>27</v>
      </c>
      <c r="D1955" s="11" t="s">
        <v>51</v>
      </c>
      <c r="E1955" s="11">
        <v>0</v>
      </c>
      <c r="F1955" s="9">
        <v>615578.80106536078</v>
      </c>
      <c r="G1955" s="9">
        <f t="shared" si="54"/>
        <v>0</v>
      </c>
      <c r="K1955" s="8"/>
      <c r="L1955" s="3"/>
    </row>
    <row r="1956" spans="1:12" ht="14.25" customHeight="1" x14ac:dyDescent="0.25">
      <c r="A1956" s="4">
        <v>51</v>
      </c>
      <c r="B1956" s="816">
        <v>752</v>
      </c>
      <c r="C1956" s="6" t="s">
        <v>28</v>
      </c>
      <c r="D1956" s="11" t="s">
        <v>51</v>
      </c>
      <c r="E1956" s="11">
        <v>0</v>
      </c>
      <c r="F1956" s="9">
        <v>672692.28878201754</v>
      </c>
      <c r="G1956" s="9">
        <f t="shared" si="54"/>
        <v>0</v>
      </c>
      <c r="K1956" s="8"/>
      <c r="L1956" s="3"/>
    </row>
    <row r="1957" spans="1:12" ht="14.25" customHeight="1" x14ac:dyDescent="0.25">
      <c r="A1957" s="4">
        <v>51</v>
      </c>
      <c r="B1957" s="816" t="s">
        <v>29</v>
      </c>
      <c r="C1957" s="7" t="s">
        <v>30</v>
      </c>
      <c r="D1957" s="11" t="s">
        <v>51</v>
      </c>
      <c r="E1957" s="11">
        <v>0</v>
      </c>
      <c r="F1957" s="9">
        <v>184841.78300071796</v>
      </c>
      <c r="G1957" s="9">
        <f t="shared" si="54"/>
        <v>0</v>
      </c>
      <c r="K1957" s="8"/>
      <c r="L1957" s="3"/>
    </row>
    <row r="1958" spans="1:12" ht="14.25" customHeight="1" x14ac:dyDescent="0.25">
      <c r="A1958" s="4">
        <v>51</v>
      </c>
      <c r="B1958" s="816">
        <v>527</v>
      </c>
      <c r="C1958" s="7" t="s">
        <v>31</v>
      </c>
      <c r="D1958" s="11" t="s">
        <v>51</v>
      </c>
      <c r="E1958" s="11">
        <v>0</v>
      </c>
      <c r="F1958" s="9">
        <v>106249.79526559786</v>
      </c>
      <c r="G1958" s="9">
        <f t="shared" si="54"/>
        <v>0</v>
      </c>
      <c r="K1958" s="8"/>
      <c r="L1958" s="3"/>
    </row>
    <row r="1959" spans="1:12" ht="25.5" customHeight="1" x14ac:dyDescent="0.25">
      <c r="A1959" s="4">
        <v>51</v>
      </c>
      <c r="B1959" s="816">
        <v>522</v>
      </c>
      <c r="C1959" s="11" t="s">
        <v>32</v>
      </c>
      <c r="D1959" s="11" t="s">
        <v>51</v>
      </c>
      <c r="E1959" s="11">
        <v>0</v>
      </c>
      <c r="F1959" s="9">
        <v>197789.02537109706</v>
      </c>
      <c r="G1959" s="9">
        <f t="shared" si="54"/>
        <v>0</v>
      </c>
      <c r="K1959" s="8"/>
      <c r="L1959" s="3"/>
    </row>
    <row r="1960" spans="1:12" ht="14.25" customHeight="1" x14ac:dyDescent="0.25">
      <c r="A1960" s="4">
        <v>51</v>
      </c>
      <c r="B1960" s="816">
        <v>510</v>
      </c>
      <c r="C1960" s="7" t="s">
        <v>33</v>
      </c>
      <c r="D1960" s="11" t="s">
        <v>51</v>
      </c>
      <c r="E1960" s="11">
        <v>0</v>
      </c>
      <c r="F1960" s="9">
        <v>427594.25988499756</v>
      </c>
      <c r="G1960" s="9">
        <f t="shared" si="54"/>
        <v>0</v>
      </c>
    </row>
    <row r="1961" spans="1:12" ht="14.25" customHeight="1" x14ac:dyDescent="0.25">
      <c r="A1961" s="4">
        <v>51</v>
      </c>
      <c r="B1961" s="816">
        <v>28</v>
      </c>
      <c r="C1961" s="7" t="s">
        <v>34</v>
      </c>
      <c r="D1961" s="11" t="s">
        <v>51</v>
      </c>
      <c r="E1961" s="11">
        <v>0</v>
      </c>
      <c r="F1961" s="9">
        <v>307100.9624623835</v>
      </c>
      <c r="G1961" s="9">
        <f t="shared" si="54"/>
        <v>0</v>
      </c>
      <c r="K1961" s="8"/>
      <c r="L1961" s="8"/>
    </row>
    <row r="1962" spans="1:12" ht="14.25" customHeight="1" x14ac:dyDescent="0.25">
      <c r="A1962" s="4">
        <v>51</v>
      </c>
      <c r="B1962" s="816" t="s">
        <v>35</v>
      </c>
      <c r="C1962" s="7" t="s">
        <v>36</v>
      </c>
      <c r="D1962" s="11" t="s">
        <v>51</v>
      </c>
      <c r="E1962" s="11">
        <v>0</v>
      </c>
      <c r="F1962" s="9">
        <v>300958.7640656826</v>
      </c>
      <c r="G1962" s="9">
        <f t="shared" si="54"/>
        <v>0</v>
      </c>
      <c r="L1962" s="8"/>
    </row>
    <row r="1963" spans="1:12" ht="14.25" customHeight="1" x14ac:dyDescent="0.25">
      <c r="A1963" s="4">
        <v>51</v>
      </c>
      <c r="B1963" s="820">
        <v>243.5</v>
      </c>
      <c r="C1963" s="7" t="s">
        <v>37</v>
      </c>
      <c r="D1963" s="11" t="s">
        <v>51</v>
      </c>
      <c r="E1963" s="11">
        <v>0</v>
      </c>
      <c r="F1963" s="9">
        <v>256983.18279463612</v>
      </c>
      <c r="G1963" s="9">
        <f t="shared" si="54"/>
        <v>0</v>
      </c>
    </row>
    <row r="1964" spans="1:12" ht="14.25" customHeight="1" x14ac:dyDescent="0.25">
      <c r="A1964" s="4">
        <v>51</v>
      </c>
      <c r="B1964" s="816" t="s">
        <v>64</v>
      </c>
      <c r="C1964" s="817" t="s">
        <v>63</v>
      </c>
      <c r="D1964" s="11" t="s">
        <v>51</v>
      </c>
      <c r="E1964" s="11">
        <v>0</v>
      </c>
      <c r="F1964" s="9">
        <v>278002.00000000006</v>
      </c>
      <c r="G1964" s="9">
        <f t="shared" si="54"/>
        <v>0</v>
      </c>
    </row>
    <row r="1965" spans="1:12" x14ac:dyDescent="0.25">
      <c r="A1965" s="4">
        <v>51</v>
      </c>
      <c r="B1965" s="816" t="s">
        <v>35</v>
      </c>
      <c r="C1965" s="817" t="s">
        <v>832</v>
      </c>
      <c r="D1965" s="11" t="s">
        <v>51</v>
      </c>
      <c r="E1965" s="11">
        <v>0</v>
      </c>
      <c r="F1965" s="9">
        <v>82819.867631515852</v>
      </c>
      <c r="G1965" s="9">
        <f t="shared" si="54"/>
        <v>0</v>
      </c>
    </row>
    <row r="1966" spans="1:12" ht="14.25" customHeight="1" x14ac:dyDescent="0.25">
      <c r="A1966" s="4">
        <v>51</v>
      </c>
      <c r="B1966" s="816">
        <v>690</v>
      </c>
      <c r="C1966" s="817" t="s">
        <v>833</v>
      </c>
      <c r="D1966" s="11" t="s">
        <v>51</v>
      </c>
      <c r="E1966" s="11">
        <v>0</v>
      </c>
      <c r="F1966" s="9">
        <v>494940.90605549113</v>
      </c>
      <c r="G1966" s="9">
        <f t="shared" si="54"/>
        <v>0</v>
      </c>
    </row>
    <row r="1967" spans="1:12" ht="14.25" customHeight="1" x14ac:dyDescent="0.25">
      <c r="A1967" s="4">
        <v>51</v>
      </c>
      <c r="B1967" s="816">
        <v>268</v>
      </c>
      <c r="C1967" s="817" t="s">
        <v>834</v>
      </c>
      <c r="D1967" s="11" t="s">
        <v>51</v>
      </c>
      <c r="E1967" s="11">
        <v>0</v>
      </c>
      <c r="F1967" s="9">
        <v>639730.4370110553</v>
      </c>
      <c r="G1967" s="9">
        <f t="shared" si="54"/>
        <v>0</v>
      </c>
    </row>
    <row r="1968" spans="1:12" ht="14.25" customHeight="1" x14ac:dyDescent="0.25">
      <c r="A1968" s="4">
        <v>51</v>
      </c>
      <c r="B1968" s="816">
        <v>719</v>
      </c>
      <c r="C1968" s="817" t="s">
        <v>835</v>
      </c>
      <c r="D1968" s="11" t="s">
        <v>51</v>
      </c>
      <c r="E1968" s="11">
        <v>0</v>
      </c>
      <c r="F1968" s="9">
        <v>2847932.6566036539</v>
      </c>
      <c r="G1968" s="9">
        <f t="shared" si="54"/>
        <v>0</v>
      </c>
    </row>
    <row r="1969" spans="1:12" ht="14.25" customHeight="1" x14ac:dyDescent="0.25">
      <c r="A1969" s="4">
        <v>51</v>
      </c>
      <c r="B1969" s="816" t="s">
        <v>836</v>
      </c>
      <c r="C1969" s="817" t="s">
        <v>837</v>
      </c>
      <c r="D1969" s="11" t="s">
        <v>51</v>
      </c>
      <c r="E1969" s="11">
        <v>0</v>
      </c>
      <c r="F1969" s="9">
        <v>2385143.5999055603</v>
      </c>
      <c r="G1969" s="9">
        <f t="shared" si="54"/>
        <v>0</v>
      </c>
    </row>
    <row r="1970" spans="1:12" ht="14.25" customHeight="1" x14ac:dyDescent="0.25">
      <c r="A1970" s="4">
        <v>51</v>
      </c>
      <c r="B1970" s="816" t="s">
        <v>35</v>
      </c>
      <c r="C1970" s="6" t="s">
        <v>39</v>
      </c>
      <c r="D1970" s="11" t="s">
        <v>51</v>
      </c>
      <c r="E1970" s="11">
        <v>0</v>
      </c>
      <c r="F1970" s="9">
        <v>307102.24208704947</v>
      </c>
      <c r="G1970" s="9">
        <f t="shared" si="54"/>
        <v>0</v>
      </c>
    </row>
    <row r="1971" spans="1:12" ht="14.25" customHeight="1" x14ac:dyDescent="0.25">
      <c r="A1971" s="4">
        <v>51</v>
      </c>
      <c r="B1971" s="820">
        <v>528.5</v>
      </c>
      <c r="C1971" s="818" t="s">
        <v>40</v>
      </c>
      <c r="D1971" s="819" t="s">
        <v>51</v>
      </c>
      <c r="E1971" s="11">
        <v>0</v>
      </c>
      <c r="F1971" s="9">
        <v>292746.13295942714</v>
      </c>
      <c r="G1971" s="9">
        <f t="shared" si="54"/>
        <v>0</v>
      </c>
    </row>
    <row r="1972" spans="1:12" ht="14.25" customHeight="1" x14ac:dyDescent="0.25">
      <c r="A1972" s="4">
        <v>51</v>
      </c>
      <c r="B1972" s="816" t="s">
        <v>35</v>
      </c>
      <c r="C1972" s="6" t="s">
        <v>41</v>
      </c>
      <c r="D1972" s="11" t="s">
        <v>51</v>
      </c>
      <c r="E1972" s="11">
        <v>0</v>
      </c>
      <c r="F1972" s="9">
        <v>71289.169766375897</v>
      </c>
      <c r="G1972" s="9">
        <f t="shared" si="54"/>
        <v>0</v>
      </c>
    </row>
    <row r="1973" spans="1:12" ht="14.25" customHeight="1" x14ac:dyDescent="0.25">
      <c r="A1973" s="4">
        <v>51</v>
      </c>
      <c r="B1973" s="816" t="s">
        <v>35</v>
      </c>
      <c r="C1973" s="7" t="s">
        <v>42</v>
      </c>
      <c r="D1973" s="11" t="s">
        <v>51</v>
      </c>
      <c r="E1973" s="11">
        <v>0</v>
      </c>
      <c r="F1973" s="9">
        <v>142183.03788093745</v>
      </c>
      <c r="G1973" s="9">
        <f t="shared" si="54"/>
        <v>0</v>
      </c>
    </row>
    <row r="1974" spans="1:12" ht="14.25" customHeight="1" x14ac:dyDescent="0.25">
      <c r="A1974" s="4">
        <v>51</v>
      </c>
      <c r="B1974" s="816" t="s">
        <v>35</v>
      </c>
      <c r="C1974" s="7" t="s">
        <v>43</v>
      </c>
      <c r="D1974" s="11" t="s">
        <v>51</v>
      </c>
      <c r="E1974" s="11">
        <v>0</v>
      </c>
      <c r="F1974" s="9">
        <v>29369.945333558175</v>
      </c>
      <c r="G1974" s="9">
        <f t="shared" si="54"/>
        <v>0</v>
      </c>
    </row>
    <row r="1975" spans="1:12" ht="14.25" customHeight="1" x14ac:dyDescent="0.25">
      <c r="A1975" s="4">
        <v>51</v>
      </c>
      <c r="B1975" s="816" t="s">
        <v>35</v>
      </c>
      <c r="C1975" s="6" t="s">
        <v>44</v>
      </c>
      <c r="D1975" s="11" t="s">
        <v>51</v>
      </c>
      <c r="E1975" s="11">
        <v>0</v>
      </c>
      <c r="F1975" s="9">
        <v>1801648.8280902999</v>
      </c>
      <c r="G1975" s="9">
        <f t="shared" si="54"/>
        <v>0</v>
      </c>
    </row>
    <row r="1976" spans="1:12" ht="14.25" customHeight="1" x14ac:dyDescent="0.25">
      <c r="A1976" s="4">
        <v>51</v>
      </c>
      <c r="B1976" s="816" t="s">
        <v>35</v>
      </c>
      <c r="C1976" s="6" t="s">
        <v>45</v>
      </c>
      <c r="D1976" s="11" t="s">
        <v>51</v>
      </c>
      <c r="E1976" s="11">
        <v>0</v>
      </c>
      <c r="F1976" s="9">
        <v>163108.63767372453</v>
      </c>
      <c r="G1976" s="9">
        <f t="shared" si="54"/>
        <v>0</v>
      </c>
    </row>
    <row r="1977" spans="1:12" ht="14.25" customHeight="1" x14ac:dyDescent="0.25">
      <c r="A1977" s="4">
        <v>51</v>
      </c>
      <c r="B1977" s="816" t="s">
        <v>35</v>
      </c>
      <c r="C1977" s="6" t="s">
        <v>46</v>
      </c>
      <c r="D1977" s="11" t="s">
        <v>51</v>
      </c>
      <c r="E1977" s="11">
        <v>0</v>
      </c>
      <c r="F1977" s="9">
        <v>122331.47825529339</v>
      </c>
      <c r="G1977" s="9">
        <f t="shared" si="54"/>
        <v>0</v>
      </c>
      <c r="H1977" s="2"/>
      <c r="I1977" s="2"/>
      <c r="J1977" s="8"/>
    </row>
    <row r="1978" spans="1:12" ht="14.25" customHeight="1" x14ac:dyDescent="0.25">
      <c r="A1978" s="4">
        <v>51</v>
      </c>
      <c r="B1978" s="816" t="s">
        <v>35</v>
      </c>
      <c r="C1978" s="6" t="s">
        <v>47</v>
      </c>
      <c r="D1978" s="11" t="s">
        <v>48</v>
      </c>
      <c r="E1978" s="11">
        <v>0</v>
      </c>
      <c r="F1978" s="9">
        <v>193974</v>
      </c>
      <c r="G1978" s="9">
        <f t="shared" si="54"/>
        <v>0</v>
      </c>
      <c r="H1978" s="8"/>
      <c r="I1978" s="8"/>
      <c r="J1978" s="8"/>
      <c r="K1978" s="8"/>
    </row>
    <row r="1979" spans="1:12" ht="14.25" customHeight="1" x14ac:dyDescent="0.25">
      <c r="A1979" s="4">
        <v>51</v>
      </c>
      <c r="B1979" s="816">
        <v>100</v>
      </c>
      <c r="C1979" s="6" t="s">
        <v>497</v>
      </c>
      <c r="D1979" s="11" t="s">
        <v>51</v>
      </c>
      <c r="E1979" s="11">
        <v>0</v>
      </c>
      <c r="F1979" s="9">
        <v>118572.58079897906</v>
      </c>
      <c r="G1979" s="9">
        <f t="shared" si="54"/>
        <v>0</v>
      </c>
      <c r="H1979" s="8"/>
      <c r="I1979" s="8"/>
      <c r="J1979" s="8"/>
      <c r="K1979" s="8"/>
    </row>
    <row r="1980" spans="1:12" ht="14.25" customHeight="1" x14ac:dyDescent="0.25">
      <c r="A1980" s="4">
        <v>51</v>
      </c>
      <c r="B1980" s="816">
        <v>736</v>
      </c>
      <c r="C1980" s="6" t="s">
        <v>838</v>
      </c>
      <c r="D1980" s="11" t="s">
        <v>51</v>
      </c>
      <c r="E1980" s="11">
        <v>0</v>
      </c>
      <c r="F1980" s="9">
        <v>165180.35000794518</v>
      </c>
      <c r="G1980" s="9">
        <f t="shared" si="54"/>
        <v>0</v>
      </c>
      <c r="H1980" s="8"/>
      <c r="I1980" s="8"/>
      <c r="J1980" s="8"/>
      <c r="K1980" s="8"/>
    </row>
    <row r="1981" spans="1:12" ht="14.25" customHeight="1" x14ac:dyDescent="0.25">
      <c r="A1981" s="4">
        <v>51</v>
      </c>
      <c r="B1981" s="816" t="s">
        <v>35</v>
      </c>
      <c r="C1981" s="6" t="s">
        <v>525</v>
      </c>
      <c r="D1981" s="11" t="s">
        <v>524</v>
      </c>
      <c r="E1981" s="11">
        <v>0</v>
      </c>
      <c r="F1981" s="9">
        <v>133080.96526185301</v>
      </c>
      <c r="G1981" s="9">
        <f t="shared" si="54"/>
        <v>0</v>
      </c>
      <c r="H1981" s="8"/>
      <c r="I1981" s="8"/>
      <c r="J1981" s="8"/>
      <c r="K1981" s="8"/>
    </row>
    <row r="1982" spans="1:12" ht="14.25" customHeight="1" x14ac:dyDescent="0.25">
      <c r="A1982" s="4">
        <v>1</v>
      </c>
      <c r="B1982" s="816" t="s">
        <v>35</v>
      </c>
      <c r="C1982" s="6" t="s">
        <v>889</v>
      </c>
      <c r="D1982" s="11" t="s">
        <v>521</v>
      </c>
      <c r="E1982" s="11">
        <v>0</v>
      </c>
      <c r="F1982" s="9">
        <v>66540.482630926504</v>
      </c>
      <c r="G1982" s="9">
        <f t="shared" si="54"/>
        <v>0</v>
      </c>
      <c r="H1982" s="8"/>
      <c r="I1982" s="8"/>
      <c r="J1982" s="8"/>
      <c r="K1982" s="8"/>
      <c r="L1982" s="8"/>
    </row>
    <row r="1983" spans="1:12" customFormat="1" ht="15" customHeight="1" x14ac:dyDescent="0.3">
      <c r="A1983" s="4">
        <v>1</v>
      </c>
      <c r="B1983" s="869">
        <v>576</v>
      </c>
      <c r="C1983" s="868" t="s">
        <v>1056</v>
      </c>
      <c r="D1983" s="866" t="s">
        <v>790</v>
      </c>
      <c r="E1983" s="11">
        <v>0</v>
      </c>
      <c r="F1983" s="867">
        <v>59806</v>
      </c>
      <c r="G1983" s="867">
        <f t="shared" si="54"/>
        <v>0</v>
      </c>
    </row>
    <row r="1984" spans="1:12" customFormat="1" ht="15" customHeight="1" x14ac:dyDescent="0.3">
      <c r="A1984" s="4">
        <v>1</v>
      </c>
      <c r="B1984" s="869">
        <v>101</v>
      </c>
      <c r="C1984" s="868" t="s">
        <v>1057</v>
      </c>
      <c r="D1984" s="866" t="s">
        <v>790</v>
      </c>
      <c r="E1984" s="11">
        <v>0</v>
      </c>
      <c r="F1984" s="867">
        <v>78318</v>
      </c>
      <c r="G1984" s="867">
        <f t="shared" si="54"/>
        <v>0</v>
      </c>
    </row>
    <row r="1985" spans="1:12" ht="28.5" customHeight="1" x14ac:dyDescent="0.25">
      <c r="A1985" s="4">
        <v>51</v>
      </c>
      <c r="B1985" s="816" t="s">
        <v>35</v>
      </c>
      <c r="C1985" s="6" t="s">
        <v>49</v>
      </c>
      <c r="D1985" s="11" t="s">
        <v>51</v>
      </c>
      <c r="E1985" s="11">
        <v>0</v>
      </c>
      <c r="F1985" s="9">
        <v>3817766.5890727374</v>
      </c>
      <c r="G1985" s="9">
        <f t="shared" si="54"/>
        <v>0</v>
      </c>
      <c r="H1985" s="870"/>
      <c r="I1985" s="870"/>
      <c r="J1985" s="2"/>
      <c r="L1985" s="8"/>
    </row>
    <row r="1986" spans="1:12" ht="31.5" customHeight="1" x14ac:dyDescent="0.25">
      <c r="A1986" s="872">
        <v>51</v>
      </c>
      <c r="B1986" s="873" t="s">
        <v>35</v>
      </c>
      <c r="C1986" s="842" t="s">
        <v>50</v>
      </c>
      <c r="D1986" s="11" t="s">
        <v>51</v>
      </c>
      <c r="E1986" s="11">
        <v>0</v>
      </c>
      <c r="F1986" s="844">
        <f>3184838.63678603</f>
        <v>3184838.6367860301</v>
      </c>
      <c r="G1986" s="9">
        <f t="shared" si="54"/>
        <v>0</v>
      </c>
      <c r="H1986" s="870"/>
      <c r="I1986" s="870"/>
      <c r="J1986" s="2"/>
    </row>
    <row r="1987" spans="1:12" ht="42.75" customHeight="1" x14ac:dyDescent="0.25">
      <c r="A1987" s="4">
        <v>51</v>
      </c>
      <c r="B1987" s="816" t="s">
        <v>35</v>
      </c>
      <c r="C1987" s="6" t="s">
        <v>52</v>
      </c>
      <c r="D1987" s="11" t="s">
        <v>51</v>
      </c>
      <c r="E1987" s="11">
        <v>0</v>
      </c>
      <c r="F1987" s="10">
        <v>3312236.7889062678</v>
      </c>
      <c r="G1987" s="9">
        <f t="shared" si="54"/>
        <v>0</v>
      </c>
      <c r="H1987" s="870"/>
      <c r="I1987" s="870"/>
    </row>
    <row r="1988" spans="1:12" ht="14.25" customHeight="1" x14ac:dyDescent="0.25">
      <c r="A1988" s="4">
        <v>51</v>
      </c>
      <c r="B1988" s="816" t="s">
        <v>35</v>
      </c>
      <c r="C1988" s="6" t="s">
        <v>53</v>
      </c>
      <c r="D1988" s="11" t="s">
        <v>51</v>
      </c>
      <c r="E1988" s="11">
        <v>0</v>
      </c>
      <c r="F1988" s="10">
        <v>1620000</v>
      </c>
      <c r="G1988" s="9">
        <f t="shared" si="54"/>
        <v>0</v>
      </c>
      <c r="H1988" s="870"/>
      <c r="I1988" s="870"/>
      <c r="K1988" s="2"/>
    </row>
    <row r="1989" spans="1:12" ht="28.5" customHeight="1" x14ac:dyDescent="0.25">
      <c r="A1989" s="4">
        <v>51</v>
      </c>
      <c r="B1989" s="816" t="s">
        <v>35</v>
      </c>
      <c r="C1989" s="13" t="s">
        <v>54</v>
      </c>
      <c r="D1989" s="11" t="s">
        <v>51</v>
      </c>
      <c r="E1989" s="11">
        <v>0</v>
      </c>
      <c r="F1989" s="10">
        <v>3817766.9999999986</v>
      </c>
      <c r="G1989" s="9">
        <f t="shared" si="54"/>
        <v>0</v>
      </c>
      <c r="H1989" s="870"/>
      <c r="I1989" s="870"/>
      <c r="K1989" s="3"/>
    </row>
    <row r="1990" spans="1:12" ht="28.5" customHeight="1" x14ac:dyDescent="0.25">
      <c r="A1990" s="4">
        <v>51</v>
      </c>
      <c r="B1990" s="820" t="s">
        <v>35</v>
      </c>
      <c r="C1990" s="12" t="s">
        <v>55</v>
      </c>
      <c r="D1990" s="11" t="s">
        <v>51</v>
      </c>
      <c r="E1990" s="11">
        <v>0</v>
      </c>
      <c r="F1990" s="10">
        <v>2031088.0899497306</v>
      </c>
      <c r="G1990" s="9">
        <f t="shared" si="54"/>
        <v>0</v>
      </c>
      <c r="H1990" s="870"/>
      <c r="I1990" s="870"/>
    </row>
    <row r="1991" spans="1:12" ht="14.25" customHeight="1" x14ac:dyDescent="0.25">
      <c r="A1991" s="825"/>
      <c r="B1991" s="826"/>
      <c r="C1991" s="827" t="s">
        <v>20</v>
      </c>
      <c r="D1991" s="828"/>
      <c r="E1991" s="828"/>
      <c r="F1991" s="829"/>
      <c r="G1991" s="830">
        <f>SUM(G1954:G1990)</f>
        <v>0</v>
      </c>
      <c r="H1991" s="8"/>
      <c r="I1991" s="8"/>
      <c r="J1991" s="8"/>
    </row>
    <row r="1992" spans="1:12" ht="14.25" customHeight="1" x14ac:dyDescent="0.25">
      <c r="A1992" s="836"/>
      <c r="B1992" s="836"/>
      <c r="C1992" s="836" t="s">
        <v>771</v>
      </c>
      <c r="D1992" s="831"/>
      <c r="E1992" s="831"/>
      <c r="F1992" s="837"/>
      <c r="G1992" s="838">
        <f>+G40+G80+G119+G158+G197+G236+G275+G314+G353+G392+G431+G470+G509+G548+G587+G626+G665+G704+G743+G782+G821+G860+G899+G938+G977+G1016+G1055+G1094+G1133+G1172+G1211+G1250+G1289+G1328+G1367+G1406+G1445+G1484+G1523+G1562+G1601+G1640+G1679+G1718+G1757+G1796+G1835+G1874+G1913+G1991+G1952</f>
        <v>1404269240.6102057</v>
      </c>
    </row>
    <row r="1993" spans="1:12" ht="14.25" customHeight="1" x14ac:dyDescent="0.25">
      <c r="A1993" s="821"/>
      <c r="B1993" s="821"/>
      <c r="C1993" s="821"/>
      <c r="G1993" s="838"/>
    </row>
    <row r="1994" spans="1:12" ht="14.25" customHeight="1" x14ac:dyDescent="0.25">
      <c r="A1994" s="821"/>
      <c r="B1994" s="821"/>
      <c r="C1994" s="821"/>
      <c r="G1994" s="839"/>
    </row>
    <row r="1995" spans="1:12" x14ac:dyDescent="0.25">
      <c r="A1995" s="821"/>
      <c r="B1995" s="821"/>
      <c r="C1995" s="821"/>
    </row>
    <row r="1996" spans="1:12" x14ac:dyDescent="0.25">
      <c r="A1996" s="821"/>
      <c r="B1996" s="821"/>
      <c r="C1996" s="821"/>
      <c r="G1996" s="840"/>
    </row>
    <row r="1997" spans="1:12" x14ac:dyDescent="0.25">
      <c r="A1997" s="821"/>
      <c r="B1997" s="821"/>
      <c r="C1997" s="821"/>
    </row>
    <row r="1998" spans="1:12" x14ac:dyDescent="0.25">
      <c r="A1998" s="821"/>
      <c r="B1998" s="821"/>
      <c r="C1998" s="821"/>
    </row>
    <row r="1999" spans="1:12" x14ac:dyDescent="0.25">
      <c r="A1999" s="821"/>
      <c r="B1999" s="821"/>
      <c r="C1999" s="821"/>
    </row>
    <row r="2000" spans="1:12" x14ac:dyDescent="0.25">
      <c r="A2000" s="821"/>
      <c r="B2000" s="821"/>
      <c r="C2000" s="821"/>
    </row>
    <row r="2001" spans="1:3" x14ac:dyDescent="0.25">
      <c r="A2001" s="821"/>
      <c r="B2001" s="821"/>
      <c r="C2001" s="821"/>
    </row>
    <row r="2002" spans="1:3" x14ac:dyDescent="0.25">
      <c r="A2002" s="821"/>
      <c r="B2002" s="821"/>
      <c r="C2002" s="821"/>
    </row>
    <row r="2003" spans="1:3" x14ac:dyDescent="0.25">
      <c r="A2003" s="821"/>
      <c r="B2003" s="821"/>
      <c r="C2003" s="821"/>
    </row>
    <row r="2004" spans="1:3" x14ac:dyDescent="0.25">
      <c r="A2004" s="821"/>
      <c r="B2004" s="821"/>
      <c r="C2004" s="821"/>
    </row>
    <row r="2005" spans="1:3" x14ac:dyDescent="0.25">
      <c r="A2005" s="821"/>
      <c r="B2005" s="821"/>
      <c r="C2005" s="821"/>
    </row>
    <row r="2006" spans="1:3" x14ac:dyDescent="0.25">
      <c r="A2006" s="821"/>
      <c r="B2006" s="821"/>
      <c r="C2006" s="821"/>
    </row>
    <row r="2007" spans="1:3" x14ac:dyDescent="0.25">
      <c r="A2007" s="821"/>
      <c r="B2007" s="821"/>
      <c r="C2007" s="821"/>
    </row>
    <row r="2008" spans="1:3" x14ac:dyDescent="0.25">
      <c r="A2008" s="821"/>
      <c r="B2008" s="821"/>
      <c r="C2008" s="821"/>
    </row>
    <row r="2009" spans="1:3" x14ac:dyDescent="0.25">
      <c r="A2009" s="821"/>
      <c r="B2009" s="821"/>
      <c r="C2009" s="821"/>
    </row>
    <row r="2010" spans="1:3" x14ac:dyDescent="0.25">
      <c r="A2010" s="821"/>
      <c r="B2010" s="821"/>
      <c r="C2010" s="821"/>
    </row>
    <row r="2011" spans="1:3" x14ac:dyDescent="0.25">
      <c r="A2011" s="821"/>
      <c r="B2011" s="821"/>
      <c r="C2011" s="821"/>
    </row>
    <row r="2012" spans="1:3" x14ac:dyDescent="0.25">
      <c r="A2012" s="821"/>
      <c r="B2012" s="821"/>
      <c r="C2012" s="821"/>
    </row>
    <row r="2013" spans="1:3" x14ac:dyDescent="0.25">
      <c r="A2013" s="821"/>
      <c r="B2013" s="821"/>
      <c r="C2013" s="821"/>
    </row>
    <row r="2014" spans="1:3" x14ac:dyDescent="0.25">
      <c r="A2014" s="821"/>
      <c r="B2014" s="821"/>
      <c r="C2014" s="821"/>
    </row>
    <row r="2015" spans="1:3" x14ac:dyDescent="0.25">
      <c r="A2015" s="821"/>
      <c r="B2015" s="821"/>
      <c r="C2015" s="821"/>
    </row>
    <row r="2016" spans="1:3" x14ac:dyDescent="0.25">
      <c r="A2016" s="821"/>
      <c r="B2016" s="821"/>
      <c r="C2016" s="821"/>
    </row>
    <row r="2017" spans="1:3" x14ac:dyDescent="0.25">
      <c r="A2017" s="821"/>
      <c r="B2017" s="821"/>
      <c r="C2017" s="821"/>
    </row>
    <row r="2018" spans="1:3" x14ac:dyDescent="0.25">
      <c r="A2018" s="821"/>
      <c r="B2018" s="821"/>
      <c r="C2018" s="821"/>
    </row>
    <row r="2019" spans="1:3" x14ac:dyDescent="0.25">
      <c r="A2019" s="821"/>
      <c r="B2019" s="821"/>
      <c r="C2019" s="821"/>
    </row>
    <row r="2020" spans="1:3" x14ac:dyDescent="0.25">
      <c r="A2020" s="821"/>
      <c r="B2020" s="821"/>
      <c r="C2020" s="821"/>
    </row>
    <row r="2021" spans="1:3" x14ac:dyDescent="0.25">
      <c r="A2021" s="821"/>
      <c r="B2021" s="821"/>
      <c r="C2021" s="821"/>
    </row>
    <row r="2022" spans="1:3" x14ac:dyDescent="0.25">
      <c r="A2022" s="821"/>
      <c r="B2022" s="821"/>
      <c r="C2022" s="821"/>
    </row>
    <row r="2023" spans="1:3" x14ac:dyDescent="0.25">
      <c r="A2023" s="821"/>
      <c r="B2023" s="821"/>
      <c r="C2023" s="821"/>
    </row>
    <row r="2024" spans="1:3" x14ac:dyDescent="0.25">
      <c r="A2024" s="821"/>
      <c r="B2024" s="821"/>
      <c r="C2024" s="821"/>
    </row>
    <row r="2025" spans="1:3" x14ac:dyDescent="0.25">
      <c r="A2025" s="821"/>
      <c r="B2025" s="821"/>
      <c r="C2025" s="821"/>
    </row>
  </sheetData>
  <autoFilter ref="A1:L1994" xr:uid="{00000000-0009-0000-0000-00000A000000}"/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K39"/>
  <sheetViews>
    <sheetView view="pageBreakPreview" topLeftCell="A4" zoomScaleNormal="100" zoomScaleSheetLayoutView="100" workbookViewId="0">
      <selection activeCell="J33" sqref="J33"/>
    </sheetView>
  </sheetViews>
  <sheetFormatPr baseColWidth="10" defaultColWidth="11.44140625" defaultRowHeight="13.2" x14ac:dyDescent="0.25"/>
  <cols>
    <col min="1" max="1" width="45.5546875" style="893" bestFit="1" customWidth="1"/>
    <col min="2" max="2" width="11.88671875" style="893" bestFit="1" customWidth="1"/>
    <col min="3" max="3" width="11.109375" style="893" bestFit="1" customWidth="1"/>
    <col min="4" max="4" width="16.5546875" style="893" bestFit="1" customWidth="1"/>
    <col min="5" max="5" width="23" style="893" bestFit="1" customWidth="1"/>
    <col min="6" max="6" width="9.88671875" style="893" bestFit="1" customWidth="1"/>
    <col min="7" max="7" width="4.44140625" style="893" customWidth="1"/>
    <col min="8" max="8" width="9.5546875" style="893" customWidth="1"/>
    <col min="9" max="9" width="21.109375" style="893" bestFit="1" customWidth="1"/>
    <col min="10" max="10" width="23.33203125" style="893" bestFit="1" customWidth="1"/>
    <col min="11" max="11" width="13.109375" style="893" customWidth="1"/>
    <col min="12" max="16384" width="11.44140625" style="893"/>
  </cols>
  <sheetData>
    <row r="1" spans="1:11" x14ac:dyDescent="0.25">
      <c r="A1" s="1386" t="s">
        <v>1143</v>
      </c>
      <c r="B1" s="1386"/>
      <c r="C1" s="1386"/>
      <c r="D1" s="1386"/>
      <c r="E1" s="1386"/>
      <c r="F1" s="1386"/>
      <c r="G1" s="1386"/>
      <c r="H1" s="1386"/>
      <c r="I1" s="1386"/>
    </row>
    <row r="2" spans="1:11" ht="8.25" customHeight="1" x14ac:dyDescent="0.25">
      <c r="A2" s="1369"/>
      <c r="B2" s="1364"/>
      <c r="C2" s="1364"/>
      <c r="D2" s="1364"/>
      <c r="E2" s="1364"/>
      <c r="F2" s="1364"/>
      <c r="G2" s="1364"/>
      <c r="H2" s="1364"/>
      <c r="I2" s="1365"/>
    </row>
    <row r="3" spans="1:11" x14ac:dyDescent="0.25">
      <c r="A3" s="1387" t="s">
        <v>1144</v>
      </c>
      <c r="B3" s="1387"/>
      <c r="C3" s="1387"/>
      <c r="D3" s="1388">
        <v>68761303</v>
      </c>
      <c r="E3" s="1389"/>
      <c r="F3" s="1389"/>
      <c r="G3" s="1389"/>
      <c r="H3" s="1389"/>
      <c r="I3" s="1390"/>
    </row>
    <row r="4" spans="1:11" ht="14.25" customHeight="1" x14ac:dyDescent="0.25">
      <c r="A4" s="1370"/>
      <c r="B4" s="1371"/>
      <c r="C4" s="1371"/>
      <c r="D4" s="1371"/>
      <c r="E4" s="1371"/>
      <c r="F4" s="1371"/>
      <c r="G4" s="1371"/>
      <c r="H4" s="1371"/>
      <c r="I4" s="1367"/>
    </row>
    <row r="5" spans="1:11" x14ac:dyDescent="0.25">
      <c r="A5" s="978" t="s">
        <v>1145</v>
      </c>
      <c r="B5" s="979" t="s">
        <v>17</v>
      </c>
      <c r="C5" s="978" t="s">
        <v>16</v>
      </c>
      <c r="D5" s="978" t="s">
        <v>1146</v>
      </c>
      <c r="E5" s="978" t="s">
        <v>1147</v>
      </c>
      <c r="F5" s="978" t="s">
        <v>1142</v>
      </c>
      <c r="G5" s="1369" t="s">
        <v>1148</v>
      </c>
      <c r="H5" s="1365"/>
      <c r="I5" s="978" t="s">
        <v>66</v>
      </c>
    </row>
    <row r="6" spans="1:11" x14ac:dyDescent="0.25">
      <c r="A6" s="979" t="s">
        <v>1149</v>
      </c>
      <c r="B6" s="980">
        <v>1</v>
      </c>
      <c r="C6" s="980" t="s">
        <v>1138</v>
      </c>
      <c r="D6" s="980">
        <v>0.3</v>
      </c>
      <c r="E6" s="981">
        <v>3400000</v>
      </c>
      <c r="F6" s="980">
        <v>1</v>
      </c>
      <c r="G6" s="1372">
        <f>I6/D3</f>
        <v>1.4833924831238292E-2</v>
      </c>
      <c r="H6" s="1373"/>
      <c r="I6" s="982">
        <f>E6*D6*F6</f>
        <v>1020000</v>
      </c>
      <c r="K6" s="983"/>
    </row>
    <row r="7" spans="1:11" x14ac:dyDescent="0.25">
      <c r="A7" s="984" t="s">
        <v>1168</v>
      </c>
      <c r="B7" s="985">
        <v>1</v>
      </c>
      <c r="C7" s="985" t="s">
        <v>1138</v>
      </c>
      <c r="D7" s="985">
        <v>1</v>
      </c>
      <c r="E7" s="986">
        <v>1300000</v>
      </c>
      <c r="F7" s="987">
        <v>1</v>
      </c>
      <c r="G7" s="1372">
        <f t="shared" ref="G7" si="0">+I7/$D$3</f>
        <v>1.8905982628048802E-2</v>
      </c>
      <c r="H7" s="1373"/>
      <c r="I7" s="982">
        <f t="shared" ref="I7" si="1">E7*D7*F7</f>
        <v>1300000</v>
      </c>
      <c r="K7" s="983"/>
    </row>
    <row r="8" spans="1:11" x14ac:dyDescent="0.25">
      <c r="A8" s="1369" t="s">
        <v>1150</v>
      </c>
      <c r="B8" s="1364"/>
      <c r="C8" s="1364"/>
      <c r="D8" s="1364"/>
      <c r="E8" s="1364"/>
      <c r="F8" s="1365"/>
      <c r="G8" s="1377">
        <f>SUM(G6:H7)</f>
        <v>3.3739907459287094E-2</v>
      </c>
      <c r="H8" s="1378"/>
      <c r="I8" s="988">
        <f>SUM(I6:I7)</f>
        <v>2320000</v>
      </c>
    </row>
    <row r="9" spans="1:11" ht="7.5" customHeight="1" x14ac:dyDescent="0.25">
      <c r="A9" s="1370"/>
      <c r="B9" s="1371"/>
      <c r="C9" s="1371"/>
      <c r="D9" s="1371"/>
      <c r="E9" s="1371"/>
      <c r="F9" s="1371"/>
      <c r="G9" s="1371"/>
      <c r="H9" s="1371"/>
      <c r="I9" s="1367"/>
    </row>
    <row r="10" spans="1:11" x14ac:dyDescent="0.25">
      <c r="A10" s="1369" t="s">
        <v>1151</v>
      </c>
      <c r="B10" s="1365"/>
      <c r="C10" s="978" t="s">
        <v>16</v>
      </c>
      <c r="D10" s="978" t="s">
        <v>17</v>
      </c>
      <c r="E10" s="978" t="s">
        <v>1147</v>
      </c>
      <c r="F10" s="978" t="s">
        <v>1142</v>
      </c>
      <c r="G10" s="1369" t="s">
        <v>1148</v>
      </c>
      <c r="H10" s="1365"/>
      <c r="I10" s="978" t="s">
        <v>66</v>
      </c>
    </row>
    <row r="11" spans="1:11" x14ac:dyDescent="0.25">
      <c r="A11" s="1383" t="s">
        <v>1152</v>
      </c>
      <c r="B11" s="1384"/>
      <c r="C11" s="980" t="s">
        <v>1138</v>
      </c>
      <c r="D11" s="980">
        <v>1</v>
      </c>
      <c r="E11" s="981">
        <v>298796.44104500412</v>
      </c>
      <c r="F11" s="980">
        <v>1</v>
      </c>
      <c r="G11" s="1372">
        <f>+I11/$D$3</f>
        <v>4.3454156336305049E-3</v>
      </c>
      <c r="H11" s="1373"/>
      <c r="I11" s="989">
        <f>+E11*F11</f>
        <v>298796.44104500412</v>
      </c>
    </row>
    <row r="12" spans="1:11" x14ac:dyDescent="0.25">
      <c r="A12" s="1381" t="s">
        <v>1153</v>
      </c>
      <c r="B12" s="1385"/>
      <c r="C12" s="1385"/>
      <c r="D12" s="1385"/>
      <c r="E12" s="1385"/>
      <c r="F12" s="1382"/>
      <c r="G12" s="1377">
        <f>SUM(G11:H11)</f>
        <v>4.3454156336305049E-3</v>
      </c>
      <c r="H12" s="1378"/>
      <c r="I12" s="988">
        <f>SUM(I11:I11)</f>
        <v>298796.44104500412</v>
      </c>
    </row>
    <row r="13" spans="1:11" x14ac:dyDescent="0.25">
      <c r="A13" s="1381" t="s">
        <v>1154</v>
      </c>
      <c r="B13" s="1382"/>
      <c r="C13" s="978" t="s">
        <v>16</v>
      </c>
      <c r="D13" s="978" t="s">
        <v>17</v>
      </c>
      <c r="E13" s="978" t="s">
        <v>1147</v>
      </c>
      <c r="F13" s="978" t="s">
        <v>1142</v>
      </c>
      <c r="G13" s="1369" t="s">
        <v>1148</v>
      </c>
      <c r="H13" s="1365"/>
      <c r="I13" s="978" t="s">
        <v>66</v>
      </c>
    </row>
    <row r="14" spans="1:11" ht="13.5" customHeight="1" x14ac:dyDescent="0.25">
      <c r="A14" s="1379" t="s">
        <v>1155</v>
      </c>
      <c r="B14" s="1380"/>
      <c r="C14" s="900" t="s">
        <v>1156</v>
      </c>
      <c r="D14" s="900">
        <v>1</v>
      </c>
      <c r="E14" s="1025">
        <v>1845636.870972727</v>
      </c>
      <c r="F14" s="980">
        <v>1</v>
      </c>
      <c r="G14" s="1372">
        <f>E14/D3</f>
        <v>2.6841214323305173E-2</v>
      </c>
      <c r="H14" s="1373"/>
      <c r="I14" s="989">
        <f>E14*D14</f>
        <v>1845636.870972727</v>
      </c>
    </row>
    <row r="15" spans="1:11" ht="24.75" customHeight="1" x14ac:dyDescent="0.25">
      <c r="A15" s="1379" t="s">
        <v>1157</v>
      </c>
      <c r="B15" s="1380"/>
      <c r="C15" s="900" t="s">
        <v>1156</v>
      </c>
      <c r="D15" s="900">
        <v>1</v>
      </c>
      <c r="E15" s="1025">
        <v>6736574.5790504534</v>
      </c>
      <c r="F15" s="980">
        <v>1</v>
      </c>
      <c r="G15" s="1372">
        <f>E15/D3</f>
        <v>9.7970432280063885E-2</v>
      </c>
      <c r="H15" s="1373"/>
      <c r="I15" s="989">
        <f t="shared" ref="I15:I16" si="2">E15*D15</f>
        <v>6736574.5790504534</v>
      </c>
    </row>
    <row r="16" spans="1:11" ht="16.5" customHeight="1" x14ac:dyDescent="0.25">
      <c r="A16" s="1370" t="s">
        <v>1158</v>
      </c>
      <c r="B16" s="1367"/>
      <c r="C16" s="980" t="s">
        <v>1156</v>
      </c>
      <c r="D16" s="980">
        <v>1</v>
      </c>
      <c r="E16" s="1025">
        <v>4614092.1774318172</v>
      </c>
      <c r="F16" s="980">
        <v>1</v>
      </c>
      <c r="G16" s="1372">
        <f>E16/D3</f>
        <v>6.7103035808262934E-2</v>
      </c>
      <c r="H16" s="1373"/>
      <c r="I16" s="989">
        <f t="shared" si="2"/>
        <v>4614092.1774318172</v>
      </c>
    </row>
    <row r="17" spans="1:10" ht="25.5" customHeight="1" x14ac:dyDescent="0.25">
      <c r="A17" s="1379" t="s">
        <v>1159</v>
      </c>
      <c r="B17" s="1380"/>
      <c r="C17" s="980" t="s">
        <v>1156</v>
      </c>
      <c r="D17" s="980">
        <v>1</v>
      </c>
      <c r="E17" s="981">
        <f>D3*G17</f>
        <v>687613.03</v>
      </c>
      <c r="F17" s="980">
        <v>1</v>
      </c>
      <c r="G17" s="1372">
        <v>0.01</v>
      </c>
      <c r="H17" s="1373"/>
      <c r="I17" s="989">
        <f t="shared" ref="I17" si="3">E17*F17</f>
        <v>687613.03</v>
      </c>
    </row>
    <row r="18" spans="1:10" x14ac:dyDescent="0.25">
      <c r="A18" s="1369" t="s">
        <v>1160</v>
      </c>
      <c r="B18" s="1364"/>
      <c r="C18" s="1364"/>
      <c r="D18" s="1364"/>
      <c r="E18" s="1364"/>
      <c r="F18" s="1365"/>
      <c r="G18" s="1377">
        <f>SUM(G14:H17)</f>
        <v>0.20191468241163202</v>
      </c>
      <c r="H18" s="1378"/>
      <c r="I18" s="988">
        <f>SUM(I14:I17)</f>
        <v>13883916.657454995</v>
      </c>
    </row>
    <row r="19" spans="1:10" ht="7.5" customHeight="1" x14ac:dyDescent="0.25">
      <c r="A19" s="1370"/>
      <c r="B19" s="1371"/>
      <c r="C19" s="1371"/>
      <c r="D19" s="1371"/>
      <c r="E19" s="1371"/>
      <c r="F19" s="1371"/>
      <c r="G19" s="1371"/>
      <c r="H19" s="1371"/>
      <c r="I19" s="1367"/>
    </row>
    <row r="20" spans="1:10" x14ac:dyDescent="0.25">
      <c r="A20" s="1369" t="s">
        <v>69</v>
      </c>
      <c r="B20" s="1365"/>
      <c r="C20" s="978" t="s">
        <v>16</v>
      </c>
      <c r="D20" s="978" t="s">
        <v>17</v>
      </c>
      <c r="E20" s="978" t="s">
        <v>1147</v>
      </c>
      <c r="F20" s="978" t="s">
        <v>1142</v>
      </c>
      <c r="G20" s="1369" t="s">
        <v>1148</v>
      </c>
      <c r="H20" s="1365"/>
      <c r="I20" s="978" t="s">
        <v>66</v>
      </c>
    </row>
    <row r="21" spans="1:10" x14ac:dyDescent="0.25">
      <c r="A21" s="1370" t="s">
        <v>1161</v>
      </c>
      <c r="B21" s="1367"/>
      <c r="C21" s="980" t="s">
        <v>1156</v>
      </c>
      <c r="D21" s="980">
        <v>1</v>
      </c>
      <c r="E21" s="982">
        <f>D3*0.01</f>
        <v>687613.03</v>
      </c>
      <c r="F21" s="980">
        <v>1</v>
      </c>
      <c r="G21" s="1372">
        <f t="shared" ref="G21" si="4">+I21/$D$3</f>
        <v>0.01</v>
      </c>
      <c r="H21" s="1373"/>
      <c r="I21" s="989">
        <f>E21*F21</f>
        <v>687613.03</v>
      </c>
    </row>
    <row r="22" spans="1:10" x14ac:dyDescent="0.25">
      <c r="A22" s="1369" t="s">
        <v>1162</v>
      </c>
      <c r="B22" s="1364"/>
      <c r="C22" s="1364"/>
      <c r="D22" s="1364"/>
      <c r="E22" s="1364"/>
      <c r="F22" s="1365"/>
      <c r="G22" s="1377">
        <f>SUM(G21:H21)</f>
        <v>0.01</v>
      </c>
      <c r="H22" s="1378"/>
      <c r="I22" s="988">
        <f>SUM(I21:I21)</f>
        <v>687613.03</v>
      </c>
    </row>
    <row r="23" spans="1:10" ht="6.75" customHeight="1" x14ac:dyDescent="0.25">
      <c r="A23" s="1370"/>
      <c r="B23" s="1371"/>
      <c r="C23" s="1371"/>
      <c r="D23" s="1371"/>
      <c r="E23" s="1371"/>
      <c r="F23" s="1371"/>
      <c r="G23" s="1371"/>
      <c r="H23" s="1371"/>
      <c r="I23" s="1367"/>
    </row>
    <row r="24" spans="1:10" x14ac:dyDescent="0.25">
      <c r="A24" s="1369" t="s">
        <v>68</v>
      </c>
      <c r="B24" s="1365"/>
      <c r="C24" s="990" t="s">
        <v>16</v>
      </c>
      <c r="D24" s="990" t="s">
        <v>17</v>
      </c>
      <c r="E24" s="990" t="s">
        <v>1147</v>
      </c>
      <c r="F24" s="990" t="s">
        <v>1142</v>
      </c>
      <c r="G24" s="1369" t="s">
        <v>1148</v>
      </c>
      <c r="H24" s="1365"/>
      <c r="I24" s="990" t="s">
        <v>66</v>
      </c>
    </row>
    <row r="25" spans="1:10" x14ac:dyDescent="0.25">
      <c r="A25" s="1370" t="s">
        <v>1163</v>
      </c>
      <c r="B25" s="1367"/>
      <c r="C25" s="980" t="s">
        <v>1156</v>
      </c>
      <c r="D25" s="979">
        <v>1</v>
      </c>
      <c r="E25" s="982">
        <f>D3*0.05</f>
        <v>3438065.1500000004</v>
      </c>
      <c r="F25" s="979"/>
      <c r="G25" s="1372">
        <f t="shared" ref="G25" si="5">+I25/$D$3</f>
        <v>0.05</v>
      </c>
      <c r="H25" s="1373"/>
      <c r="I25" s="991">
        <f>+D25*E25</f>
        <v>3438065.1500000004</v>
      </c>
    </row>
    <row r="26" spans="1:10" x14ac:dyDescent="0.25">
      <c r="A26" s="1369" t="s">
        <v>1164</v>
      </c>
      <c r="B26" s="1364"/>
      <c r="C26" s="1364"/>
      <c r="D26" s="1364"/>
      <c r="E26" s="1364"/>
      <c r="F26" s="1365"/>
      <c r="G26" s="1374">
        <f>SUM(G25)</f>
        <v>0.05</v>
      </c>
      <c r="H26" s="1365"/>
      <c r="I26" s="992">
        <f>SUM(I25)</f>
        <v>3438065.1500000004</v>
      </c>
    </row>
    <row r="27" spans="1:10" ht="8.25" customHeight="1" x14ac:dyDescent="0.25">
      <c r="A27" s="1375"/>
      <c r="B27" s="1376"/>
      <c r="C27" s="1376"/>
      <c r="D27" s="1376"/>
      <c r="E27" s="1371"/>
      <c r="F27" s="1371"/>
      <c r="G27" s="1371"/>
      <c r="H27" s="1371"/>
      <c r="I27" s="1367"/>
    </row>
    <row r="28" spans="1:10" x14ac:dyDescent="0.25">
      <c r="A28" s="993"/>
      <c r="B28" s="994"/>
      <c r="C28" s="994"/>
      <c r="D28" s="995"/>
      <c r="E28" s="1364" t="s">
        <v>890</v>
      </c>
      <c r="F28" s="1365"/>
      <c r="G28" s="1372">
        <f>+G8+G12+G18</f>
        <v>0.24000000550454961</v>
      </c>
      <c r="H28" s="1373"/>
      <c r="I28" s="996">
        <f>+I8+I12+I18</f>
        <v>16502713.098499998</v>
      </c>
      <c r="J28" s="1006"/>
    </row>
    <row r="29" spans="1:10" x14ac:dyDescent="0.25">
      <c r="A29" s="997"/>
      <c r="D29" s="998"/>
      <c r="E29" s="1364" t="s">
        <v>69</v>
      </c>
      <c r="F29" s="1365"/>
      <c r="G29" s="1368">
        <f>+G22</f>
        <v>0.01</v>
      </c>
      <c r="H29" s="1367"/>
      <c r="I29" s="982">
        <f>+I22</f>
        <v>687613.03</v>
      </c>
      <c r="J29" s="1006"/>
    </row>
    <row r="30" spans="1:10" x14ac:dyDescent="0.25">
      <c r="A30" s="997"/>
      <c r="D30" s="998"/>
      <c r="E30" s="1364" t="s">
        <v>68</v>
      </c>
      <c r="F30" s="1365"/>
      <c r="G30" s="1368">
        <f>+G26</f>
        <v>0.05</v>
      </c>
      <c r="H30" s="1367"/>
      <c r="I30" s="982">
        <f>+I25</f>
        <v>3438065.1500000004</v>
      </c>
      <c r="J30" s="1006"/>
    </row>
    <row r="31" spans="1:10" x14ac:dyDescent="0.25">
      <c r="A31" s="997"/>
      <c r="D31" s="998"/>
      <c r="E31" s="1364" t="s">
        <v>1165</v>
      </c>
      <c r="F31" s="1365"/>
      <c r="G31" s="1366">
        <v>0.19</v>
      </c>
      <c r="H31" s="1367"/>
      <c r="I31" s="981">
        <f>+ROUND(I30*0.19,0)</f>
        <v>653232</v>
      </c>
      <c r="J31" s="1006"/>
    </row>
    <row r="32" spans="1:10" x14ac:dyDescent="0.25">
      <c r="A32" s="997"/>
      <c r="D32" s="998"/>
      <c r="E32" s="1364" t="s">
        <v>1166</v>
      </c>
      <c r="F32" s="1365"/>
      <c r="G32" s="1368">
        <f>+G28+G29+G30</f>
        <v>0.30000000550454958</v>
      </c>
      <c r="H32" s="1367"/>
      <c r="I32" s="1002">
        <f>+I28+I29+I30+I31</f>
        <v>21281623.278499998</v>
      </c>
      <c r="J32" s="1006"/>
    </row>
    <row r="33" spans="1:9" x14ac:dyDescent="0.25">
      <c r="A33" s="999"/>
      <c r="B33" s="1000"/>
      <c r="C33" s="1000"/>
      <c r="D33" s="1001"/>
      <c r="E33" s="1369" t="s">
        <v>1167</v>
      </c>
      <c r="F33" s="1364"/>
      <c r="G33" s="1364"/>
      <c r="H33" s="1365"/>
      <c r="I33" s="1002">
        <f>+D3</f>
        <v>68761303</v>
      </c>
    </row>
    <row r="35" spans="1:9" x14ac:dyDescent="0.25">
      <c r="I35" s="983"/>
    </row>
    <row r="37" spans="1:9" x14ac:dyDescent="0.25">
      <c r="A37" s="897"/>
      <c r="B37" s="1003"/>
      <c r="I37" s="1004"/>
    </row>
    <row r="38" spans="1:9" x14ac:dyDescent="0.25">
      <c r="A38" s="898"/>
      <c r="B38" s="1005"/>
    </row>
    <row r="39" spans="1:9" x14ac:dyDescent="0.25">
      <c r="A39" s="898"/>
      <c r="B39" s="1005"/>
    </row>
  </sheetData>
  <mergeCells count="55">
    <mergeCell ref="A9:I9"/>
    <mergeCell ref="G7:H7"/>
    <mergeCell ref="A1:I1"/>
    <mergeCell ref="A2:I2"/>
    <mergeCell ref="A3:C3"/>
    <mergeCell ref="D3:I3"/>
    <mergeCell ref="A4:I4"/>
    <mergeCell ref="G5:H5"/>
    <mergeCell ref="G6:H6"/>
    <mergeCell ref="A8:F8"/>
    <mergeCell ref="G8:H8"/>
    <mergeCell ref="A10:B10"/>
    <mergeCell ref="G10:H10"/>
    <mergeCell ref="A11:B11"/>
    <mergeCell ref="G11:H11"/>
    <mergeCell ref="A12:F12"/>
    <mergeCell ref="G12:H12"/>
    <mergeCell ref="A13:B13"/>
    <mergeCell ref="G13:H13"/>
    <mergeCell ref="A14:B14"/>
    <mergeCell ref="G14:H14"/>
    <mergeCell ref="A15:B15"/>
    <mergeCell ref="G15:H15"/>
    <mergeCell ref="A22:F22"/>
    <mergeCell ref="G22:H22"/>
    <mergeCell ref="A16:B16"/>
    <mergeCell ref="G16:H16"/>
    <mergeCell ref="A17:B17"/>
    <mergeCell ref="G17:H17"/>
    <mergeCell ref="A18:F18"/>
    <mergeCell ref="G18:H18"/>
    <mergeCell ref="A19:I19"/>
    <mergeCell ref="A20:B20"/>
    <mergeCell ref="G20:H20"/>
    <mergeCell ref="A21:B21"/>
    <mergeCell ref="G21:H21"/>
    <mergeCell ref="E30:F30"/>
    <mergeCell ref="G30:H30"/>
    <mergeCell ref="A23:I23"/>
    <mergeCell ref="A24:B24"/>
    <mergeCell ref="G24:H24"/>
    <mergeCell ref="A25:B25"/>
    <mergeCell ref="G25:H25"/>
    <mergeCell ref="A26:F26"/>
    <mergeCell ref="G26:H26"/>
    <mergeCell ref="A27:I27"/>
    <mergeCell ref="E28:F28"/>
    <mergeCell ref="G28:H28"/>
    <mergeCell ref="E29:F29"/>
    <mergeCell ref="G29:H29"/>
    <mergeCell ref="E31:F31"/>
    <mergeCell ref="G31:H31"/>
    <mergeCell ref="E32:F32"/>
    <mergeCell ref="G32:H32"/>
    <mergeCell ref="E33:H33"/>
  </mergeCells>
  <pageMargins left="0.25" right="0.25" top="0.75" bottom="0.75" header="0.3" footer="0.3"/>
  <pageSetup scale="87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J54"/>
  <sheetViews>
    <sheetView topLeftCell="A28" zoomScaleNormal="100" workbookViewId="0">
      <selection activeCell="K45" sqref="K45"/>
    </sheetView>
  </sheetViews>
  <sheetFormatPr baseColWidth="10" defaultColWidth="11.44140625" defaultRowHeight="14.4" x14ac:dyDescent="0.3"/>
  <cols>
    <col min="1" max="1" width="5.6640625" style="848" customWidth="1"/>
    <col min="2" max="2" width="16.44140625" style="848" bestFit="1" customWidth="1"/>
    <col min="3" max="3" width="24.5546875" style="848" bestFit="1" customWidth="1"/>
    <col min="4" max="4" width="9.33203125" style="848" hidden="1" customWidth="1"/>
    <col min="5" max="5" width="11.6640625" style="848" hidden="1" customWidth="1"/>
    <col min="6" max="6" width="10.109375" style="848" hidden="1" customWidth="1"/>
    <col min="7" max="7" width="9.33203125" style="848" hidden="1" customWidth="1"/>
    <col min="8" max="8" width="12.88671875" style="848" bestFit="1" customWidth="1"/>
    <col min="9" max="9" width="14.44140625" style="848" bestFit="1" customWidth="1"/>
    <col min="10" max="10" width="13.88671875" style="848" customWidth="1"/>
    <col min="11" max="16384" width="11.44140625" style="848"/>
  </cols>
  <sheetData>
    <row r="1" spans="1:10" x14ac:dyDescent="0.3">
      <c r="A1" s="1391" t="s">
        <v>900</v>
      </c>
      <c r="B1" s="1391" t="s">
        <v>901</v>
      </c>
      <c r="C1" s="1391" t="s">
        <v>902</v>
      </c>
      <c r="D1" s="1393" t="s">
        <v>903</v>
      </c>
      <c r="E1" s="1394"/>
      <c r="F1" s="1394"/>
      <c r="G1" s="1395"/>
      <c r="H1" s="1396" t="s">
        <v>904</v>
      </c>
      <c r="I1" s="1397"/>
    </row>
    <row r="2" spans="1:10" x14ac:dyDescent="0.3">
      <c r="A2" s="1392"/>
      <c r="B2" s="1392"/>
      <c r="C2" s="1392"/>
      <c r="D2" s="849" t="s">
        <v>905</v>
      </c>
      <c r="E2" s="850" t="s">
        <v>906</v>
      </c>
      <c r="F2" s="850" t="s">
        <v>907</v>
      </c>
      <c r="G2" s="851" t="s">
        <v>908</v>
      </c>
      <c r="H2" s="1398"/>
      <c r="I2" s="1399"/>
    </row>
    <row r="3" spans="1:10" x14ac:dyDescent="0.3">
      <c r="A3" s="852">
        <v>1</v>
      </c>
      <c r="B3" s="852" t="s">
        <v>4</v>
      </c>
      <c r="C3" s="846" t="s">
        <v>892</v>
      </c>
      <c r="D3" s="853">
        <v>17</v>
      </c>
      <c r="E3" s="853">
        <f>5.28374*D3</f>
        <v>89.823579999999993</v>
      </c>
      <c r="F3" s="853">
        <f>E3*0.42928457</f>
        <v>38.559876916160597</v>
      </c>
      <c r="G3" s="853">
        <f>E3-F3</f>
        <v>51.263703083839395</v>
      </c>
      <c r="H3" s="846" t="s">
        <v>909</v>
      </c>
      <c r="I3" s="846" t="s">
        <v>910</v>
      </c>
    </row>
    <row r="4" spans="1:10" x14ac:dyDescent="0.3">
      <c r="A4" s="852">
        <v>2</v>
      </c>
      <c r="B4" s="852" t="s">
        <v>4</v>
      </c>
      <c r="C4" s="846" t="s">
        <v>893</v>
      </c>
      <c r="D4" s="852">
        <v>14</v>
      </c>
      <c r="E4" s="852">
        <v>84</v>
      </c>
      <c r="F4" s="852">
        <v>35</v>
      </c>
      <c r="G4" s="852">
        <v>49</v>
      </c>
      <c r="H4" s="852" t="s">
        <v>911</v>
      </c>
      <c r="I4" s="852" t="s">
        <v>912</v>
      </c>
    </row>
    <row r="5" spans="1:10" x14ac:dyDescent="0.3">
      <c r="A5" s="852">
        <v>3</v>
      </c>
      <c r="B5" s="852" t="s">
        <v>4</v>
      </c>
      <c r="C5" s="847" t="s">
        <v>894</v>
      </c>
      <c r="D5" s="854">
        <v>38</v>
      </c>
      <c r="E5" s="853">
        <f>5.28374*D5</f>
        <v>200.78211999999999</v>
      </c>
      <c r="F5" s="853">
        <f>E5*0.42928457</f>
        <v>86.192666047888395</v>
      </c>
      <c r="G5" s="853">
        <f>E5-F5</f>
        <v>114.5894539521116</v>
      </c>
      <c r="H5" s="852" t="s">
        <v>913</v>
      </c>
      <c r="I5" s="852" t="s">
        <v>914</v>
      </c>
    </row>
    <row r="6" spans="1:10" x14ac:dyDescent="0.3">
      <c r="A6" s="852">
        <v>4</v>
      </c>
      <c r="B6" s="852" t="s">
        <v>4</v>
      </c>
      <c r="C6" s="847" t="s">
        <v>895</v>
      </c>
      <c r="D6" s="855">
        <v>24</v>
      </c>
      <c r="E6" s="855">
        <f>D6*6</f>
        <v>144</v>
      </c>
      <c r="F6" s="855">
        <v>96</v>
      </c>
      <c r="G6" s="852">
        <f>E6-F6</f>
        <v>48</v>
      </c>
      <c r="H6" s="852" t="s">
        <v>915</v>
      </c>
      <c r="I6" s="852" t="s">
        <v>916</v>
      </c>
    </row>
    <row r="7" spans="1:10" x14ac:dyDescent="0.3">
      <c r="A7" s="852">
        <v>5</v>
      </c>
      <c r="B7" s="852" t="s">
        <v>4</v>
      </c>
      <c r="C7" s="846" t="s">
        <v>896</v>
      </c>
      <c r="D7" s="852">
        <v>13</v>
      </c>
      <c r="E7" s="852">
        <v>96</v>
      </c>
      <c r="F7" s="852">
        <v>34</v>
      </c>
      <c r="G7" s="852">
        <v>62</v>
      </c>
      <c r="H7" s="852" t="s">
        <v>917</v>
      </c>
      <c r="I7" s="852" t="s">
        <v>918</v>
      </c>
    </row>
    <row r="8" spans="1:10" x14ac:dyDescent="0.3">
      <c r="A8" s="852">
        <v>6</v>
      </c>
      <c r="B8" s="852" t="s">
        <v>4</v>
      </c>
      <c r="C8" s="846" t="s">
        <v>897</v>
      </c>
      <c r="D8" s="852">
        <v>33</v>
      </c>
      <c r="E8" s="852">
        <v>168</v>
      </c>
      <c r="F8" s="852">
        <v>71</v>
      </c>
      <c r="G8" s="852">
        <v>97</v>
      </c>
      <c r="H8" s="852" t="s">
        <v>919</v>
      </c>
      <c r="I8" s="852" t="s">
        <v>920</v>
      </c>
    </row>
    <row r="9" spans="1:10" x14ac:dyDescent="0.3">
      <c r="A9" s="852">
        <v>7</v>
      </c>
      <c r="B9" s="852" t="s">
        <v>4</v>
      </c>
      <c r="C9" s="846" t="s">
        <v>898</v>
      </c>
      <c r="D9" s="855">
        <v>14</v>
      </c>
      <c r="E9" s="855">
        <f>D9*6</f>
        <v>84</v>
      </c>
      <c r="F9" s="855">
        <v>49</v>
      </c>
      <c r="G9" s="852">
        <f>E9-F9</f>
        <v>35</v>
      </c>
      <c r="H9" s="846" t="s">
        <v>921</v>
      </c>
      <c r="I9" s="846" t="s">
        <v>922</v>
      </c>
    </row>
    <row r="10" spans="1:10" x14ac:dyDescent="0.3">
      <c r="A10" s="852">
        <v>8</v>
      </c>
      <c r="B10" s="852" t="s">
        <v>4</v>
      </c>
      <c r="C10" s="846" t="s">
        <v>899</v>
      </c>
      <c r="D10" s="855">
        <v>21</v>
      </c>
      <c r="E10" s="855">
        <f>D10*6</f>
        <v>126</v>
      </c>
      <c r="F10" s="855">
        <v>73</v>
      </c>
      <c r="G10" s="852">
        <f>E10-F10</f>
        <v>53</v>
      </c>
      <c r="H10" s="846" t="s">
        <v>923</v>
      </c>
      <c r="I10" s="846" t="s">
        <v>924</v>
      </c>
    </row>
    <row r="11" spans="1:10" x14ac:dyDescent="0.3">
      <c r="A11" s="852">
        <v>9</v>
      </c>
      <c r="B11" s="852" t="s">
        <v>4</v>
      </c>
      <c r="C11" s="862" t="s">
        <v>925</v>
      </c>
      <c r="D11" s="852">
        <v>19</v>
      </c>
      <c r="E11" s="852">
        <v>352</v>
      </c>
      <c r="F11" s="852">
        <v>27</v>
      </c>
      <c r="G11" s="852">
        <v>325</v>
      </c>
      <c r="H11" s="852" t="s">
        <v>926</v>
      </c>
      <c r="I11" s="852" t="s">
        <v>927</v>
      </c>
      <c r="J11" s="848" t="s">
        <v>1058</v>
      </c>
    </row>
    <row r="12" spans="1:10" x14ac:dyDescent="0.3">
      <c r="A12" s="852">
        <v>10</v>
      </c>
      <c r="B12" s="852" t="s">
        <v>4</v>
      </c>
      <c r="C12" s="862" t="s">
        <v>928</v>
      </c>
      <c r="D12" s="852">
        <v>23</v>
      </c>
      <c r="E12" s="852">
        <v>135</v>
      </c>
      <c r="F12" s="852">
        <v>61</v>
      </c>
      <c r="G12" s="852">
        <v>74</v>
      </c>
      <c r="H12" s="852" t="s">
        <v>929</v>
      </c>
      <c r="I12" s="852" t="s">
        <v>930</v>
      </c>
      <c r="J12" s="848" t="s">
        <v>1059</v>
      </c>
    </row>
    <row r="13" spans="1:10" x14ac:dyDescent="0.3">
      <c r="A13" s="852">
        <v>11</v>
      </c>
      <c r="B13" s="852" t="s">
        <v>4</v>
      </c>
      <c r="C13" s="846" t="s">
        <v>931</v>
      </c>
      <c r="D13" s="852">
        <v>17</v>
      </c>
      <c r="E13" s="852">
        <v>120</v>
      </c>
      <c r="F13" s="852">
        <v>42</v>
      </c>
      <c r="G13" s="852">
        <v>78</v>
      </c>
      <c r="H13" s="852" t="s">
        <v>932</v>
      </c>
      <c r="I13" s="852" t="s">
        <v>933</v>
      </c>
    </row>
    <row r="14" spans="1:10" x14ac:dyDescent="0.3">
      <c r="A14" s="852">
        <v>12</v>
      </c>
      <c r="B14" s="852" t="s">
        <v>4</v>
      </c>
      <c r="C14" s="846" t="s">
        <v>934</v>
      </c>
      <c r="D14" s="852">
        <v>25</v>
      </c>
      <c r="E14" s="852">
        <v>307</v>
      </c>
      <c r="F14" s="852">
        <v>60</v>
      </c>
      <c r="G14" s="852">
        <v>247</v>
      </c>
      <c r="H14" s="852" t="s">
        <v>935</v>
      </c>
      <c r="I14" s="852" t="s">
        <v>936</v>
      </c>
    </row>
    <row r="15" spans="1:10" x14ac:dyDescent="0.3">
      <c r="A15" s="852">
        <v>13</v>
      </c>
      <c r="B15" s="852" t="s">
        <v>4</v>
      </c>
      <c r="C15" s="856" t="s">
        <v>937</v>
      </c>
      <c r="D15" s="855">
        <v>25</v>
      </c>
      <c r="E15" s="855">
        <f>D15*6</f>
        <v>150</v>
      </c>
      <c r="F15" s="855">
        <v>85</v>
      </c>
      <c r="G15" s="852">
        <f>E15-F15</f>
        <v>65</v>
      </c>
      <c r="H15" s="852" t="s">
        <v>938</v>
      </c>
      <c r="I15" s="852" t="s">
        <v>939</v>
      </c>
    </row>
    <row r="16" spans="1:10" x14ac:dyDescent="0.3">
      <c r="A16" s="852">
        <v>14</v>
      </c>
      <c r="B16" s="852" t="s">
        <v>4</v>
      </c>
      <c r="C16" s="857" t="s">
        <v>940</v>
      </c>
      <c r="D16" s="855">
        <v>12</v>
      </c>
      <c r="E16" s="855">
        <f>D16*6</f>
        <v>72</v>
      </c>
      <c r="F16" s="855">
        <v>32</v>
      </c>
      <c r="G16" s="852">
        <f>E16-F16</f>
        <v>40</v>
      </c>
      <c r="H16" s="858" t="s">
        <v>941</v>
      </c>
      <c r="I16" s="858" t="s">
        <v>942</v>
      </c>
    </row>
    <row r="17" spans="1:10" x14ac:dyDescent="0.3">
      <c r="A17" s="852">
        <v>15</v>
      </c>
      <c r="B17" s="852" t="s">
        <v>4</v>
      </c>
      <c r="C17" s="856" t="s">
        <v>943</v>
      </c>
      <c r="D17" s="855">
        <v>16</v>
      </c>
      <c r="E17" s="855">
        <f>D17*6</f>
        <v>96</v>
      </c>
      <c r="F17" s="855">
        <v>58</v>
      </c>
      <c r="G17" s="852">
        <f>E17-F17</f>
        <v>38</v>
      </c>
      <c r="H17" s="852" t="s">
        <v>944</v>
      </c>
      <c r="I17" s="852" t="s">
        <v>945</v>
      </c>
    </row>
    <row r="18" spans="1:10" x14ac:dyDescent="0.3">
      <c r="A18" s="852">
        <v>16</v>
      </c>
      <c r="B18" s="852" t="s">
        <v>4</v>
      </c>
      <c r="C18" s="846" t="s">
        <v>946</v>
      </c>
      <c r="D18" s="852">
        <v>80</v>
      </c>
      <c r="E18" s="852">
        <v>400</v>
      </c>
      <c r="F18" s="852">
        <v>164</v>
      </c>
      <c r="G18" s="852">
        <v>236</v>
      </c>
      <c r="H18" s="852" t="s">
        <v>947</v>
      </c>
      <c r="I18" s="852" t="s">
        <v>948</v>
      </c>
    </row>
    <row r="19" spans="1:10" x14ac:dyDescent="0.3">
      <c r="A19" s="852">
        <v>17</v>
      </c>
      <c r="B19" s="852" t="s">
        <v>4</v>
      </c>
      <c r="C19" s="846" t="s">
        <v>949</v>
      </c>
      <c r="D19" s="855">
        <v>26</v>
      </c>
      <c r="E19" s="855">
        <f>D19*6</f>
        <v>156</v>
      </c>
      <c r="F19" s="855">
        <v>94</v>
      </c>
      <c r="G19" s="852">
        <f>E19-F19</f>
        <v>62</v>
      </c>
      <c r="H19" s="846" t="s">
        <v>950</v>
      </c>
      <c r="I19" s="846" t="s">
        <v>951</v>
      </c>
    </row>
    <row r="20" spans="1:10" x14ac:dyDescent="0.3">
      <c r="A20" s="852">
        <v>18</v>
      </c>
      <c r="B20" s="852" t="s">
        <v>4</v>
      </c>
      <c r="C20" s="846" t="s">
        <v>952</v>
      </c>
      <c r="D20" s="852">
        <v>20</v>
      </c>
      <c r="E20" s="852">
        <v>129</v>
      </c>
      <c r="F20" s="852">
        <v>53</v>
      </c>
      <c r="G20" s="852">
        <v>76</v>
      </c>
      <c r="H20" s="852" t="s">
        <v>953</v>
      </c>
      <c r="I20" s="852" t="s">
        <v>954</v>
      </c>
    </row>
    <row r="21" spans="1:10" x14ac:dyDescent="0.3">
      <c r="A21" s="852">
        <v>19</v>
      </c>
      <c r="B21" s="852" t="s">
        <v>4</v>
      </c>
      <c r="C21" s="847" t="s">
        <v>955</v>
      </c>
      <c r="D21" s="855">
        <v>18</v>
      </c>
      <c r="E21" s="855">
        <f>D21*6</f>
        <v>108</v>
      </c>
      <c r="F21" s="855">
        <v>49</v>
      </c>
      <c r="G21" s="852">
        <f>E21-F21</f>
        <v>59</v>
      </c>
      <c r="H21" s="852" t="s">
        <v>956</v>
      </c>
      <c r="I21" s="852" t="s">
        <v>957</v>
      </c>
    </row>
    <row r="22" spans="1:10" x14ac:dyDescent="0.3">
      <c r="A22" s="852">
        <v>20</v>
      </c>
      <c r="B22" s="852" t="s">
        <v>4</v>
      </c>
      <c r="C22" s="863" t="s">
        <v>958</v>
      </c>
      <c r="D22" s="854">
        <v>46</v>
      </c>
      <c r="E22" s="853">
        <f>5.28374*D22</f>
        <v>243.05204000000001</v>
      </c>
      <c r="F22" s="853">
        <f>E22*0.42928457</f>
        <v>104.33849047902279</v>
      </c>
      <c r="G22" s="853">
        <f>E22-F22</f>
        <v>138.71354952097721</v>
      </c>
      <c r="H22" s="846" t="s">
        <v>959</v>
      </c>
      <c r="I22" s="846" t="s">
        <v>960</v>
      </c>
      <c r="J22" s="848" t="s">
        <v>1060</v>
      </c>
    </row>
    <row r="23" spans="1:10" x14ac:dyDescent="0.3">
      <c r="A23" s="852">
        <v>21</v>
      </c>
      <c r="B23" s="852" t="s">
        <v>4</v>
      </c>
      <c r="C23" s="846" t="s">
        <v>961</v>
      </c>
      <c r="D23" s="855">
        <v>15</v>
      </c>
      <c r="E23" s="855">
        <v>106</v>
      </c>
      <c r="F23" s="855">
        <v>64</v>
      </c>
      <c r="G23" s="852">
        <f>E23-F23</f>
        <v>42</v>
      </c>
      <c r="H23" s="846" t="s">
        <v>962</v>
      </c>
      <c r="I23" s="846" t="s">
        <v>963</v>
      </c>
    </row>
    <row r="24" spans="1:10" x14ac:dyDescent="0.3">
      <c r="A24" s="852">
        <v>22</v>
      </c>
      <c r="B24" s="852" t="s">
        <v>4</v>
      </c>
      <c r="C24" s="857" t="s">
        <v>964</v>
      </c>
      <c r="D24" s="855">
        <v>17</v>
      </c>
      <c r="E24" s="855">
        <f>D24*6</f>
        <v>102</v>
      </c>
      <c r="F24" s="855">
        <v>63</v>
      </c>
      <c r="G24" s="852">
        <f>E24-F24</f>
        <v>39</v>
      </c>
      <c r="H24" s="852" t="s">
        <v>965</v>
      </c>
      <c r="I24" s="852" t="s">
        <v>966</v>
      </c>
    </row>
    <row r="25" spans="1:10" x14ac:dyDescent="0.3">
      <c r="A25" s="852">
        <v>23</v>
      </c>
      <c r="B25" s="852" t="s">
        <v>4</v>
      </c>
      <c r="C25" s="846" t="s">
        <v>967</v>
      </c>
      <c r="D25" s="855">
        <v>26</v>
      </c>
      <c r="E25" s="855">
        <f>D25*6</f>
        <v>156</v>
      </c>
      <c r="F25" s="855">
        <v>81</v>
      </c>
      <c r="G25" s="852">
        <f>E25-F25</f>
        <v>75</v>
      </c>
      <c r="H25" s="846" t="s">
        <v>968</v>
      </c>
      <c r="I25" s="846" t="s">
        <v>969</v>
      </c>
    </row>
    <row r="26" spans="1:10" x14ac:dyDescent="0.3">
      <c r="A26" s="852">
        <v>24</v>
      </c>
      <c r="B26" s="852" t="s">
        <v>4</v>
      </c>
      <c r="C26" s="862" t="s">
        <v>970</v>
      </c>
      <c r="D26" s="852">
        <v>15</v>
      </c>
      <c r="E26" s="852">
        <v>120</v>
      </c>
      <c r="F26" s="852">
        <v>36</v>
      </c>
      <c r="G26" s="852">
        <v>84</v>
      </c>
      <c r="H26" s="852" t="s">
        <v>971</v>
      </c>
      <c r="I26" s="852" t="s">
        <v>972</v>
      </c>
      <c r="J26" s="848" t="s">
        <v>1061</v>
      </c>
    </row>
    <row r="27" spans="1:10" x14ac:dyDescent="0.3">
      <c r="A27" s="852">
        <v>25</v>
      </c>
      <c r="B27" s="852" t="s">
        <v>4</v>
      </c>
      <c r="C27" s="859" t="s">
        <v>973</v>
      </c>
      <c r="D27" s="855">
        <v>21</v>
      </c>
      <c r="E27" s="855">
        <f>D27*6</f>
        <v>126</v>
      </c>
      <c r="F27" s="855">
        <v>74</v>
      </c>
      <c r="G27" s="852">
        <f>E27-F27</f>
        <v>52</v>
      </c>
      <c r="H27" s="860">
        <v>11517939</v>
      </c>
      <c r="I27" s="860">
        <v>72803219</v>
      </c>
    </row>
    <row r="28" spans="1:10" x14ac:dyDescent="0.3">
      <c r="A28" s="852">
        <v>26</v>
      </c>
      <c r="B28" s="852" t="s">
        <v>4</v>
      </c>
      <c r="C28" s="859" t="s">
        <v>974</v>
      </c>
      <c r="D28" s="855">
        <v>23</v>
      </c>
      <c r="E28" s="855">
        <f>D28*6</f>
        <v>138</v>
      </c>
      <c r="F28" s="855">
        <v>81</v>
      </c>
      <c r="G28" s="852">
        <f>E28-F28</f>
        <v>57</v>
      </c>
      <c r="H28" s="861" t="s">
        <v>975</v>
      </c>
      <c r="I28" s="861" t="s">
        <v>976</v>
      </c>
    </row>
    <row r="29" spans="1:10" x14ac:dyDescent="0.3">
      <c r="A29" s="852">
        <v>27</v>
      </c>
      <c r="B29" s="852" t="s">
        <v>4</v>
      </c>
      <c r="C29" s="859" t="s">
        <v>977</v>
      </c>
      <c r="D29" s="855">
        <v>24</v>
      </c>
      <c r="E29" s="855">
        <f>D29*6</f>
        <v>144</v>
      </c>
      <c r="F29" s="855">
        <v>77</v>
      </c>
      <c r="G29" s="852">
        <f>E29-F29</f>
        <v>67</v>
      </c>
      <c r="H29" s="861" t="s">
        <v>978</v>
      </c>
      <c r="I29" s="861" t="s">
        <v>979</v>
      </c>
    </row>
    <row r="30" spans="1:10" x14ac:dyDescent="0.3">
      <c r="A30" s="852">
        <v>28</v>
      </c>
      <c r="B30" s="852" t="s">
        <v>4</v>
      </c>
      <c r="C30" s="859" t="s">
        <v>980</v>
      </c>
      <c r="D30" s="855">
        <v>25</v>
      </c>
      <c r="E30" s="855">
        <f>D30*6</f>
        <v>150</v>
      </c>
      <c r="F30" s="855">
        <v>99</v>
      </c>
      <c r="G30" s="852">
        <f>E30-F30</f>
        <v>51</v>
      </c>
      <c r="H30" s="861" t="s">
        <v>981</v>
      </c>
      <c r="I30" s="861" t="s">
        <v>982</v>
      </c>
    </row>
    <row r="31" spans="1:10" x14ac:dyDescent="0.3">
      <c r="A31" s="852">
        <v>29</v>
      </c>
      <c r="B31" s="852" t="s">
        <v>4</v>
      </c>
      <c r="C31" s="859" t="s">
        <v>983</v>
      </c>
      <c r="D31" s="855">
        <v>24</v>
      </c>
      <c r="E31" s="855">
        <f>D31*6</f>
        <v>144</v>
      </c>
      <c r="F31" s="855">
        <v>72</v>
      </c>
      <c r="G31" s="852">
        <f>E31-F31</f>
        <v>72</v>
      </c>
      <c r="H31" s="861" t="s">
        <v>984</v>
      </c>
      <c r="I31" s="861" t="s">
        <v>985</v>
      </c>
    </row>
    <row r="32" spans="1:10" x14ac:dyDescent="0.3">
      <c r="A32" s="852">
        <v>30</v>
      </c>
      <c r="B32" s="852" t="s">
        <v>4</v>
      </c>
      <c r="C32" s="864" t="s">
        <v>986</v>
      </c>
      <c r="D32" s="855">
        <v>15</v>
      </c>
      <c r="E32" s="855">
        <f t="shared" ref="E32:E54" si="0">D32*6</f>
        <v>90</v>
      </c>
      <c r="F32" s="855">
        <v>38</v>
      </c>
      <c r="G32" s="852">
        <f t="shared" ref="G32:G54" si="1">E32-F32</f>
        <v>52</v>
      </c>
      <c r="H32" s="861" t="s">
        <v>987</v>
      </c>
      <c r="I32" s="861" t="s">
        <v>988</v>
      </c>
      <c r="J32" s="848" t="s">
        <v>1062</v>
      </c>
    </row>
    <row r="33" spans="1:10" x14ac:dyDescent="0.3">
      <c r="A33" s="852">
        <v>31</v>
      </c>
      <c r="B33" s="852" t="s">
        <v>4</v>
      </c>
      <c r="C33" s="859" t="s">
        <v>989</v>
      </c>
      <c r="D33" s="855">
        <v>25</v>
      </c>
      <c r="E33" s="855">
        <f t="shared" si="0"/>
        <v>150</v>
      </c>
      <c r="F33" s="855">
        <v>83</v>
      </c>
      <c r="G33" s="852">
        <f t="shared" si="1"/>
        <v>67</v>
      </c>
      <c r="H33" s="861" t="s">
        <v>990</v>
      </c>
      <c r="I33" s="861" t="s">
        <v>991</v>
      </c>
    </row>
    <row r="34" spans="1:10" x14ac:dyDescent="0.3">
      <c r="A34" s="852">
        <v>32</v>
      </c>
      <c r="B34" s="852" t="s">
        <v>4</v>
      </c>
      <c r="C34" s="859" t="s">
        <v>992</v>
      </c>
      <c r="D34" s="855">
        <v>17</v>
      </c>
      <c r="E34" s="855">
        <f t="shared" si="0"/>
        <v>102</v>
      </c>
      <c r="F34" s="855">
        <v>41</v>
      </c>
      <c r="G34" s="852">
        <f t="shared" si="1"/>
        <v>61</v>
      </c>
      <c r="H34" s="861" t="s">
        <v>993</v>
      </c>
      <c r="I34" s="861" t="s">
        <v>994</v>
      </c>
    </row>
    <row r="35" spans="1:10" x14ac:dyDescent="0.3">
      <c r="A35" s="852">
        <v>33</v>
      </c>
      <c r="B35" s="852" t="s">
        <v>4</v>
      </c>
      <c r="C35" s="859" t="s">
        <v>995</v>
      </c>
      <c r="D35" s="855">
        <v>29</v>
      </c>
      <c r="E35" s="855">
        <f t="shared" si="0"/>
        <v>174</v>
      </c>
      <c r="F35" s="855">
        <v>97</v>
      </c>
      <c r="G35" s="852">
        <f t="shared" si="1"/>
        <v>77</v>
      </c>
      <c r="H35" s="861" t="s">
        <v>996</v>
      </c>
      <c r="I35" s="861" t="s">
        <v>997</v>
      </c>
    </row>
    <row r="36" spans="1:10" x14ac:dyDescent="0.3">
      <c r="A36" s="852">
        <v>34</v>
      </c>
      <c r="B36" s="852" t="s">
        <v>4</v>
      </c>
      <c r="C36" s="859" t="s">
        <v>998</v>
      </c>
      <c r="D36" s="855">
        <v>12</v>
      </c>
      <c r="E36" s="855">
        <f t="shared" si="0"/>
        <v>72</v>
      </c>
      <c r="F36" s="855">
        <v>29</v>
      </c>
      <c r="G36" s="852">
        <f t="shared" si="1"/>
        <v>43</v>
      </c>
      <c r="H36" s="861" t="s">
        <v>999</v>
      </c>
      <c r="I36" s="861" t="s">
        <v>1000</v>
      </c>
    </row>
    <row r="37" spans="1:10" x14ac:dyDescent="0.3">
      <c r="A37" s="852">
        <v>35</v>
      </c>
      <c r="B37" s="852" t="s">
        <v>4</v>
      </c>
      <c r="C37" s="859" t="s">
        <v>1001</v>
      </c>
      <c r="D37" s="855">
        <v>24</v>
      </c>
      <c r="E37" s="855">
        <f t="shared" si="0"/>
        <v>144</v>
      </c>
      <c r="F37" s="855">
        <v>75</v>
      </c>
      <c r="G37" s="852">
        <f t="shared" si="1"/>
        <v>69</v>
      </c>
      <c r="H37" s="861" t="s">
        <v>1002</v>
      </c>
      <c r="I37" s="861" t="s">
        <v>1003</v>
      </c>
    </row>
    <row r="38" spans="1:10" x14ac:dyDescent="0.3">
      <c r="A38" s="852">
        <v>36</v>
      </c>
      <c r="B38" s="852" t="s">
        <v>4</v>
      </c>
      <c r="C38" s="859" t="s">
        <v>1004</v>
      </c>
      <c r="D38" s="855">
        <v>15</v>
      </c>
      <c r="E38" s="855">
        <f t="shared" si="0"/>
        <v>90</v>
      </c>
      <c r="F38" s="855">
        <v>42</v>
      </c>
      <c r="G38" s="852">
        <f t="shared" si="1"/>
        <v>48</v>
      </c>
      <c r="H38" s="861" t="s">
        <v>1005</v>
      </c>
      <c r="I38" s="861" t="s">
        <v>1006</v>
      </c>
    </row>
    <row r="39" spans="1:10" x14ac:dyDescent="0.3">
      <c r="A39" s="852">
        <v>37</v>
      </c>
      <c r="B39" s="852" t="s">
        <v>4</v>
      </c>
      <c r="C39" s="859" t="s">
        <v>1007</v>
      </c>
      <c r="D39" s="855">
        <v>18</v>
      </c>
      <c r="E39" s="855">
        <f t="shared" si="0"/>
        <v>108</v>
      </c>
      <c r="F39" s="855">
        <v>48</v>
      </c>
      <c r="G39" s="852">
        <f t="shared" si="1"/>
        <v>60</v>
      </c>
      <c r="H39" s="861" t="s">
        <v>1008</v>
      </c>
      <c r="I39" s="861" t="s">
        <v>1009</v>
      </c>
    </row>
    <row r="40" spans="1:10" x14ac:dyDescent="0.3">
      <c r="A40" s="852">
        <v>38</v>
      </c>
      <c r="B40" s="852" t="s">
        <v>4</v>
      </c>
      <c r="C40" s="859" t="s">
        <v>1010</v>
      </c>
      <c r="D40" s="855">
        <v>20</v>
      </c>
      <c r="E40" s="855">
        <f t="shared" si="0"/>
        <v>120</v>
      </c>
      <c r="F40" s="855">
        <v>39</v>
      </c>
      <c r="G40" s="852">
        <f t="shared" si="1"/>
        <v>81</v>
      </c>
      <c r="H40" s="861" t="s">
        <v>1011</v>
      </c>
      <c r="I40" s="861" t="s">
        <v>1012</v>
      </c>
    </row>
    <row r="41" spans="1:10" x14ac:dyDescent="0.3">
      <c r="A41" s="852">
        <v>39</v>
      </c>
      <c r="B41" s="852" t="s">
        <v>4</v>
      </c>
      <c r="C41" s="859" t="s">
        <v>1013</v>
      </c>
      <c r="D41" s="855">
        <v>24</v>
      </c>
      <c r="E41" s="855">
        <f t="shared" si="0"/>
        <v>144</v>
      </c>
      <c r="F41" s="855">
        <v>66</v>
      </c>
      <c r="G41" s="852">
        <f t="shared" si="1"/>
        <v>78</v>
      </c>
      <c r="H41" s="861" t="s">
        <v>1014</v>
      </c>
      <c r="I41" s="861" t="s">
        <v>1015</v>
      </c>
    </row>
    <row r="42" spans="1:10" x14ac:dyDescent="0.3">
      <c r="A42" s="852">
        <v>40</v>
      </c>
      <c r="B42" s="852" t="s">
        <v>4</v>
      </c>
      <c r="C42" s="859" t="s">
        <v>1016</v>
      </c>
      <c r="D42" s="855">
        <v>12</v>
      </c>
      <c r="E42" s="855">
        <f t="shared" si="0"/>
        <v>72</v>
      </c>
      <c r="F42" s="855">
        <v>37</v>
      </c>
      <c r="G42" s="852">
        <f t="shared" si="1"/>
        <v>35</v>
      </c>
      <c r="H42" s="861" t="s">
        <v>1017</v>
      </c>
      <c r="I42" s="861" t="s">
        <v>1018</v>
      </c>
    </row>
    <row r="43" spans="1:10" x14ac:dyDescent="0.3">
      <c r="A43" s="852">
        <v>41</v>
      </c>
      <c r="B43" s="852" t="s">
        <v>4</v>
      </c>
      <c r="C43" s="859" t="s">
        <v>1019</v>
      </c>
      <c r="D43" s="855">
        <v>23</v>
      </c>
      <c r="E43" s="855">
        <f t="shared" si="0"/>
        <v>138</v>
      </c>
      <c r="F43" s="855">
        <v>93</v>
      </c>
      <c r="G43" s="852">
        <f t="shared" si="1"/>
        <v>45</v>
      </c>
      <c r="H43" s="861" t="s">
        <v>1020</v>
      </c>
      <c r="I43" s="861" t="s">
        <v>1021</v>
      </c>
    </row>
    <row r="44" spans="1:10" x14ac:dyDescent="0.3">
      <c r="A44" s="852">
        <v>42</v>
      </c>
      <c r="B44" s="852" t="s">
        <v>4</v>
      </c>
      <c r="C44" s="859" t="s">
        <v>1022</v>
      </c>
      <c r="D44" s="855">
        <v>25</v>
      </c>
      <c r="E44" s="855">
        <f t="shared" si="0"/>
        <v>150</v>
      </c>
      <c r="F44" s="855">
        <v>98</v>
      </c>
      <c r="G44" s="852">
        <f t="shared" si="1"/>
        <v>52</v>
      </c>
      <c r="H44" s="861" t="s">
        <v>1023</v>
      </c>
      <c r="I44" s="861" t="s">
        <v>1024</v>
      </c>
    </row>
    <row r="45" spans="1:10" x14ac:dyDescent="0.3">
      <c r="A45" s="852">
        <v>43</v>
      </c>
      <c r="B45" s="852" t="s">
        <v>4</v>
      </c>
      <c r="C45" s="859" t="s">
        <v>1025</v>
      </c>
      <c r="D45" s="855">
        <v>18</v>
      </c>
      <c r="E45" s="855">
        <f t="shared" si="0"/>
        <v>108</v>
      </c>
      <c r="F45" s="855">
        <v>74</v>
      </c>
      <c r="G45" s="852">
        <f t="shared" si="1"/>
        <v>34</v>
      </c>
      <c r="H45" s="861" t="s">
        <v>1026</v>
      </c>
      <c r="I45" s="861" t="s">
        <v>1027</v>
      </c>
    </row>
    <row r="46" spans="1:10" x14ac:dyDescent="0.3">
      <c r="A46" s="852">
        <v>44</v>
      </c>
      <c r="B46" s="852" t="s">
        <v>4</v>
      </c>
      <c r="C46" s="859" t="s">
        <v>1028</v>
      </c>
      <c r="D46" s="855">
        <v>26</v>
      </c>
      <c r="E46" s="855">
        <f t="shared" si="0"/>
        <v>156</v>
      </c>
      <c r="F46" s="855">
        <v>88</v>
      </c>
      <c r="G46" s="852">
        <f t="shared" si="1"/>
        <v>68</v>
      </c>
      <c r="H46" s="861" t="s">
        <v>1029</v>
      </c>
      <c r="I46" s="861" t="s">
        <v>1030</v>
      </c>
    </row>
    <row r="47" spans="1:10" x14ac:dyDescent="0.3">
      <c r="A47" s="852">
        <v>45</v>
      </c>
      <c r="B47" s="852" t="s">
        <v>4</v>
      </c>
      <c r="C47" s="864" t="s">
        <v>1031</v>
      </c>
      <c r="D47" s="855">
        <v>17</v>
      </c>
      <c r="E47" s="855">
        <f t="shared" si="0"/>
        <v>102</v>
      </c>
      <c r="F47" s="855">
        <v>53</v>
      </c>
      <c r="G47" s="852">
        <f t="shared" si="1"/>
        <v>49</v>
      </c>
      <c r="H47" s="861" t="s">
        <v>1032</v>
      </c>
      <c r="I47" s="861" t="s">
        <v>1033</v>
      </c>
      <c r="J47" s="848" t="s">
        <v>1063</v>
      </c>
    </row>
    <row r="48" spans="1:10" x14ac:dyDescent="0.3">
      <c r="A48" s="852">
        <v>46</v>
      </c>
      <c r="B48" s="852" t="s">
        <v>4</v>
      </c>
      <c r="C48" s="861" t="s">
        <v>1034</v>
      </c>
      <c r="D48" s="855">
        <v>27</v>
      </c>
      <c r="E48" s="855">
        <f t="shared" si="0"/>
        <v>162</v>
      </c>
      <c r="F48" s="855">
        <v>67</v>
      </c>
      <c r="G48" s="852">
        <f t="shared" si="1"/>
        <v>95</v>
      </c>
      <c r="H48" s="861" t="s">
        <v>1035</v>
      </c>
      <c r="I48" s="861" t="s">
        <v>1036</v>
      </c>
    </row>
    <row r="49" spans="1:10" x14ac:dyDescent="0.3">
      <c r="A49" s="852">
        <v>47</v>
      </c>
      <c r="B49" s="852" t="s">
        <v>4</v>
      </c>
      <c r="C49" s="861" t="s">
        <v>1037</v>
      </c>
      <c r="D49" s="855">
        <v>12</v>
      </c>
      <c r="E49" s="855">
        <f t="shared" si="0"/>
        <v>72</v>
      </c>
      <c r="F49" s="855">
        <v>34</v>
      </c>
      <c r="G49" s="852">
        <f t="shared" si="1"/>
        <v>38</v>
      </c>
      <c r="H49" s="861" t="s">
        <v>1038</v>
      </c>
      <c r="I49" s="861" t="s">
        <v>1039</v>
      </c>
    </row>
    <row r="50" spans="1:10" x14ac:dyDescent="0.3">
      <c r="A50" s="852">
        <v>48</v>
      </c>
      <c r="B50" s="852" t="s">
        <v>4</v>
      </c>
      <c r="C50" s="864" t="s">
        <v>1040</v>
      </c>
      <c r="D50" s="855">
        <v>17</v>
      </c>
      <c r="E50" s="855">
        <f t="shared" si="0"/>
        <v>102</v>
      </c>
      <c r="F50" s="855">
        <v>41</v>
      </c>
      <c r="G50" s="852">
        <f t="shared" si="1"/>
        <v>61</v>
      </c>
      <c r="H50" s="861" t="s">
        <v>1041</v>
      </c>
      <c r="I50" s="861" t="s">
        <v>1042</v>
      </c>
      <c r="J50" s="848" t="s">
        <v>1064</v>
      </c>
    </row>
    <row r="51" spans="1:10" x14ac:dyDescent="0.3">
      <c r="A51" s="852">
        <v>49</v>
      </c>
      <c r="B51" s="852" t="s">
        <v>4</v>
      </c>
      <c r="C51" s="861" t="s">
        <v>1043</v>
      </c>
      <c r="D51" s="855">
        <v>28</v>
      </c>
      <c r="E51" s="855">
        <f t="shared" si="0"/>
        <v>168</v>
      </c>
      <c r="F51" s="855">
        <v>87</v>
      </c>
      <c r="G51" s="852">
        <f t="shared" si="1"/>
        <v>81</v>
      </c>
      <c r="H51" s="861" t="s">
        <v>1044</v>
      </c>
      <c r="I51" s="861" t="s">
        <v>1045</v>
      </c>
    </row>
    <row r="52" spans="1:10" x14ac:dyDescent="0.3">
      <c r="A52" s="852">
        <v>50</v>
      </c>
      <c r="B52" s="852" t="s">
        <v>4</v>
      </c>
      <c r="C52" s="864" t="s">
        <v>1046</v>
      </c>
      <c r="D52" s="855">
        <v>13</v>
      </c>
      <c r="E52" s="855">
        <f t="shared" si="0"/>
        <v>78</v>
      </c>
      <c r="F52" s="855">
        <v>35</v>
      </c>
      <c r="G52" s="852">
        <f t="shared" si="1"/>
        <v>43</v>
      </c>
      <c r="H52" s="861" t="s">
        <v>1047</v>
      </c>
      <c r="I52" s="861" t="s">
        <v>1048</v>
      </c>
    </row>
    <row r="53" spans="1:10" x14ac:dyDescent="0.3">
      <c r="A53" s="852">
        <v>51</v>
      </c>
      <c r="B53" s="852" t="s">
        <v>4</v>
      </c>
      <c r="C53" s="861" t="s">
        <v>1049</v>
      </c>
      <c r="D53" s="855">
        <v>21</v>
      </c>
      <c r="E53" s="855">
        <f t="shared" si="0"/>
        <v>126</v>
      </c>
      <c r="F53" s="855">
        <v>44</v>
      </c>
      <c r="G53" s="852">
        <f t="shared" si="1"/>
        <v>82</v>
      </c>
      <c r="H53" s="861" t="s">
        <v>1050</v>
      </c>
      <c r="I53" s="861" t="s">
        <v>1051</v>
      </c>
    </row>
    <row r="54" spans="1:10" x14ac:dyDescent="0.3">
      <c r="A54" s="852">
        <v>52</v>
      </c>
      <c r="B54" s="852" t="s">
        <v>4</v>
      </c>
      <c r="C54" s="861" t="s">
        <v>1052</v>
      </c>
      <c r="D54" s="855">
        <v>15</v>
      </c>
      <c r="E54" s="855">
        <f t="shared" si="0"/>
        <v>90</v>
      </c>
      <c r="F54" s="855">
        <v>29</v>
      </c>
      <c r="G54" s="852">
        <f t="shared" si="1"/>
        <v>61</v>
      </c>
      <c r="H54" s="861" t="s">
        <v>1053</v>
      </c>
      <c r="I54" s="861" t="s">
        <v>1054</v>
      </c>
    </row>
  </sheetData>
  <mergeCells count="5">
    <mergeCell ref="A1:A2"/>
    <mergeCell ref="B1:B2"/>
    <mergeCell ref="C1:C2"/>
    <mergeCell ref="D1:G1"/>
    <mergeCell ref="H1:I2"/>
  </mergeCells>
  <conditionalFormatting sqref="C24:C26 C1 C3:C11">
    <cfRule type="duplicateValues" dxfId="5" priority="6"/>
  </conditionalFormatting>
  <conditionalFormatting sqref="C3:C15">
    <cfRule type="duplicateValues" dxfId="4" priority="4"/>
  </conditionalFormatting>
  <conditionalFormatting sqref="C3:C23">
    <cfRule type="duplicateValues" dxfId="3" priority="5"/>
  </conditionalFormatting>
  <conditionalFormatting sqref="C10">
    <cfRule type="duplicateValues" dxfId="2" priority="3"/>
  </conditionalFormatting>
  <conditionalFormatting sqref="C12:C15">
    <cfRule type="duplicateValues" dxfId="1" priority="1"/>
    <cfRule type="duplicateValues" dxfId="0" priority="2"/>
  </conditionalFormatting>
  <pageMargins left="0.7" right="0.7" top="0.75" bottom="0.75" header="0.3" footer="0.3"/>
  <pageSetup scale="8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Q384"/>
  <sheetViews>
    <sheetView topLeftCell="A139" zoomScale="120" zoomScaleNormal="120" workbookViewId="0">
      <selection activeCell="B12" sqref="B12:F12"/>
    </sheetView>
  </sheetViews>
  <sheetFormatPr baseColWidth="10" defaultColWidth="11.44140625" defaultRowHeight="14.4" x14ac:dyDescent="0.3"/>
  <cols>
    <col min="1" max="1" width="11.44140625" style="17"/>
    <col min="2" max="2" width="22.5546875" style="17" bestFit="1" customWidth="1"/>
    <col min="3" max="3" width="72.44140625" style="17" customWidth="1"/>
    <col min="4" max="4" width="11.44140625" style="17"/>
    <col min="5" max="5" width="11.5546875" style="17" bestFit="1" customWidth="1"/>
    <col min="6" max="12" width="11.6640625" style="17" bestFit="1" customWidth="1"/>
    <col min="13" max="13" width="11.5546875" style="17" bestFit="1" customWidth="1"/>
    <col min="14" max="16384" width="11.44140625" style="17"/>
  </cols>
  <sheetData>
    <row r="1" spans="1:17" x14ac:dyDescent="0.3">
      <c r="A1" s="1426" t="s">
        <v>765</v>
      </c>
      <c r="B1" s="1406"/>
      <c r="C1" s="1406"/>
      <c r="D1" s="1406"/>
      <c r="E1" s="1406"/>
      <c r="F1" s="1406"/>
      <c r="G1" s="18"/>
      <c r="H1" s="18"/>
      <c r="I1" s="18"/>
      <c r="J1" s="18"/>
      <c r="K1" s="18"/>
      <c r="L1" s="18"/>
      <c r="M1" s="19"/>
      <c r="N1" s="18"/>
      <c r="O1" s="18"/>
      <c r="P1" s="18"/>
      <c r="Q1" s="18"/>
    </row>
    <row r="2" spans="1:17" x14ac:dyDescent="0.3">
      <c r="A2" s="1426" t="s">
        <v>764</v>
      </c>
      <c r="B2" s="1406"/>
      <c r="C2" s="1406"/>
      <c r="D2" s="1406"/>
      <c r="E2" s="1406"/>
      <c r="F2" s="1406"/>
      <c r="G2" s="18"/>
      <c r="H2" s="18"/>
      <c r="I2" s="18"/>
      <c r="J2" s="18"/>
      <c r="K2" s="18"/>
      <c r="L2" s="18"/>
      <c r="M2" s="19"/>
      <c r="N2" s="18"/>
      <c r="O2" s="18"/>
      <c r="P2" s="18"/>
      <c r="Q2" s="18"/>
    </row>
    <row r="3" spans="1:17" x14ac:dyDescent="0.3">
      <c r="A3" s="1426" t="s">
        <v>763</v>
      </c>
      <c r="B3" s="1406"/>
      <c r="C3" s="1406"/>
      <c r="D3" s="1406"/>
      <c r="E3" s="1406"/>
      <c r="F3" s="1406"/>
      <c r="G3" s="18"/>
      <c r="H3" s="18"/>
      <c r="I3" s="18"/>
      <c r="J3" s="18"/>
      <c r="K3" s="18"/>
      <c r="L3" s="18"/>
      <c r="M3" s="19"/>
      <c r="N3" s="18"/>
      <c r="O3" s="18"/>
      <c r="P3" s="18"/>
      <c r="Q3" s="18"/>
    </row>
    <row r="4" spans="1:17" x14ac:dyDescent="0.3">
      <c r="A4" s="1427"/>
      <c r="B4" s="1406"/>
      <c r="C4" s="1406"/>
      <c r="D4" s="20"/>
      <c r="E4" s="122"/>
      <c r="F4" s="18"/>
      <c r="G4" s="18"/>
      <c r="H4" s="18"/>
      <c r="I4" s="18"/>
      <c r="J4" s="18"/>
      <c r="K4" s="18"/>
      <c r="L4" s="18"/>
      <c r="M4" s="19"/>
      <c r="N4" s="18"/>
      <c r="O4" s="18"/>
      <c r="P4" s="18"/>
      <c r="Q4" s="18"/>
    </row>
    <row r="5" spans="1:17" x14ac:dyDescent="0.3">
      <c r="A5" s="1428" t="s">
        <v>762</v>
      </c>
      <c r="B5" s="1403"/>
      <c r="C5" s="1403"/>
      <c r="D5" s="1403"/>
      <c r="E5" s="1403"/>
      <c r="F5" s="1401"/>
      <c r="G5" s="18"/>
      <c r="H5" s="18"/>
      <c r="I5" s="18"/>
      <c r="J5" s="18"/>
      <c r="K5" s="18"/>
      <c r="L5" s="18"/>
      <c r="M5" s="19"/>
      <c r="N5" s="18"/>
      <c r="O5" s="18"/>
      <c r="P5" s="18"/>
      <c r="Q5" s="18"/>
    </row>
    <row r="6" spans="1:17" x14ac:dyDescent="0.3">
      <c r="A6" s="1429"/>
      <c r="B6" s="1403"/>
      <c r="C6" s="1403"/>
      <c r="D6" s="1403"/>
      <c r="E6" s="1403"/>
      <c r="F6" s="1401"/>
      <c r="G6" s="18"/>
      <c r="H6" s="18"/>
      <c r="I6" s="18"/>
      <c r="J6" s="18"/>
      <c r="K6" s="18"/>
      <c r="L6" s="18"/>
      <c r="M6" s="19"/>
      <c r="N6" s="18"/>
      <c r="O6" s="18"/>
      <c r="P6" s="18"/>
      <c r="Q6" s="18"/>
    </row>
    <row r="7" spans="1:17" x14ac:dyDescent="0.3">
      <c r="A7" s="1430"/>
      <c r="B7" s="1403"/>
      <c r="C7" s="1403"/>
      <c r="D7" s="1403"/>
      <c r="E7" s="1403"/>
      <c r="F7" s="1401"/>
      <c r="G7" s="18"/>
      <c r="H7" s="18"/>
      <c r="I7" s="18"/>
      <c r="J7" s="18"/>
      <c r="K7" s="18"/>
      <c r="L7" s="18"/>
      <c r="M7" s="19"/>
      <c r="N7" s="18"/>
      <c r="O7" s="18"/>
      <c r="P7" s="18"/>
      <c r="Q7" s="18"/>
    </row>
    <row r="8" spans="1:17" x14ac:dyDescent="0.3">
      <c r="A8" s="1428" t="s">
        <v>761</v>
      </c>
      <c r="B8" s="1403"/>
      <c r="C8" s="1403"/>
      <c r="D8" s="1403"/>
      <c r="E8" s="1403"/>
      <c r="F8" s="1401"/>
      <c r="G8" s="18"/>
      <c r="H8" s="18"/>
      <c r="I8" s="18"/>
      <c r="J8" s="18"/>
      <c r="K8" s="18"/>
      <c r="L8" s="18"/>
      <c r="M8" s="19"/>
      <c r="N8" s="18"/>
      <c r="O8" s="18"/>
      <c r="P8" s="18"/>
      <c r="Q8" s="18"/>
    </row>
    <row r="9" spans="1:17" x14ac:dyDescent="0.3">
      <c r="A9" s="1431"/>
      <c r="B9" s="1403"/>
      <c r="C9" s="1403"/>
      <c r="D9" s="1403"/>
      <c r="E9" s="1403"/>
      <c r="F9" s="1401"/>
      <c r="G9" s="18"/>
      <c r="H9" s="18"/>
      <c r="I9" s="18"/>
      <c r="J9" s="18"/>
      <c r="K9" s="18"/>
      <c r="L9" s="18"/>
      <c r="M9" s="19"/>
      <c r="N9" s="18"/>
      <c r="O9" s="18"/>
      <c r="P9" s="18"/>
      <c r="Q9" s="18"/>
    </row>
    <row r="10" spans="1:17" ht="26.4" x14ac:dyDescent="0.3">
      <c r="A10" s="51" t="s">
        <v>22</v>
      </c>
      <c r="B10" s="1402" t="s">
        <v>23</v>
      </c>
      <c r="C10" s="1401"/>
      <c r="D10" s="51" t="s">
        <v>16</v>
      </c>
      <c r="E10" s="121" t="s">
        <v>760</v>
      </c>
      <c r="F10" s="51" t="s">
        <v>760</v>
      </c>
      <c r="G10" s="18"/>
      <c r="H10" s="18"/>
      <c r="I10" s="18"/>
      <c r="J10" s="18"/>
      <c r="K10" s="18"/>
      <c r="L10" s="18"/>
      <c r="M10" s="19"/>
      <c r="N10" s="18"/>
      <c r="O10" s="18"/>
      <c r="P10" s="18"/>
      <c r="Q10" s="18"/>
    </row>
    <row r="11" spans="1:17" x14ac:dyDescent="0.3">
      <c r="A11" s="1425"/>
      <c r="B11" s="1403"/>
      <c r="C11" s="1403"/>
      <c r="D11" s="1403"/>
      <c r="E11" s="1403"/>
      <c r="F11" s="1401"/>
      <c r="G11" s="18"/>
      <c r="H11" s="18"/>
      <c r="I11" s="18"/>
      <c r="J11" s="18"/>
      <c r="K11" s="18"/>
      <c r="L11" s="18"/>
      <c r="M11" s="19"/>
      <c r="N11" s="18"/>
      <c r="O11" s="18"/>
      <c r="P11" s="18"/>
      <c r="Q11" s="18"/>
    </row>
    <row r="12" spans="1:17" x14ac:dyDescent="0.3">
      <c r="A12" s="51">
        <v>18</v>
      </c>
      <c r="B12" s="1402" t="s">
        <v>759</v>
      </c>
      <c r="C12" s="1403"/>
      <c r="D12" s="1403"/>
      <c r="E12" s="1403"/>
      <c r="F12" s="1401"/>
      <c r="G12" s="1421" t="s">
        <v>758</v>
      </c>
      <c r="H12" s="1422"/>
      <c r="I12" s="1422"/>
      <c r="J12" s="18"/>
      <c r="K12" s="120" t="s">
        <v>757</v>
      </c>
      <c r="L12" s="18"/>
      <c r="M12" s="19"/>
      <c r="N12" s="18"/>
      <c r="O12" s="18"/>
      <c r="P12" s="18"/>
      <c r="Q12" s="18"/>
    </row>
    <row r="13" spans="1:17" x14ac:dyDescent="0.3">
      <c r="A13" s="51" t="s">
        <v>756</v>
      </c>
      <c r="B13" s="1402" t="s">
        <v>755</v>
      </c>
      <c r="C13" s="1403"/>
      <c r="D13" s="1403"/>
      <c r="E13" s="1403"/>
      <c r="F13" s="1401"/>
      <c r="G13" s="119" t="s">
        <v>754</v>
      </c>
      <c r="H13" s="119" t="s">
        <v>753</v>
      </c>
      <c r="I13" s="119" t="s">
        <v>752</v>
      </c>
      <c r="J13" s="118" t="s">
        <v>751</v>
      </c>
      <c r="K13" s="118" t="s">
        <v>750</v>
      </c>
      <c r="L13" s="117" t="s">
        <v>749</v>
      </c>
      <c r="M13" s="116" t="s">
        <v>748</v>
      </c>
      <c r="N13" s="18"/>
      <c r="O13" s="18"/>
      <c r="P13" s="18"/>
      <c r="Q13" s="18"/>
    </row>
    <row r="14" spans="1:17" x14ac:dyDescent="0.3">
      <c r="A14" s="61" t="s">
        <v>747</v>
      </c>
      <c r="B14" s="1410" t="s">
        <v>50</v>
      </c>
      <c r="C14" s="1411"/>
      <c r="D14" s="60" t="s">
        <v>90</v>
      </c>
      <c r="E14" s="59">
        <v>1957822</v>
      </c>
      <c r="F14" s="58">
        <v>2488885</v>
      </c>
      <c r="G14" s="57">
        <v>2657382.5145</v>
      </c>
      <c r="H14" s="57">
        <v>2810182.0090837502</v>
      </c>
      <c r="I14" s="57">
        <v>2924837.4350543674</v>
      </c>
      <c r="J14" s="57">
        <v>2999713.273391759</v>
      </c>
      <c r="K14" s="57">
        <v>3017847.2654890963</v>
      </c>
      <c r="L14" s="56">
        <v>3132525.4615776818</v>
      </c>
      <c r="M14" s="115">
        <v>3184838.6367860292</v>
      </c>
      <c r="N14" s="54"/>
      <c r="O14" s="54"/>
      <c r="P14" s="54"/>
      <c r="Q14" s="54"/>
    </row>
    <row r="15" spans="1:17" x14ac:dyDescent="0.3">
      <c r="A15" s="61" t="s">
        <v>746</v>
      </c>
      <c r="B15" s="1410" t="s">
        <v>52</v>
      </c>
      <c r="C15" s="1411"/>
      <c r="D15" s="60" t="s">
        <v>90</v>
      </c>
      <c r="E15" s="59">
        <v>2326064</v>
      </c>
      <c r="F15" s="58">
        <v>2588444</v>
      </c>
      <c r="G15" s="57">
        <v>2763681.6587999999</v>
      </c>
      <c r="H15" s="57">
        <v>2922593.354181</v>
      </c>
      <c r="I15" s="57">
        <v>3041835.163031585</v>
      </c>
      <c r="J15" s="57">
        <v>3119706.1432051938</v>
      </c>
      <c r="K15" s="57">
        <v>3138565.5212159893</v>
      </c>
      <c r="L15" s="56">
        <v>3257831.0110221971</v>
      </c>
      <c r="M15" s="55">
        <v>3312236.7889062678</v>
      </c>
      <c r="N15" s="54"/>
      <c r="O15" s="54"/>
      <c r="P15" s="54"/>
      <c r="Q15" s="54"/>
    </row>
    <row r="16" spans="1:17" x14ac:dyDescent="0.3">
      <c r="A16" s="61" t="s">
        <v>745</v>
      </c>
      <c r="B16" s="1417" t="s">
        <v>53</v>
      </c>
      <c r="C16" s="1401"/>
      <c r="D16" s="60" t="s">
        <v>90</v>
      </c>
      <c r="E16" s="59">
        <v>2327161</v>
      </c>
      <c r="F16" s="58">
        <v>2589664</v>
      </c>
      <c r="G16" s="57">
        <v>2764984.2527999999</v>
      </c>
      <c r="H16" s="57">
        <v>2923970.8473359998</v>
      </c>
      <c r="I16" s="57">
        <v>3043268.8579073087</v>
      </c>
      <c r="J16" s="57">
        <v>3121176.540669736</v>
      </c>
      <c r="K16" s="57">
        <v>3140044.8075887612</v>
      </c>
      <c r="L16" s="56">
        <v>3259366.5102771344</v>
      </c>
      <c r="M16" s="55">
        <v>3313797.9309987626</v>
      </c>
      <c r="N16" s="54"/>
      <c r="O16" s="54"/>
      <c r="P16" s="54"/>
      <c r="Q16" s="54"/>
    </row>
    <row r="17" spans="1:17" x14ac:dyDescent="0.3">
      <c r="A17" s="61" t="s">
        <v>744</v>
      </c>
      <c r="B17" s="1410" t="s">
        <v>54</v>
      </c>
      <c r="C17" s="1411"/>
      <c r="D17" s="60" t="s">
        <v>90</v>
      </c>
      <c r="E17" s="59">
        <v>1426360</v>
      </c>
      <c r="F17" s="58">
        <v>1587253</v>
      </c>
      <c r="G17" s="57">
        <v>1694710.0281</v>
      </c>
      <c r="H17" s="57">
        <v>1792155.8547157501</v>
      </c>
      <c r="I17" s="57">
        <v>1865275.8135881526</v>
      </c>
      <c r="J17" s="57">
        <v>1913026.8744160093</v>
      </c>
      <c r="K17" s="57">
        <v>1924591.5844602559</v>
      </c>
      <c r="L17" s="56">
        <v>1997726.0646697457</v>
      </c>
      <c r="M17" s="55">
        <v>2031088.0899497306</v>
      </c>
      <c r="N17" s="64"/>
      <c r="O17" s="54"/>
      <c r="P17" s="54"/>
      <c r="Q17" s="54"/>
    </row>
    <row r="18" spans="1:17" x14ac:dyDescent="0.3">
      <c r="A18" s="1423"/>
      <c r="B18" s="1403"/>
      <c r="C18" s="1403"/>
      <c r="D18" s="1403"/>
      <c r="E18" s="1403"/>
      <c r="F18" s="1403"/>
      <c r="G18" s="23">
        <v>0</v>
      </c>
      <c r="H18" s="23">
        <v>0</v>
      </c>
      <c r="I18" s="23">
        <v>0</v>
      </c>
      <c r="J18" s="18"/>
      <c r="K18" s="23">
        <v>0</v>
      </c>
      <c r="L18" s="22">
        <v>0</v>
      </c>
      <c r="M18" s="21">
        <v>0</v>
      </c>
      <c r="N18" s="18"/>
      <c r="O18" s="18"/>
      <c r="P18" s="18"/>
      <c r="Q18" s="18"/>
    </row>
    <row r="19" spans="1:17" x14ac:dyDescent="0.3">
      <c r="A19" s="51" t="s">
        <v>743</v>
      </c>
      <c r="B19" s="1402" t="s">
        <v>742</v>
      </c>
      <c r="C19" s="1403"/>
      <c r="D19" s="1403"/>
      <c r="E19" s="1403"/>
      <c r="F19" s="1403"/>
      <c r="G19" s="23"/>
      <c r="H19" s="23"/>
      <c r="I19" s="23"/>
      <c r="J19" s="18"/>
      <c r="K19" s="23">
        <v>0</v>
      </c>
      <c r="L19" s="22">
        <v>0</v>
      </c>
      <c r="M19" s="21">
        <v>0</v>
      </c>
      <c r="N19" s="18"/>
      <c r="O19" s="18"/>
      <c r="P19" s="18"/>
      <c r="Q19" s="18"/>
    </row>
    <row r="20" spans="1:17" s="70" customFormat="1" x14ac:dyDescent="0.3">
      <c r="A20" s="61" t="s">
        <v>741</v>
      </c>
      <c r="B20" s="1410" t="s">
        <v>76</v>
      </c>
      <c r="C20" s="1411"/>
      <c r="D20" s="65" t="s">
        <v>239</v>
      </c>
      <c r="E20" s="114">
        <v>31113530</v>
      </c>
      <c r="F20" s="58">
        <v>34030547</v>
      </c>
      <c r="G20" s="57">
        <v>36334415.031900004</v>
      </c>
      <c r="H20" s="57">
        <v>38423643.896234252</v>
      </c>
      <c r="I20" s="57">
        <v>39991328.567200609</v>
      </c>
      <c r="J20" s="57">
        <v>41015106.578520946</v>
      </c>
      <c r="K20" s="57">
        <v>41263052.815637589</v>
      </c>
      <c r="L20" s="56">
        <v>42831048.822631814</v>
      </c>
      <c r="M20" s="55">
        <v>43546327.337969765</v>
      </c>
      <c r="N20" s="54"/>
      <c r="O20" s="54"/>
      <c r="P20" s="54"/>
      <c r="Q20" s="54"/>
    </row>
    <row r="21" spans="1:17" s="70" customFormat="1" x14ac:dyDescent="0.3">
      <c r="A21" s="61" t="s">
        <v>740</v>
      </c>
      <c r="B21" s="1410" t="s">
        <v>75</v>
      </c>
      <c r="C21" s="1411"/>
      <c r="D21" s="65" t="s">
        <v>239</v>
      </c>
      <c r="E21" s="59">
        <v>1265233</v>
      </c>
      <c r="F21" s="58">
        <v>1407951</v>
      </c>
      <c r="G21" s="57">
        <v>1503269.2827000001</v>
      </c>
      <c r="H21" s="57">
        <v>1589707.2664552501</v>
      </c>
      <c r="I21" s="57">
        <v>1654567.3229266242</v>
      </c>
      <c r="J21" s="57">
        <v>1696924.2463935458</v>
      </c>
      <c r="K21" s="57">
        <v>1707182.5637956909</v>
      </c>
      <c r="L21" s="56">
        <v>1772055.5012199271</v>
      </c>
      <c r="M21" s="55">
        <v>1801648.8280902999</v>
      </c>
      <c r="N21" s="54"/>
      <c r="O21" s="54"/>
      <c r="P21" s="54"/>
      <c r="Q21" s="54"/>
    </row>
    <row r="22" spans="1:17" x14ac:dyDescent="0.3">
      <c r="A22" s="27" t="s">
        <v>739</v>
      </c>
      <c r="B22" s="1400" t="s">
        <v>738</v>
      </c>
      <c r="C22" s="1401"/>
      <c r="D22" s="45" t="s">
        <v>239</v>
      </c>
      <c r="E22" s="52">
        <v>471885</v>
      </c>
      <c r="F22" s="28">
        <v>125839</v>
      </c>
      <c r="G22" s="23">
        <v>134358.3003</v>
      </c>
      <c r="H22" s="23">
        <v>142083.90256725001</v>
      </c>
      <c r="I22" s="23">
        <v>147880.92579199382</v>
      </c>
      <c r="J22" s="23">
        <v>151666.67749226888</v>
      </c>
      <c r="K22" s="23">
        <v>152583.53923217923</v>
      </c>
      <c r="L22" s="22">
        <v>158381.71372300203</v>
      </c>
      <c r="M22" s="21">
        <v>161026.68834217617</v>
      </c>
      <c r="N22" s="18"/>
      <c r="O22" s="18"/>
      <c r="P22" s="18"/>
      <c r="Q22" s="18"/>
    </row>
    <row r="23" spans="1:17" x14ac:dyDescent="0.3">
      <c r="A23" s="27" t="s">
        <v>737</v>
      </c>
      <c r="B23" s="1400" t="s">
        <v>74</v>
      </c>
      <c r="C23" s="1401"/>
      <c r="D23" s="45" t="s">
        <v>239</v>
      </c>
      <c r="E23" s="113"/>
      <c r="F23" s="28">
        <v>64200</v>
      </c>
      <c r="G23" s="23">
        <v>68546.34</v>
      </c>
      <c r="H23" s="23">
        <v>72487.754549999998</v>
      </c>
      <c r="I23" s="23">
        <v>75445.254935639998</v>
      </c>
      <c r="J23" s="23">
        <v>77376.653461992377</v>
      </c>
      <c r="K23" s="23">
        <v>77844.414042593344</v>
      </c>
      <c r="L23" s="22">
        <v>80802.501776211895</v>
      </c>
      <c r="M23" s="21">
        <v>82151.90355587464</v>
      </c>
      <c r="N23" s="18"/>
      <c r="O23" s="18"/>
      <c r="P23" s="18"/>
      <c r="Q23" s="18"/>
    </row>
    <row r="24" spans="1:17" x14ac:dyDescent="0.3">
      <c r="A24" s="27" t="s">
        <v>736</v>
      </c>
      <c r="B24" s="1400" t="s">
        <v>735</v>
      </c>
      <c r="C24" s="1401"/>
      <c r="D24" s="45" t="s">
        <v>239</v>
      </c>
      <c r="E24" s="52">
        <v>1769564</v>
      </c>
      <c r="F24" s="28">
        <v>472018</v>
      </c>
      <c r="G24" s="23">
        <v>503973.61859999999</v>
      </c>
      <c r="H24" s="23">
        <v>532952.1016695</v>
      </c>
      <c r="I24" s="23">
        <v>554696.54741761566</v>
      </c>
      <c r="J24" s="23">
        <v>568896.77903150662</v>
      </c>
      <c r="K24" s="23">
        <v>572335.8976254958</v>
      </c>
      <c r="L24" s="22">
        <v>594084.66173526458</v>
      </c>
      <c r="M24" s="21">
        <v>604005.87558624346</v>
      </c>
      <c r="N24" s="18"/>
      <c r="O24" s="18"/>
      <c r="P24" s="18"/>
      <c r="Q24" s="18"/>
    </row>
    <row r="25" spans="1:17" s="70" customFormat="1" x14ac:dyDescent="0.3">
      <c r="A25" s="61" t="s">
        <v>734</v>
      </c>
      <c r="B25" s="1410" t="s">
        <v>73</v>
      </c>
      <c r="C25" s="1411"/>
      <c r="D25" s="60" t="s">
        <v>90</v>
      </c>
      <c r="E25" s="59">
        <v>2681079</v>
      </c>
      <c r="F25" s="58">
        <v>3154578</v>
      </c>
      <c r="G25" s="57">
        <v>3368142.9306000001</v>
      </c>
      <c r="H25" s="57">
        <v>3561811.1491095</v>
      </c>
      <c r="I25" s="57">
        <v>3707133.0439931676</v>
      </c>
      <c r="J25" s="57">
        <v>3802035.6499193925</v>
      </c>
      <c r="K25" s="57">
        <v>3825019.8747921502</v>
      </c>
      <c r="L25" s="56">
        <v>3970370.6300342521</v>
      </c>
      <c r="M25" s="55">
        <v>4036675.8195558242</v>
      </c>
      <c r="N25" s="54"/>
      <c r="O25" s="54"/>
      <c r="P25" s="54"/>
      <c r="Q25" s="54"/>
    </row>
    <row r="26" spans="1:17" x14ac:dyDescent="0.3">
      <c r="A26" s="27" t="s">
        <v>733</v>
      </c>
      <c r="B26" s="1400" t="s">
        <v>732</v>
      </c>
      <c r="C26" s="1401"/>
      <c r="D26" s="45" t="s">
        <v>239</v>
      </c>
      <c r="E26" s="52">
        <v>147464</v>
      </c>
      <c r="F26" s="28">
        <v>147009</v>
      </c>
      <c r="G26" s="23">
        <v>156961.50930000001</v>
      </c>
      <c r="H26" s="23">
        <v>165986.79608475001</v>
      </c>
      <c r="I26" s="23">
        <v>172759.05736500781</v>
      </c>
      <c r="J26" s="23">
        <v>177181.68923355202</v>
      </c>
      <c r="K26" s="23">
        <v>178252.79538921505</v>
      </c>
      <c r="L26" s="22">
        <v>185026.40161400521</v>
      </c>
      <c r="M26" s="21">
        <v>188116.34252095909</v>
      </c>
      <c r="N26" s="18"/>
      <c r="O26" s="18"/>
      <c r="P26" s="18"/>
      <c r="Q26" s="18"/>
    </row>
    <row r="27" spans="1:17" s="70" customFormat="1" x14ac:dyDescent="0.3">
      <c r="A27" s="61" t="s">
        <v>731</v>
      </c>
      <c r="B27" s="1410" t="s">
        <v>72</v>
      </c>
      <c r="C27" s="1411"/>
      <c r="D27" s="60" t="s">
        <v>90</v>
      </c>
      <c r="E27" s="59">
        <v>2604889</v>
      </c>
      <c r="F27" s="58">
        <v>2787231</v>
      </c>
      <c r="G27" s="57">
        <v>2975926.5386999999</v>
      </c>
      <c r="H27" s="57">
        <v>3147042.3146752501</v>
      </c>
      <c r="I27" s="57">
        <v>3275441.6411140002</v>
      </c>
      <c r="J27" s="57">
        <v>3359292.9471265185</v>
      </c>
      <c r="K27" s="57">
        <v>3379600.6853014254</v>
      </c>
      <c r="L27" s="56">
        <v>3508025.5113428794</v>
      </c>
      <c r="M27" s="55">
        <v>3566609.5373823056</v>
      </c>
      <c r="N27" s="54"/>
      <c r="O27" s="54"/>
      <c r="P27" s="54"/>
      <c r="Q27" s="54"/>
    </row>
    <row r="28" spans="1:17" x14ac:dyDescent="0.3">
      <c r="A28" s="1423"/>
      <c r="B28" s="1403"/>
      <c r="C28" s="1403"/>
      <c r="D28" s="1403"/>
      <c r="E28" s="1403"/>
      <c r="F28" s="1403"/>
      <c r="G28" s="23">
        <v>0</v>
      </c>
      <c r="H28" s="23">
        <v>0</v>
      </c>
      <c r="I28" s="23">
        <v>0</v>
      </c>
      <c r="J28" s="18"/>
      <c r="K28" s="23">
        <v>0</v>
      </c>
      <c r="L28" s="22">
        <v>0</v>
      </c>
      <c r="M28" s="21">
        <v>0</v>
      </c>
      <c r="N28" s="18"/>
      <c r="O28" s="18"/>
      <c r="P28" s="18"/>
      <c r="Q28" s="18"/>
    </row>
    <row r="29" spans="1:17" x14ac:dyDescent="0.3">
      <c r="A29" s="51" t="s">
        <v>730</v>
      </c>
      <c r="B29" s="51" t="s">
        <v>14</v>
      </c>
      <c r="C29" s="1424" t="s">
        <v>729</v>
      </c>
      <c r="D29" s="1403"/>
      <c r="E29" s="1403"/>
      <c r="F29" s="1403"/>
      <c r="G29" s="23">
        <v>0</v>
      </c>
      <c r="H29" s="23">
        <v>0</v>
      </c>
      <c r="I29" s="23">
        <v>0</v>
      </c>
      <c r="J29" s="18"/>
      <c r="K29" s="23">
        <v>0</v>
      </c>
      <c r="L29" s="22">
        <v>0</v>
      </c>
      <c r="M29" s="21">
        <v>0</v>
      </c>
      <c r="N29" s="18"/>
      <c r="O29" s="18"/>
      <c r="P29" s="18"/>
      <c r="Q29" s="18"/>
    </row>
    <row r="30" spans="1:17" x14ac:dyDescent="0.3">
      <c r="A30" s="27" t="s">
        <v>728</v>
      </c>
      <c r="B30" s="94">
        <v>13</v>
      </c>
      <c r="C30" s="67" t="s">
        <v>727</v>
      </c>
      <c r="D30" s="45" t="s">
        <v>239</v>
      </c>
      <c r="E30" s="52"/>
      <c r="F30" s="28">
        <v>44512</v>
      </c>
      <c r="G30" s="23">
        <v>47525.462399999997</v>
      </c>
      <c r="H30" s="23">
        <v>50258.176487999997</v>
      </c>
      <c r="I30" s="23">
        <v>52308.710088710395</v>
      </c>
      <c r="J30" s="23">
        <v>53647.813066981384</v>
      </c>
      <c r="K30" s="23">
        <v>53972.127069531387</v>
      </c>
      <c r="L30" s="22">
        <v>56023.067898173576</v>
      </c>
      <c r="M30" s="21">
        <v>56958.653132073072</v>
      </c>
      <c r="N30" s="18"/>
      <c r="O30" s="18"/>
      <c r="P30" s="18"/>
      <c r="Q30" s="18"/>
    </row>
    <row r="31" spans="1:17" x14ac:dyDescent="0.3">
      <c r="A31" s="27" t="s">
        <v>726</v>
      </c>
      <c r="B31" s="94">
        <v>17</v>
      </c>
      <c r="C31" s="67" t="s">
        <v>725</v>
      </c>
      <c r="D31" s="45" t="s">
        <v>239</v>
      </c>
      <c r="E31" s="52"/>
      <c r="F31" s="28">
        <v>23368</v>
      </c>
      <c r="G31" s="23">
        <v>24950.013599999998</v>
      </c>
      <c r="H31" s="23">
        <v>26384.639381999998</v>
      </c>
      <c r="I31" s="23">
        <v>27461.132668785598</v>
      </c>
      <c r="J31" s="23">
        <v>28164.137665106511</v>
      </c>
      <c r="K31" s="23">
        <v>28334.396687652981</v>
      </c>
      <c r="L31" s="22">
        <v>29411.103761783794</v>
      </c>
      <c r="M31" s="21">
        <v>29902.269194605582</v>
      </c>
      <c r="N31" s="18"/>
      <c r="O31" s="18"/>
      <c r="P31" s="18"/>
      <c r="Q31" s="18"/>
    </row>
    <row r="32" spans="1:17" x14ac:dyDescent="0.3">
      <c r="A32" s="61" t="s">
        <v>724</v>
      </c>
      <c r="B32" s="65">
        <v>28</v>
      </c>
      <c r="C32" s="69" t="s">
        <v>34</v>
      </c>
      <c r="D32" s="65" t="s">
        <v>239</v>
      </c>
      <c r="E32" s="59"/>
      <c r="F32" s="58">
        <v>239993</v>
      </c>
      <c r="G32" s="57">
        <v>256240.52609999999</v>
      </c>
      <c r="H32" s="57">
        <v>270974.35635074996</v>
      </c>
      <c r="I32" s="57">
        <v>282030.11008986057</v>
      </c>
      <c r="J32" s="57">
        <v>289250.08090816101</v>
      </c>
      <c r="K32" s="57">
        <v>290998.66759071813</v>
      </c>
      <c r="L32" s="56">
        <v>302056.61695916543</v>
      </c>
      <c r="M32" s="55">
        <v>307100.9624623835</v>
      </c>
      <c r="N32" s="54"/>
      <c r="O32" s="54"/>
      <c r="P32" s="54"/>
      <c r="Q32" s="54"/>
    </row>
    <row r="33" spans="1:17" x14ac:dyDescent="0.3">
      <c r="A33" s="27" t="s">
        <v>723</v>
      </c>
      <c r="B33" s="94">
        <v>31</v>
      </c>
      <c r="C33" s="67" t="s">
        <v>722</v>
      </c>
      <c r="D33" s="45" t="s">
        <v>239</v>
      </c>
      <c r="E33" s="52"/>
      <c r="F33" s="28">
        <v>1687262</v>
      </c>
      <c r="G33" s="23">
        <v>1801489.6373999999</v>
      </c>
      <c r="H33" s="23">
        <v>1905075.2915504999</v>
      </c>
      <c r="I33" s="23">
        <v>1982802.3634457602</v>
      </c>
      <c r="J33" s="23">
        <v>2033562.1039499717</v>
      </c>
      <c r="K33" s="23">
        <v>2045855.4786033353</v>
      </c>
      <c r="L33" s="22">
        <v>2123597.9867902622</v>
      </c>
      <c r="M33" s="21">
        <v>2159062.0731696594</v>
      </c>
      <c r="N33" s="18"/>
      <c r="O33" s="18"/>
      <c r="P33" s="18"/>
      <c r="Q33" s="18"/>
    </row>
    <row r="34" spans="1:17" x14ac:dyDescent="0.3">
      <c r="A34" s="27" t="s">
        <v>721</v>
      </c>
      <c r="B34" s="94">
        <v>34</v>
      </c>
      <c r="C34" s="67" t="s">
        <v>720</v>
      </c>
      <c r="D34" s="45" t="s">
        <v>239</v>
      </c>
      <c r="E34" s="52"/>
      <c r="F34" s="28">
        <v>83460</v>
      </c>
      <c r="G34" s="23">
        <v>89110.241999999998</v>
      </c>
      <c r="H34" s="23">
        <v>94234.080914999999</v>
      </c>
      <c r="I34" s="23">
        <v>98078.831416332003</v>
      </c>
      <c r="J34" s="23">
        <v>100589.64950059011</v>
      </c>
      <c r="K34" s="23">
        <v>101197.73825537135</v>
      </c>
      <c r="L34" s="22">
        <v>105043.25230907547</v>
      </c>
      <c r="M34" s="21">
        <v>106797.47462263703</v>
      </c>
      <c r="N34" s="18"/>
      <c r="O34" s="18"/>
      <c r="P34" s="18"/>
      <c r="Q34" s="18"/>
    </row>
    <row r="35" spans="1:17" x14ac:dyDescent="0.3">
      <c r="A35" s="27" t="s">
        <v>719</v>
      </c>
      <c r="B35" s="94">
        <v>35</v>
      </c>
      <c r="C35" s="67" t="s">
        <v>718</v>
      </c>
      <c r="D35" s="45" t="s">
        <v>239</v>
      </c>
      <c r="E35" s="52"/>
      <c r="F35" s="28">
        <v>61204</v>
      </c>
      <c r="G35" s="23">
        <v>65347.510800000004</v>
      </c>
      <c r="H35" s="23">
        <v>69104.992671</v>
      </c>
      <c r="I35" s="23">
        <v>71924.476371976794</v>
      </c>
      <c r="J35" s="23">
        <v>73765.742967099402</v>
      </c>
      <c r="K35" s="23">
        <v>74211.674720605661</v>
      </c>
      <c r="L35" s="22">
        <v>77031.718359988678</v>
      </c>
      <c r="M35" s="21">
        <v>78318.14805660049</v>
      </c>
      <c r="N35" s="18"/>
      <c r="O35" s="18"/>
      <c r="P35" s="18"/>
      <c r="Q35" s="18"/>
    </row>
    <row r="36" spans="1:17" x14ac:dyDescent="0.3">
      <c r="A36" s="27" t="s">
        <v>717</v>
      </c>
      <c r="B36" s="94">
        <v>44</v>
      </c>
      <c r="C36" s="67" t="s">
        <v>716</v>
      </c>
      <c r="D36" s="45" t="s">
        <v>239</v>
      </c>
      <c r="E36" s="52"/>
      <c r="F36" s="28">
        <v>10670</v>
      </c>
      <c r="G36" s="23">
        <v>11392.359</v>
      </c>
      <c r="H36" s="23">
        <v>12047.419642500001</v>
      </c>
      <c r="I36" s="23">
        <v>12538.954363914001</v>
      </c>
      <c r="J36" s="23">
        <v>12859.9515956302</v>
      </c>
      <c r="K36" s="23">
        <v>12937.693112686466</v>
      </c>
      <c r="L36" s="22">
        <v>13429.325450968552</v>
      </c>
      <c r="M36" s="21">
        <v>13653.595185999728</v>
      </c>
      <c r="N36" s="18"/>
      <c r="O36" s="18"/>
      <c r="P36" s="18"/>
      <c r="Q36" s="18"/>
    </row>
    <row r="37" spans="1:17" x14ac:dyDescent="0.3">
      <c r="A37" s="27" t="s">
        <v>715</v>
      </c>
      <c r="B37" s="94">
        <v>46</v>
      </c>
      <c r="C37" s="67" t="s">
        <v>714</v>
      </c>
      <c r="D37" s="45" t="s">
        <v>239</v>
      </c>
      <c r="E37" s="52"/>
      <c r="F37" s="28">
        <v>16050</v>
      </c>
      <c r="G37" s="23">
        <v>17136.584999999999</v>
      </c>
      <c r="H37" s="23">
        <v>18121.938637499999</v>
      </c>
      <c r="I37" s="23">
        <v>18861.313733909999</v>
      </c>
      <c r="J37" s="23">
        <v>19344.163365498094</v>
      </c>
      <c r="K37" s="23">
        <v>19461.103510648336</v>
      </c>
      <c r="L37" s="22">
        <v>20200.625444052974</v>
      </c>
      <c r="M37" s="21">
        <v>20537.97588896866</v>
      </c>
      <c r="N37" s="18"/>
      <c r="O37" s="18"/>
      <c r="P37" s="18"/>
      <c r="Q37" s="18"/>
    </row>
    <row r="38" spans="1:17" x14ac:dyDescent="0.3">
      <c r="A38" s="27" t="s">
        <v>713</v>
      </c>
      <c r="B38" s="95">
        <v>51</v>
      </c>
      <c r="C38" s="67" t="s">
        <v>546</v>
      </c>
      <c r="D38" s="45" t="s">
        <v>239</v>
      </c>
      <c r="E38" s="52"/>
      <c r="F38" s="28">
        <v>104603</v>
      </c>
      <c r="G38" s="23">
        <v>111684.6231</v>
      </c>
      <c r="H38" s="23">
        <v>118106.48892824999</v>
      </c>
      <c r="I38" s="23">
        <v>122925.23367652259</v>
      </c>
      <c r="J38" s="23">
        <v>126072.11965864158</v>
      </c>
      <c r="K38" s="23">
        <v>126834.25610743601</v>
      </c>
      <c r="L38" s="22">
        <v>131653.95783951858</v>
      </c>
      <c r="M38" s="21">
        <v>133852.57893543853</v>
      </c>
      <c r="N38" s="18"/>
      <c r="O38" s="18"/>
      <c r="P38" s="18"/>
      <c r="Q38" s="18"/>
    </row>
    <row r="39" spans="1:17" ht="26.4" x14ac:dyDescent="0.3">
      <c r="A39" s="27" t="s">
        <v>712</v>
      </c>
      <c r="B39" s="41">
        <v>62</v>
      </c>
      <c r="C39" s="67" t="s">
        <v>544</v>
      </c>
      <c r="D39" s="45" t="s">
        <v>239</v>
      </c>
      <c r="E39" s="52"/>
      <c r="F39" s="28">
        <v>140210</v>
      </c>
      <c r="G39" s="23">
        <v>149702.217</v>
      </c>
      <c r="H39" s="23">
        <v>158310.09447750001</v>
      </c>
      <c r="I39" s="23">
        <v>164769.14633218202</v>
      </c>
      <c r="J39" s="23">
        <v>168987.23647828589</v>
      </c>
      <c r="K39" s="23">
        <v>170008.80518554541</v>
      </c>
      <c r="L39" s="22">
        <v>176469.13978259615</v>
      </c>
      <c r="M39" s="21">
        <v>179416.17441696551</v>
      </c>
      <c r="N39" s="18"/>
      <c r="O39" s="18"/>
      <c r="P39" s="18"/>
      <c r="Q39" s="18"/>
    </row>
    <row r="40" spans="1:17" ht="26.4" x14ac:dyDescent="0.3">
      <c r="A40" s="27" t="s">
        <v>711</v>
      </c>
      <c r="B40" s="41" t="s">
        <v>710</v>
      </c>
      <c r="C40" s="67" t="s">
        <v>709</v>
      </c>
      <c r="D40" s="45" t="s">
        <v>239</v>
      </c>
      <c r="E40" s="52"/>
      <c r="F40" s="28">
        <v>42780</v>
      </c>
      <c r="G40" s="23">
        <v>45676.205999999998</v>
      </c>
      <c r="H40" s="23">
        <v>48302.587845000002</v>
      </c>
      <c r="I40" s="23">
        <v>50273.333429076003</v>
      </c>
      <c r="J40" s="23">
        <v>51560.330764860351</v>
      </c>
      <c r="K40" s="23">
        <v>51872.025432120623</v>
      </c>
      <c r="L40" s="22">
        <v>53843.162398541208</v>
      </c>
      <c r="M40" s="21">
        <v>54742.343210596846</v>
      </c>
      <c r="N40" s="18"/>
      <c r="O40" s="18"/>
      <c r="P40" s="18"/>
      <c r="Q40" s="18"/>
    </row>
    <row r="41" spans="1:17" x14ac:dyDescent="0.3">
      <c r="A41" s="27" t="s">
        <v>708</v>
      </c>
      <c r="B41" s="94">
        <v>100</v>
      </c>
      <c r="C41" s="67" t="s">
        <v>707</v>
      </c>
      <c r="D41" s="45" t="s">
        <v>239</v>
      </c>
      <c r="E41" s="52"/>
      <c r="F41" s="28">
        <v>92662</v>
      </c>
      <c r="G41" s="23">
        <v>98935.217399999994</v>
      </c>
      <c r="H41" s="23">
        <v>104623.99240049999</v>
      </c>
      <c r="I41" s="23">
        <v>108892.65129044039</v>
      </c>
      <c r="J41" s="23">
        <v>111680.30316347566</v>
      </c>
      <c r="K41" s="23">
        <v>112355.4376014764</v>
      </c>
      <c r="L41" s="22">
        <v>116624.9442303325</v>
      </c>
      <c r="M41" s="21">
        <v>118572.58079897906</v>
      </c>
      <c r="N41" s="18"/>
      <c r="O41" s="18"/>
      <c r="P41" s="18"/>
      <c r="Q41" s="18"/>
    </row>
    <row r="42" spans="1:17" x14ac:dyDescent="0.3">
      <c r="A42" s="27" t="s">
        <v>706</v>
      </c>
      <c r="B42" s="94">
        <v>101</v>
      </c>
      <c r="C42" s="67" t="s">
        <v>705</v>
      </c>
      <c r="D42" s="45" t="s">
        <v>239</v>
      </c>
      <c r="E42" s="52"/>
      <c r="F42" s="28">
        <v>61204</v>
      </c>
      <c r="G42" s="23">
        <v>65347.510800000004</v>
      </c>
      <c r="H42" s="23">
        <v>69104.992671</v>
      </c>
      <c r="I42" s="23">
        <v>71924.476371976794</v>
      </c>
      <c r="J42" s="23">
        <v>73765.742967099402</v>
      </c>
      <c r="K42" s="23">
        <v>74211.674720605661</v>
      </c>
      <c r="L42" s="22">
        <v>77031.718359988678</v>
      </c>
      <c r="M42" s="21">
        <v>78318.14805660049</v>
      </c>
      <c r="N42" s="18"/>
      <c r="O42" s="18"/>
      <c r="P42" s="18"/>
      <c r="Q42" s="18"/>
    </row>
    <row r="43" spans="1:17" x14ac:dyDescent="0.3">
      <c r="A43" s="27" t="s">
        <v>704</v>
      </c>
      <c r="B43" s="94">
        <v>171</v>
      </c>
      <c r="C43" s="67" t="s">
        <v>542</v>
      </c>
      <c r="D43" s="45" t="s">
        <v>239</v>
      </c>
      <c r="E43" s="52"/>
      <c r="F43" s="28">
        <v>491182</v>
      </c>
      <c r="G43" s="23">
        <v>524435.02139999997</v>
      </c>
      <c r="H43" s="23">
        <v>554590.03513049998</v>
      </c>
      <c r="I43" s="23">
        <v>577217.30856382439</v>
      </c>
      <c r="J43" s="23">
        <v>591994.07166305825</v>
      </c>
      <c r="K43" s="23">
        <v>595572.81897615397</v>
      </c>
      <c r="L43" s="22">
        <v>618204.58609724778</v>
      </c>
      <c r="M43" s="21">
        <v>628528.60268507176</v>
      </c>
      <c r="N43" s="18"/>
      <c r="O43" s="18"/>
      <c r="P43" s="18"/>
      <c r="Q43" s="18"/>
    </row>
    <row r="44" spans="1:17" x14ac:dyDescent="0.3">
      <c r="A44" s="27" t="s">
        <v>703</v>
      </c>
      <c r="B44" s="94" t="s">
        <v>422</v>
      </c>
      <c r="C44" s="67" t="s">
        <v>37</v>
      </c>
      <c r="D44" s="45" t="s">
        <v>239</v>
      </c>
      <c r="E44" s="52"/>
      <c r="F44" s="28">
        <v>200827</v>
      </c>
      <c r="G44" s="23">
        <v>214422.98790000001</v>
      </c>
      <c r="H44" s="23">
        <v>226752.30970425002</v>
      </c>
      <c r="I44" s="23">
        <v>236003.80394018342</v>
      </c>
      <c r="J44" s="23">
        <v>242045.50132105211</v>
      </c>
      <c r="K44" s="23">
        <v>243508.72490548127</v>
      </c>
      <c r="L44" s="22">
        <v>252762.05645188957</v>
      </c>
      <c r="M44" s="21">
        <v>256983.18279463612</v>
      </c>
      <c r="N44" s="18"/>
      <c r="O44" s="18"/>
      <c r="P44" s="18"/>
      <c r="Q44" s="18"/>
    </row>
    <row r="45" spans="1:17" x14ac:dyDescent="0.3">
      <c r="A45" s="61" t="s">
        <v>702</v>
      </c>
      <c r="B45" s="65">
        <v>268</v>
      </c>
      <c r="C45" s="69" t="s">
        <v>540</v>
      </c>
      <c r="D45" s="65" t="s">
        <v>239</v>
      </c>
      <c r="E45" s="59"/>
      <c r="F45" s="58">
        <v>499936</v>
      </c>
      <c r="G45" s="57">
        <v>533781.66720000003</v>
      </c>
      <c r="H45" s="57">
        <v>564474.11306400003</v>
      </c>
      <c r="I45" s="57">
        <v>587504.65687701129</v>
      </c>
      <c r="J45" s="57">
        <v>602544.77609306283</v>
      </c>
      <c r="K45" s="57">
        <v>606187.30496570026</v>
      </c>
      <c r="L45" s="56">
        <v>629222.42255439691</v>
      </c>
      <c r="M45" s="55">
        <v>639730.4370110553</v>
      </c>
      <c r="N45" s="54"/>
      <c r="O45" s="54"/>
      <c r="P45" s="54"/>
      <c r="Q45" s="54"/>
    </row>
    <row r="46" spans="1:17" x14ac:dyDescent="0.3">
      <c r="A46" s="27" t="s">
        <v>701</v>
      </c>
      <c r="B46" s="94">
        <v>333</v>
      </c>
      <c r="C46" s="67" t="s">
        <v>700</v>
      </c>
      <c r="D46" s="45" t="s">
        <v>239</v>
      </c>
      <c r="E46" s="52"/>
      <c r="F46" s="28"/>
      <c r="G46" s="23">
        <v>0</v>
      </c>
      <c r="H46" s="23">
        <v>0</v>
      </c>
      <c r="I46" s="23">
        <v>0</v>
      </c>
      <c r="J46" s="18"/>
      <c r="K46" s="23">
        <v>0</v>
      </c>
      <c r="L46" s="22">
        <v>0</v>
      </c>
      <c r="M46" s="21">
        <v>0</v>
      </c>
      <c r="N46" s="18"/>
      <c r="O46" s="18"/>
      <c r="P46" s="18"/>
      <c r="Q46" s="18"/>
    </row>
    <row r="47" spans="1:17" x14ac:dyDescent="0.3">
      <c r="A47" s="27" t="s">
        <v>699</v>
      </c>
      <c r="B47" s="94">
        <v>507</v>
      </c>
      <c r="C47" s="67" t="s">
        <v>698</v>
      </c>
      <c r="D47" s="45" t="s">
        <v>239</v>
      </c>
      <c r="E47" s="52"/>
      <c r="F47" s="28">
        <v>31158</v>
      </c>
      <c r="G47" s="23">
        <v>33267.3966</v>
      </c>
      <c r="H47" s="23">
        <v>35180.271904499998</v>
      </c>
      <c r="I47" s="23">
        <v>36615.626998203596</v>
      </c>
      <c r="J47" s="23">
        <v>37552.987049357609</v>
      </c>
      <c r="K47" s="23">
        <v>37780.003936746471</v>
      </c>
      <c r="L47" s="22">
        <v>39215.644086342836</v>
      </c>
      <c r="M47" s="21">
        <v>39870.545342584759</v>
      </c>
      <c r="N47" s="18"/>
      <c r="O47" s="18"/>
      <c r="P47" s="18"/>
      <c r="Q47" s="18"/>
    </row>
    <row r="48" spans="1:17" x14ac:dyDescent="0.3">
      <c r="A48" s="27" t="s">
        <v>697</v>
      </c>
      <c r="B48" s="41" t="s">
        <v>462</v>
      </c>
      <c r="C48" s="67" t="s">
        <v>696</v>
      </c>
      <c r="D48" s="45" t="s">
        <v>239</v>
      </c>
      <c r="E48" s="52"/>
      <c r="F48" s="28">
        <v>556400</v>
      </c>
      <c r="G48" s="23">
        <v>594068.28</v>
      </c>
      <c r="H48" s="23">
        <v>628227.20610000007</v>
      </c>
      <c r="I48" s="23">
        <v>653858.87610888004</v>
      </c>
      <c r="J48" s="23">
        <v>670597.66333726735</v>
      </c>
      <c r="K48" s="23">
        <v>674651.58836914238</v>
      </c>
      <c r="L48" s="22">
        <v>700288.3487271698</v>
      </c>
      <c r="M48" s="21">
        <v>711983.16415091348</v>
      </c>
      <c r="N48" s="18"/>
      <c r="O48" s="18"/>
      <c r="P48" s="18"/>
      <c r="Q48" s="18"/>
    </row>
    <row r="49" spans="1:17" x14ac:dyDescent="0.3">
      <c r="A49" s="27" t="s">
        <v>695</v>
      </c>
      <c r="B49" s="94" t="s">
        <v>694</v>
      </c>
      <c r="C49" s="67" t="s">
        <v>693</v>
      </c>
      <c r="D49" s="45" t="s">
        <v>239</v>
      </c>
      <c r="E49" s="52"/>
      <c r="F49" s="28">
        <v>19087</v>
      </c>
      <c r="G49" s="23">
        <v>20379.189900000001</v>
      </c>
      <c r="H49" s="23">
        <v>21550.993319250003</v>
      </c>
      <c r="I49" s="23">
        <v>22430.273846675402</v>
      </c>
      <c r="J49" s="23">
        <v>23004.488857150292</v>
      </c>
      <c r="K49" s="23">
        <v>23143.556554999679</v>
      </c>
      <c r="L49" s="22">
        <v>24023.011704089666</v>
      </c>
      <c r="M49" s="21">
        <v>24424.195999547963</v>
      </c>
      <c r="N49" s="18"/>
      <c r="O49" s="18"/>
      <c r="P49" s="18"/>
      <c r="Q49" s="18"/>
    </row>
    <row r="50" spans="1:17" x14ac:dyDescent="0.3">
      <c r="A50" s="61" t="s">
        <v>692</v>
      </c>
      <c r="B50" s="65">
        <v>510</v>
      </c>
      <c r="C50" s="69" t="s">
        <v>33</v>
      </c>
      <c r="D50" s="65" t="s">
        <v>239</v>
      </c>
      <c r="E50" s="59"/>
      <c r="F50" s="58">
        <v>334156</v>
      </c>
      <c r="G50" s="57">
        <v>356778.36119999998</v>
      </c>
      <c r="H50" s="57">
        <v>377293.11696899997</v>
      </c>
      <c r="I50" s="57">
        <v>392686.67614133516</v>
      </c>
      <c r="J50" s="57">
        <v>402739.45505055337</v>
      </c>
      <c r="K50" s="57">
        <v>405174.11244262964</v>
      </c>
      <c r="L50" s="56">
        <v>420570.72871544957</v>
      </c>
      <c r="M50" s="55">
        <v>427594.25988499756</v>
      </c>
      <c r="N50" s="54"/>
      <c r="O50" s="54"/>
      <c r="P50" s="54"/>
      <c r="Q50" s="54"/>
    </row>
    <row r="51" spans="1:17" x14ac:dyDescent="0.3">
      <c r="A51" s="27" t="s">
        <v>691</v>
      </c>
      <c r="B51" s="94" t="s">
        <v>300</v>
      </c>
      <c r="C51" s="67" t="s">
        <v>690</v>
      </c>
      <c r="D51" s="45" t="s">
        <v>239</v>
      </c>
      <c r="E51" s="52"/>
      <c r="F51" s="28">
        <v>166920</v>
      </c>
      <c r="G51" s="23">
        <v>178220.484</v>
      </c>
      <c r="H51" s="23">
        <v>188468.16183</v>
      </c>
      <c r="I51" s="23">
        <v>196157.66283266401</v>
      </c>
      <c r="J51" s="23">
        <v>201179.29900118022</v>
      </c>
      <c r="K51" s="23">
        <v>202395.47651074271</v>
      </c>
      <c r="L51" s="22">
        <v>210086.50461815094</v>
      </c>
      <c r="M51" s="21">
        <v>213594.94924527407</v>
      </c>
      <c r="N51" s="18"/>
      <c r="O51" s="18"/>
      <c r="P51" s="18"/>
      <c r="Q51" s="18"/>
    </row>
    <row r="52" spans="1:17" x14ac:dyDescent="0.3">
      <c r="A52" s="27" t="s">
        <v>689</v>
      </c>
      <c r="B52" s="94">
        <v>517</v>
      </c>
      <c r="C52" s="67" t="s">
        <v>688</v>
      </c>
      <c r="D52" s="45" t="s">
        <v>239</v>
      </c>
      <c r="E52" s="52"/>
      <c r="F52" s="28">
        <v>51360</v>
      </c>
      <c r="G52" s="23">
        <v>54837.072</v>
      </c>
      <c r="H52" s="23">
        <v>57990.20364</v>
      </c>
      <c r="I52" s="23">
        <v>60356.203948511997</v>
      </c>
      <c r="J52" s="23">
        <v>61901.322769593906</v>
      </c>
      <c r="K52" s="23">
        <v>62275.531234074675</v>
      </c>
      <c r="L52" s="22">
        <v>64642.001420969515</v>
      </c>
      <c r="M52" s="21">
        <v>65721.522844699706</v>
      </c>
      <c r="N52" s="18"/>
      <c r="O52" s="18"/>
      <c r="P52" s="18"/>
      <c r="Q52" s="18"/>
    </row>
    <row r="53" spans="1:17" x14ac:dyDescent="0.3">
      <c r="A53" s="27" t="s">
        <v>687</v>
      </c>
      <c r="B53" s="94">
        <v>520</v>
      </c>
      <c r="C53" s="67" t="s">
        <v>686</v>
      </c>
      <c r="D53" s="45" t="s">
        <v>239</v>
      </c>
      <c r="E53" s="52"/>
      <c r="F53" s="28">
        <v>42800</v>
      </c>
      <c r="G53" s="23">
        <v>45697.56</v>
      </c>
      <c r="H53" s="23">
        <v>48325.169699999999</v>
      </c>
      <c r="I53" s="23">
        <v>50296.836623759998</v>
      </c>
      <c r="J53" s="23">
        <v>51584.435641328251</v>
      </c>
      <c r="K53" s="23">
        <v>51896.276028395565</v>
      </c>
      <c r="L53" s="22">
        <v>53868.334517474599</v>
      </c>
      <c r="M53" s="21">
        <v>54767.935703916424</v>
      </c>
      <c r="N53" s="18"/>
      <c r="O53" s="865">
        <f>+M52+M95</f>
        <v>164303.80711174925</v>
      </c>
      <c r="P53" s="18"/>
      <c r="Q53" s="18"/>
    </row>
    <row r="54" spans="1:17" x14ac:dyDescent="0.3">
      <c r="A54" s="61" t="s">
        <v>685</v>
      </c>
      <c r="B54" s="65">
        <v>521</v>
      </c>
      <c r="C54" s="69" t="s">
        <v>684</v>
      </c>
      <c r="D54" s="65" t="s">
        <v>239</v>
      </c>
      <c r="E54" s="59"/>
      <c r="F54" s="58">
        <v>140213</v>
      </c>
      <c r="G54" s="57">
        <v>149705.42009999999</v>
      </c>
      <c r="H54" s="57">
        <v>158313.48175574999</v>
      </c>
      <c r="I54" s="57">
        <v>164772.67181138459</v>
      </c>
      <c r="J54" s="57">
        <v>168990.85220975603</v>
      </c>
      <c r="K54" s="57">
        <v>170012.44277498662</v>
      </c>
      <c r="L54" s="56">
        <v>176472.9156004361</v>
      </c>
      <c r="M54" s="55">
        <v>179420.01329096337</v>
      </c>
      <c r="N54" s="54"/>
      <c r="O54" s="54"/>
      <c r="P54" s="54"/>
      <c r="Q54" s="54"/>
    </row>
    <row r="55" spans="1:17" ht="26.4" x14ac:dyDescent="0.3">
      <c r="A55" s="61" t="s">
        <v>683</v>
      </c>
      <c r="B55" s="60">
        <v>522</v>
      </c>
      <c r="C55" s="69" t="s">
        <v>32</v>
      </c>
      <c r="D55" s="65" t="s">
        <v>239</v>
      </c>
      <c r="E55" s="59"/>
      <c r="F55" s="58">
        <v>154568</v>
      </c>
      <c r="G55" s="57">
        <v>165032.2536</v>
      </c>
      <c r="H55" s="57">
        <v>174521.608182</v>
      </c>
      <c r="I55" s="57">
        <v>181642.0897958256</v>
      </c>
      <c r="J55" s="57">
        <v>186292.12729459873</v>
      </c>
      <c r="K55" s="57">
        <v>187418.30825133284</v>
      </c>
      <c r="L55" s="56">
        <v>194540.20396488349</v>
      </c>
      <c r="M55" s="55">
        <v>197789.02537109706</v>
      </c>
      <c r="N55" s="54"/>
      <c r="O55" s="54"/>
      <c r="P55" s="54"/>
      <c r="Q55" s="54"/>
    </row>
    <row r="56" spans="1:17" x14ac:dyDescent="0.3">
      <c r="A56" s="27" t="s">
        <v>682</v>
      </c>
      <c r="B56" s="94">
        <v>523</v>
      </c>
      <c r="C56" s="67" t="s">
        <v>681</v>
      </c>
      <c r="D56" s="45" t="s">
        <v>239</v>
      </c>
      <c r="E56" s="52"/>
      <c r="F56" s="28">
        <v>185499</v>
      </c>
      <c r="G56" s="23">
        <v>198057.28229999999</v>
      </c>
      <c r="H56" s="23">
        <v>209445.57603224998</v>
      </c>
      <c r="I56" s="23">
        <v>217990.95553436578</v>
      </c>
      <c r="J56" s="23">
        <v>223571.52399604555</v>
      </c>
      <c r="K56" s="23">
        <v>224923.06792035862</v>
      </c>
      <c r="L56" s="22">
        <v>233470.14450133225</v>
      </c>
      <c r="M56" s="21">
        <v>237369.09591450449</v>
      </c>
      <c r="N56" s="18"/>
      <c r="O56" s="18"/>
      <c r="P56" s="18"/>
      <c r="Q56" s="18"/>
    </row>
    <row r="57" spans="1:17" x14ac:dyDescent="0.3">
      <c r="A57" s="27" t="s">
        <v>680</v>
      </c>
      <c r="B57" s="94">
        <v>527</v>
      </c>
      <c r="C57" s="67" t="s">
        <v>679</v>
      </c>
      <c r="D57" s="45" t="s">
        <v>239</v>
      </c>
      <c r="E57" s="52"/>
      <c r="F57" s="28">
        <v>83032</v>
      </c>
      <c r="G57" s="23">
        <v>88653.266399999993</v>
      </c>
      <c r="H57" s="23">
        <v>93750.829217999999</v>
      </c>
      <c r="I57" s="23">
        <v>97575.863050094398</v>
      </c>
      <c r="J57" s="23">
        <v>100073.80514417682</v>
      </c>
      <c r="K57" s="23">
        <v>100678.77549508739</v>
      </c>
      <c r="L57" s="22">
        <v>104504.56896390072</v>
      </c>
      <c r="M57" s="21">
        <v>106249.79526559786</v>
      </c>
      <c r="N57" s="18"/>
      <c r="O57" s="18"/>
      <c r="P57" s="18"/>
      <c r="Q57" s="18"/>
    </row>
    <row r="58" spans="1:17" x14ac:dyDescent="0.3">
      <c r="A58" s="61" t="s">
        <v>678</v>
      </c>
      <c r="B58" s="65">
        <v>528</v>
      </c>
      <c r="C58" s="69" t="s">
        <v>677</v>
      </c>
      <c r="D58" s="65" t="s">
        <v>239</v>
      </c>
      <c r="E58" s="59"/>
      <c r="F58" s="58">
        <v>228775</v>
      </c>
      <c r="G58" s="57">
        <v>244263.0675</v>
      </c>
      <c r="H58" s="57">
        <v>258308.19388125002</v>
      </c>
      <c r="I58" s="57">
        <v>268847.16819160501</v>
      </c>
      <c r="J58" s="57">
        <v>275729.65569731011</v>
      </c>
      <c r="K58" s="57">
        <v>277396.50814009807</v>
      </c>
      <c r="L58" s="56">
        <v>287937.57544942177</v>
      </c>
      <c r="M58" s="55">
        <v>292746.13295942714</v>
      </c>
      <c r="N58" s="54"/>
      <c r="O58" s="54"/>
      <c r="P58" s="54"/>
      <c r="Q58" s="54"/>
    </row>
    <row r="59" spans="1:17" x14ac:dyDescent="0.3">
      <c r="A59" s="27" t="s">
        <v>676</v>
      </c>
      <c r="B59" s="95" t="s">
        <v>675</v>
      </c>
      <c r="C59" s="67" t="s">
        <v>674</v>
      </c>
      <c r="D59" s="45" t="s">
        <v>239</v>
      </c>
      <c r="E59" s="52"/>
      <c r="F59" s="28">
        <v>228775</v>
      </c>
      <c r="G59" s="23">
        <v>244263.0675</v>
      </c>
      <c r="H59" s="23">
        <v>258308.19388125002</v>
      </c>
      <c r="I59" s="23">
        <v>268847.16819160501</v>
      </c>
      <c r="J59" s="23">
        <v>275729.65569731011</v>
      </c>
      <c r="K59" s="23">
        <v>277396.50814009807</v>
      </c>
      <c r="L59" s="22">
        <v>287937.57544942177</v>
      </c>
      <c r="M59" s="21">
        <v>292746.13295942714</v>
      </c>
      <c r="N59" s="18"/>
      <c r="O59" s="18"/>
      <c r="P59" s="18"/>
      <c r="Q59" s="18"/>
    </row>
    <row r="60" spans="1:17" x14ac:dyDescent="0.3">
      <c r="A60" s="61" t="s">
        <v>673</v>
      </c>
      <c r="B60" s="65">
        <v>560</v>
      </c>
      <c r="C60" s="69" t="s">
        <v>672</v>
      </c>
      <c r="D60" s="65" t="s">
        <v>239</v>
      </c>
      <c r="E60" s="59"/>
      <c r="F60" s="58">
        <v>333840</v>
      </c>
      <c r="G60" s="57">
        <v>356440.96799999999</v>
      </c>
      <c r="H60" s="57">
        <v>376936.32365999999</v>
      </c>
      <c r="I60" s="57">
        <v>392315.32566532801</v>
      </c>
      <c r="J60" s="57">
        <v>402358.59800236044</v>
      </c>
      <c r="K60" s="57">
        <v>404790.95302148542</v>
      </c>
      <c r="L60" s="56">
        <v>420173.00923630188</v>
      </c>
      <c r="M60" s="55">
        <v>427189.89849054813</v>
      </c>
      <c r="N60" s="54"/>
      <c r="O60" s="54"/>
      <c r="P60" s="54"/>
      <c r="Q60" s="54"/>
    </row>
    <row r="61" spans="1:17" x14ac:dyDescent="0.3">
      <c r="A61" s="27" t="s">
        <v>671</v>
      </c>
      <c r="B61" s="94">
        <v>565</v>
      </c>
      <c r="C61" s="67" t="s">
        <v>670</v>
      </c>
      <c r="D61" s="45" t="s">
        <v>239</v>
      </c>
      <c r="E61" s="52"/>
      <c r="F61" s="28">
        <v>8560</v>
      </c>
      <c r="G61" s="23">
        <v>9139.5120000000006</v>
      </c>
      <c r="H61" s="23">
        <v>9665.0339400000012</v>
      </c>
      <c r="I61" s="23">
        <v>10059.367324752002</v>
      </c>
      <c r="J61" s="23">
        <v>10316.887128265653</v>
      </c>
      <c r="K61" s="23">
        <v>10379.255205679116</v>
      </c>
      <c r="L61" s="22">
        <v>10773.666903494923</v>
      </c>
      <c r="M61" s="21">
        <v>10953.587140783287</v>
      </c>
      <c r="N61" s="18"/>
      <c r="O61" s="18"/>
      <c r="P61" s="18"/>
      <c r="Q61" s="18"/>
    </row>
    <row r="62" spans="1:17" x14ac:dyDescent="0.3">
      <c r="A62" s="27" t="s">
        <v>669</v>
      </c>
      <c r="B62" s="94">
        <v>570</v>
      </c>
      <c r="C62" s="67" t="s">
        <v>668</v>
      </c>
      <c r="D62" s="45" t="s">
        <v>239</v>
      </c>
      <c r="E62" s="52"/>
      <c r="F62" s="28">
        <v>22256</v>
      </c>
      <c r="G62" s="23">
        <v>23762.731199999998</v>
      </c>
      <c r="H62" s="23">
        <v>25129.088243999999</v>
      </c>
      <c r="I62" s="23">
        <v>26154.355044355198</v>
      </c>
      <c r="J62" s="23">
        <v>26823.906533490692</v>
      </c>
      <c r="K62" s="23">
        <v>26986.063534765693</v>
      </c>
      <c r="L62" s="22">
        <v>28011.533949086788</v>
      </c>
      <c r="M62" s="21">
        <v>28479.326566036536</v>
      </c>
      <c r="N62" s="18"/>
      <c r="O62" s="18"/>
      <c r="P62" s="18"/>
      <c r="Q62" s="18"/>
    </row>
    <row r="63" spans="1:17" x14ac:dyDescent="0.3">
      <c r="A63" s="27" t="s">
        <v>667</v>
      </c>
      <c r="B63" s="94">
        <v>576</v>
      </c>
      <c r="C63" s="7" t="s">
        <v>666</v>
      </c>
      <c r="D63" s="45" t="s">
        <v>239</v>
      </c>
      <c r="E63" s="52"/>
      <c r="F63" s="28">
        <v>46737</v>
      </c>
      <c r="G63" s="23">
        <v>49901.094899999996</v>
      </c>
      <c r="H63" s="23">
        <v>52770.407856749996</v>
      </c>
      <c r="I63" s="23">
        <v>54923.440497305397</v>
      </c>
      <c r="J63" s="23">
        <v>56329.480574036417</v>
      </c>
      <c r="K63" s="23">
        <v>56670.005905119709</v>
      </c>
      <c r="L63" s="22">
        <v>58823.466129514258</v>
      </c>
      <c r="M63" s="21">
        <v>59805.818013877142</v>
      </c>
      <c r="N63" s="18"/>
      <c r="O63" s="18"/>
      <c r="P63" s="18"/>
      <c r="Q63" s="18"/>
    </row>
    <row r="64" spans="1:17" x14ac:dyDescent="0.3">
      <c r="A64" s="27" t="s">
        <v>665</v>
      </c>
      <c r="B64" s="94">
        <v>578</v>
      </c>
      <c r="C64" s="67" t="s">
        <v>664</v>
      </c>
      <c r="D64" s="45" t="s">
        <v>239</v>
      </c>
      <c r="E64" s="52"/>
      <c r="F64" s="28">
        <v>153300</v>
      </c>
      <c r="G64" s="23">
        <v>163678.41</v>
      </c>
      <c r="H64" s="23">
        <v>173089.91857500002</v>
      </c>
      <c r="I64" s="23">
        <v>180151.98725286001</v>
      </c>
      <c r="J64" s="23">
        <v>184763.87812653324</v>
      </c>
      <c r="K64" s="23">
        <v>185880.82044750097</v>
      </c>
      <c r="L64" s="22">
        <v>192944.291624506</v>
      </c>
      <c r="M64" s="21">
        <v>196166.46129463526</v>
      </c>
      <c r="N64" s="18"/>
      <c r="O64" s="18"/>
      <c r="P64" s="18"/>
      <c r="Q64" s="18"/>
    </row>
    <row r="65" spans="1:17" x14ac:dyDescent="0.3">
      <c r="A65" s="27" t="s">
        <v>663</v>
      </c>
      <c r="B65" s="94">
        <v>579</v>
      </c>
      <c r="C65" s="67" t="s">
        <v>662</v>
      </c>
      <c r="D65" s="45" t="s">
        <v>239</v>
      </c>
      <c r="E65" s="52"/>
      <c r="F65" s="28">
        <v>35040</v>
      </c>
      <c r="G65" s="23">
        <v>37412.207999999999</v>
      </c>
      <c r="H65" s="23">
        <v>39563.409959999997</v>
      </c>
      <c r="I65" s="23">
        <v>41177.597086367998</v>
      </c>
      <c r="J65" s="23">
        <v>42231.743571779021</v>
      </c>
      <c r="K65" s="23">
        <v>42487.044673714503</v>
      </c>
      <c r="L65" s="22">
        <v>44101.552371315651</v>
      </c>
      <c r="M65" s="21">
        <v>44838.048295916626</v>
      </c>
      <c r="N65" s="18"/>
      <c r="O65" s="18"/>
      <c r="P65" s="18"/>
      <c r="Q65" s="18"/>
    </row>
    <row r="66" spans="1:17" x14ac:dyDescent="0.3">
      <c r="A66" s="27" t="s">
        <v>661</v>
      </c>
      <c r="B66" s="94">
        <v>580</v>
      </c>
      <c r="C66" s="67" t="s">
        <v>660</v>
      </c>
      <c r="D66" s="45" t="s">
        <v>239</v>
      </c>
      <c r="E66" s="50"/>
      <c r="F66" s="28">
        <v>142773</v>
      </c>
      <c r="G66" s="23">
        <v>152438.73209999999</v>
      </c>
      <c r="H66" s="23">
        <v>161203.95919575001</v>
      </c>
      <c r="I66" s="23">
        <v>167781.08073093661</v>
      </c>
      <c r="J66" s="23">
        <v>172076.27639764859</v>
      </c>
      <c r="K66" s="23">
        <v>173116.5190981804</v>
      </c>
      <c r="L66" s="22">
        <v>179694.94682391125</v>
      </c>
      <c r="M66" s="21">
        <v>182695.85243587056</v>
      </c>
      <c r="N66" s="18"/>
      <c r="O66" s="18"/>
      <c r="P66" s="18"/>
      <c r="Q66" s="18"/>
    </row>
    <row r="67" spans="1:17" s="112" customFormat="1" x14ac:dyDescent="0.3">
      <c r="A67" s="61" t="s">
        <v>659</v>
      </c>
      <c r="B67" s="60">
        <v>585</v>
      </c>
      <c r="C67" s="69" t="s">
        <v>65</v>
      </c>
      <c r="D67" s="65" t="s">
        <v>239</v>
      </c>
      <c r="E67" s="89"/>
      <c r="F67" s="58">
        <v>396281</v>
      </c>
      <c r="G67" s="57">
        <v>423109.22369999997</v>
      </c>
      <c r="H67" s="57">
        <v>447438.00406274997</v>
      </c>
      <c r="I67" s="57">
        <v>465693.47462851019</v>
      </c>
      <c r="J67" s="57">
        <v>477615.22757900006</v>
      </c>
      <c r="K67" s="57">
        <v>480502.5271216968</v>
      </c>
      <c r="L67" s="56">
        <v>498761.62315232126</v>
      </c>
      <c r="M67" s="55">
        <v>507090.94225896505</v>
      </c>
      <c r="N67" s="54"/>
      <c r="O67" s="54"/>
      <c r="P67" s="54"/>
      <c r="Q67" s="54"/>
    </row>
    <row r="68" spans="1:17" x14ac:dyDescent="0.3">
      <c r="A68" s="27" t="s">
        <v>658</v>
      </c>
      <c r="B68" s="94">
        <v>588</v>
      </c>
      <c r="C68" s="67" t="s">
        <v>657</v>
      </c>
      <c r="D68" s="45" t="s">
        <v>239</v>
      </c>
      <c r="E68" s="50"/>
      <c r="F68" s="28">
        <v>16041</v>
      </c>
      <c r="G68" s="23">
        <v>17126.975699999999</v>
      </c>
      <c r="H68" s="23">
        <v>18111.776802749999</v>
      </c>
      <c r="I68" s="23">
        <v>18850.737296302199</v>
      </c>
      <c r="J68" s="23">
        <v>19333.316171087536</v>
      </c>
      <c r="K68" s="23">
        <v>19450.190742324608</v>
      </c>
      <c r="L68" s="22">
        <v>20189.297990532945</v>
      </c>
      <c r="M68" s="21">
        <v>20526.459266974845</v>
      </c>
      <c r="N68" s="18"/>
      <c r="O68" s="18"/>
      <c r="P68" s="18"/>
      <c r="Q68" s="18"/>
    </row>
    <row r="69" spans="1:17" ht="26.4" x14ac:dyDescent="0.3">
      <c r="A69" s="27" t="s">
        <v>656</v>
      </c>
      <c r="B69" s="41">
        <v>608</v>
      </c>
      <c r="C69" s="67" t="s">
        <v>655</v>
      </c>
      <c r="D69" s="45" t="s">
        <v>239</v>
      </c>
      <c r="E69" s="50"/>
      <c r="F69" s="28">
        <v>322712</v>
      </c>
      <c r="G69" s="23">
        <v>344559.60239999997</v>
      </c>
      <c r="H69" s="23">
        <v>364371.779538</v>
      </c>
      <c r="I69" s="23">
        <v>379238.14814315038</v>
      </c>
      <c r="J69" s="23">
        <v>388946.644735615</v>
      </c>
      <c r="K69" s="23">
        <v>391297.92125410255</v>
      </c>
      <c r="L69" s="22">
        <v>406167.24226175842</v>
      </c>
      <c r="M69" s="21">
        <v>412950.2352075298</v>
      </c>
      <c r="N69" s="18"/>
      <c r="O69" s="18"/>
      <c r="P69" s="18"/>
      <c r="Q69" s="18"/>
    </row>
    <row r="70" spans="1:17" x14ac:dyDescent="0.3">
      <c r="A70" s="109" t="s">
        <v>654</v>
      </c>
      <c r="B70" s="111">
        <v>609</v>
      </c>
      <c r="C70" s="108" t="s">
        <v>653</v>
      </c>
      <c r="D70" s="107" t="s">
        <v>239</v>
      </c>
      <c r="E70" s="106"/>
      <c r="F70" s="105">
        <v>712836</v>
      </c>
      <c r="G70" s="104">
        <v>761094.99719999998</v>
      </c>
      <c r="H70" s="104">
        <v>804857.95953899994</v>
      </c>
      <c r="I70" s="104">
        <v>837696.16428819112</v>
      </c>
      <c r="J70" s="104">
        <v>859141.1860939688</v>
      </c>
      <c r="K70" s="104">
        <v>864334.90231255558</v>
      </c>
      <c r="L70" s="103">
        <v>897179.62860043265</v>
      </c>
      <c r="M70" s="97">
        <v>912162.52839805989</v>
      </c>
      <c r="N70" s="110"/>
      <c r="O70" s="110"/>
      <c r="P70" s="110"/>
      <c r="Q70" s="110"/>
    </row>
    <row r="71" spans="1:17" x14ac:dyDescent="0.3">
      <c r="A71" s="27" t="s">
        <v>652</v>
      </c>
      <c r="B71" s="94">
        <v>610</v>
      </c>
      <c r="C71" s="67" t="s">
        <v>651</v>
      </c>
      <c r="D71" s="45" t="s">
        <v>239</v>
      </c>
      <c r="E71" s="50"/>
      <c r="F71" s="28">
        <v>43563</v>
      </c>
      <c r="G71" s="23">
        <v>46512.215100000001</v>
      </c>
      <c r="H71" s="23">
        <v>49186.667468250002</v>
      </c>
      <c r="I71" s="23">
        <v>51193.4835009546</v>
      </c>
      <c r="J71" s="23">
        <v>52504.036678579039</v>
      </c>
      <c r="K71" s="23">
        <v>52821.436276284956</v>
      </c>
      <c r="L71" s="22">
        <v>54828.650854783788</v>
      </c>
      <c r="M71" s="21">
        <v>55744.289324058678</v>
      </c>
      <c r="N71" s="18"/>
      <c r="O71" s="18"/>
      <c r="P71" s="18"/>
      <c r="Q71" s="18"/>
    </row>
    <row r="72" spans="1:17" x14ac:dyDescent="0.3">
      <c r="A72" s="27" t="s">
        <v>650</v>
      </c>
      <c r="B72" s="94">
        <v>613</v>
      </c>
      <c r="C72" s="67" t="s">
        <v>649</v>
      </c>
      <c r="D72" s="45" t="s">
        <v>239</v>
      </c>
      <c r="E72" s="50"/>
      <c r="F72" s="28">
        <v>513385</v>
      </c>
      <c r="G72" s="23">
        <v>548141.16449999996</v>
      </c>
      <c r="H72" s="23">
        <v>579659.2814587499</v>
      </c>
      <c r="I72" s="23">
        <v>603309.38014226686</v>
      </c>
      <c r="J72" s="23">
        <v>618754.10027390893</v>
      </c>
      <c r="K72" s="23">
        <v>622494.61843079096</v>
      </c>
      <c r="L72" s="22">
        <v>646149.41393116105</v>
      </c>
      <c r="M72" s="21">
        <v>656940.10914381139</v>
      </c>
      <c r="N72" s="18"/>
      <c r="O72" s="18"/>
      <c r="P72" s="18"/>
      <c r="Q72" s="18"/>
    </row>
    <row r="73" spans="1:17" x14ac:dyDescent="0.3">
      <c r="A73" s="27" t="s">
        <v>648</v>
      </c>
      <c r="B73" s="94" t="s">
        <v>647</v>
      </c>
      <c r="C73" s="67" t="s">
        <v>646</v>
      </c>
      <c r="D73" s="45" t="s">
        <v>239</v>
      </c>
      <c r="E73" s="50"/>
      <c r="F73" s="28">
        <v>440820</v>
      </c>
      <c r="G73" s="23">
        <v>470663.51400000002</v>
      </c>
      <c r="H73" s="23">
        <v>497726.66605500004</v>
      </c>
      <c r="I73" s="23">
        <v>518033.91403004405</v>
      </c>
      <c r="J73" s="23">
        <v>531295.58222921321</v>
      </c>
      <c r="K73" s="23">
        <v>534507.39249619946</v>
      </c>
      <c r="L73" s="22">
        <v>554818.673411055</v>
      </c>
      <c r="M73" s="21">
        <v>564084.14525701967</v>
      </c>
      <c r="N73" s="18"/>
      <c r="O73" s="18"/>
      <c r="P73" s="18"/>
      <c r="Q73" s="18"/>
    </row>
    <row r="74" spans="1:17" x14ac:dyDescent="0.3">
      <c r="A74" s="109" t="s">
        <v>645</v>
      </c>
      <c r="B74" s="111" t="s">
        <v>408</v>
      </c>
      <c r="C74" s="108" t="s">
        <v>407</v>
      </c>
      <c r="D74" s="107" t="s">
        <v>239</v>
      </c>
      <c r="E74" s="106"/>
      <c r="F74" s="105">
        <v>180274</v>
      </c>
      <c r="G74" s="104">
        <v>192478.54980000001</v>
      </c>
      <c r="H74" s="104">
        <v>203546.0664135</v>
      </c>
      <c r="I74" s="104">
        <v>211850.74592317079</v>
      </c>
      <c r="J74" s="104">
        <v>217274.12501880396</v>
      </c>
      <c r="K74" s="104">
        <v>218587.59964352762</v>
      </c>
      <c r="L74" s="103">
        <v>226893.92842998166</v>
      </c>
      <c r="M74" s="97">
        <v>230683.05703476237</v>
      </c>
      <c r="N74" s="110"/>
      <c r="O74" s="110"/>
      <c r="P74" s="110"/>
      <c r="Q74" s="110"/>
    </row>
    <row r="75" spans="1:17" x14ac:dyDescent="0.3">
      <c r="A75" s="27" t="s">
        <v>644</v>
      </c>
      <c r="B75" s="27">
        <v>622</v>
      </c>
      <c r="C75" s="67" t="s">
        <v>643</v>
      </c>
      <c r="D75" s="45" t="s">
        <v>239</v>
      </c>
      <c r="E75" s="50"/>
      <c r="F75" s="28">
        <v>27820</v>
      </c>
      <c r="G75" s="23">
        <v>29703.414000000001</v>
      </c>
      <c r="H75" s="23">
        <v>31411.360305000002</v>
      </c>
      <c r="I75" s="23">
        <v>32692.943805444003</v>
      </c>
      <c r="J75" s="23">
        <v>33529.883166863372</v>
      </c>
      <c r="K75" s="23">
        <v>33732.57941845712</v>
      </c>
      <c r="L75" s="22">
        <v>35014.41743635849</v>
      </c>
      <c r="M75" s="21">
        <v>35599.158207545675</v>
      </c>
      <c r="N75" s="18"/>
      <c r="O75" s="18"/>
      <c r="P75" s="18"/>
      <c r="Q75" s="18"/>
    </row>
    <row r="76" spans="1:17" ht="26.4" x14ac:dyDescent="0.3">
      <c r="A76" s="27" t="s">
        <v>642</v>
      </c>
      <c r="B76" s="41">
        <v>639</v>
      </c>
      <c r="C76" s="67" t="s">
        <v>641</v>
      </c>
      <c r="D76" s="45" t="s">
        <v>239</v>
      </c>
      <c r="E76" s="50"/>
      <c r="F76" s="28">
        <v>1172923</v>
      </c>
      <c r="G76" s="23">
        <v>1252329.8870999999</v>
      </c>
      <c r="H76" s="23">
        <v>1324338.85560825</v>
      </c>
      <c r="I76" s="23">
        <v>1378371.8809170667</v>
      </c>
      <c r="J76" s="23">
        <v>1413658.2010685436</v>
      </c>
      <c r="K76" s="23">
        <v>1422204.1067302295</v>
      </c>
      <c r="L76" s="22">
        <v>1476247.8627859782</v>
      </c>
      <c r="M76" s="21">
        <v>1500901.2020945041</v>
      </c>
      <c r="N76" s="18"/>
      <c r="O76" s="18"/>
      <c r="P76" s="18"/>
      <c r="Q76" s="18"/>
    </row>
    <row r="77" spans="1:17" x14ac:dyDescent="0.3">
      <c r="A77" s="27" t="s">
        <v>640</v>
      </c>
      <c r="B77" s="41" t="s">
        <v>639</v>
      </c>
      <c r="C77" s="67" t="s">
        <v>638</v>
      </c>
      <c r="D77" s="45" t="s">
        <v>239</v>
      </c>
      <c r="E77" s="50"/>
      <c r="F77" s="28">
        <v>46842</v>
      </c>
      <c r="G77" s="23">
        <v>50013.203399999999</v>
      </c>
      <c r="H77" s="23">
        <v>52888.962595500001</v>
      </c>
      <c r="I77" s="23">
        <v>55046.8322693964</v>
      </c>
      <c r="J77" s="23">
        <v>56456.03117549295</v>
      </c>
      <c r="K77" s="23">
        <v>56797.321535563206</v>
      </c>
      <c r="L77" s="22">
        <v>58955.619753914609</v>
      </c>
      <c r="M77" s="21">
        <v>59940.178603804983</v>
      </c>
      <c r="N77" s="18"/>
      <c r="O77" s="18"/>
      <c r="P77" s="18"/>
      <c r="Q77" s="18"/>
    </row>
    <row r="78" spans="1:17" x14ac:dyDescent="0.3">
      <c r="A78" s="27" t="s">
        <v>637</v>
      </c>
      <c r="B78" s="94">
        <v>646</v>
      </c>
      <c r="C78" s="67" t="s">
        <v>636</v>
      </c>
      <c r="D78" s="45" t="s">
        <v>239</v>
      </c>
      <c r="E78" s="50"/>
      <c r="F78" s="28">
        <v>32100</v>
      </c>
      <c r="G78" s="23">
        <v>34273.17</v>
      </c>
      <c r="H78" s="23">
        <v>36243.877274999999</v>
      </c>
      <c r="I78" s="23">
        <v>37722.627467819999</v>
      </c>
      <c r="J78" s="23">
        <v>38688.326730996188</v>
      </c>
      <c r="K78" s="23">
        <v>38922.207021296672</v>
      </c>
      <c r="L78" s="22">
        <v>40401.250888105948</v>
      </c>
      <c r="M78" s="21">
        <v>41075.95177793732</v>
      </c>
      <c r="N78" s="18"/>
      <c r="O78" s="18"/>
      <c r="P78" s="18"/>
      <c r="Q78" s="18"/>
    </row>
    <row r="79" spans="1:17" x14ac:dyDescent="0.3">
      <c r="A79" s="27" t="s">
        <v>635</v>
      </c>
      <c r="B79" s="94">
        <v>649</v>
      </c>
      <c r="C79" s="67" t="s">
        <v>634</v>
      </c>
      <c r="D79" s="45" t="s">
        <v>239</v>
      </c>
      <c r="E79" s="50"/>
      <c r="F79" s="28">
        <v>161978</v>
      </c>
      <c r="G79" s="23">
        <v>172943.9106</v>
      </c>
      <c r="H79" s="23">
        <v>182888.1854595</v>
      </c>
      <c r="I79" s="23">
        <v>190350.02342624762</v>
      </c>
      <c r="J79" s="23">
        <v>195222.98402595957</v>
      </c>
      <c r="K79" s="23">
        <v>196403.1541712023</v>
      </c>
      <c r="L79" s="22">
        <v>203866.47402970798</v>
      </c>
      <c r="M79" s="21">
        <v>207271.0441460041</v>
      </c>
      <c r="N79" s="18"/>
      <c r="O79" s="18"/>
      <c r="P79" s="18"/>
      <c r="Q79" s="18"/>
    </row>
    <row r="80" spans="1:17" x14ac:dyDescent="0.3">
      <c r="A80" s="61" t="s">
        <v>633</v>
      </c>
      <c r="B80" s="60">
        <v>659</v>
      </c>
      <c r="C80" s="69" t="s">
        <v>632</v>
      </c>
      <c r="D80" s="65" t="s">
        <v>239</v>
      </c>
      <c r="E80" s="89"/>
      <c r="F80" s="58">
        <v>819060</v>
      </c>
      <c r="G80" s="57">
        <v>874510.36199999996</v>
      </c>
      <c r="H80" s="57">
        <v>924794.70781499997</v>
      </c>
      <c r="I80" s="57">
        <v>962526.33189385198</v>
      </c>
      <c r="J80" s="57">
        <v>987167.00599033455</v>
      </c>
      <c r="K80" s="57">
        <v>993134.66924807651</v>
      </c>
      <c r="L80" s="56">
        <v>1030873.7866795034</v>
      </c>
      <c r="M80" s="55">
        <v>1048089.3789170511</v>
      </c>
      <c r="N80" s="54"/>
      <c r="O80" s="54"/>
      <c r="P80" s="54"/>
      <c r="Q80" s="54"/>
    </row>
    <row r="81" spans="1:17" x14ac:dyDescent="0.3">
      <c r="A81" s="27" t="s">
        <v>631</v>
      </c>
      <c r="B81" s="94" t="s">
        <v>630</v>
      </c>
      <c r="C81" s="67" t="s">
        <v>629</v>
      </c>
      <c r="D81" s="45" t="s">
        <v>239</v>
      </c>
      <c r="E81" s="50"/>
      <c r="F81" s="28">
        <v>1863940</v>
      </c>
      <c r="G81" s="23">
        <v>1990128.7379999999</v>
      </c>
      <c r="H81" s="23">
        <v>2104561.140435</v>
      </c>
      <c r="I81" s="23">
        <v>2190427.2349647479</v>
      </c>
      <c r="J81" s="23">
        <v>2246502.1721798456</v>
      </c>
      <c r="K81" s="23">
        <v>2260082.8210366271</v>
      </c>
      <c r="L81" s="22">
        <v>2345965.9682360189</v>
      </c>
      <c r="M81" s="21">
        <v>2385143.5999055603</v>
      </c>
      <c r="N81" s="18"/>
      <c r="O81" s="18"/>
      <c r="P81" s="18"/>
      <c r="Q81" s="18"/>
    </row>
    <row r="82" spans="1:17" x14ac:dyDescent="0.3">
      <c r="A82" s="27" t="s">
        <v>628</v>
      </c>
      <c r="B82" s="94" t="s">
        <v>627</v>
      </c>
      <c r="C82" s="67" t="s">
        <v>626</v>
      </c>
      <c r="D82" s="45" t="s">
        <v>239</v>
      </c>
      <c r="E82" s="50"/>
      <c r="F82" s="28">
        <v>1333536</v>
      </c>
      <c r="G82" s="23">
        <v>1423816.3872</v>
      </c>
      <c r="H82" s="23">
        <v>1505685.829464</v>
      </c>
      <c r="I82" s="23">
        <v>1567117.8113061311</v>
      </c>
      <c r="J82" s="23">
        <v>1607236.0272755681</v>
      </c>
      <c r="K82" s="23">
        <v>1616952.157705666</v>
      </c>
      <c r="L82" s="22">
        <v>1678396.3396984814</v>
      </c>
      <c r="M82" s="21">
        <v>1706425.558571446</v>
      </c>
      <c r="N82" s="18"/>
      <c r="O82" s="18"/>
      <c r="P82" s="18"/>
      <c r="Q82" s="18"/>
    </row>
    <row r="83" spans="1:17" x14ac:dyDescent="0.3">
      <c r="A83" s="27" t="s">
        <v>625</v>
      </c>
      <c r="B83" s="41">
        <v>674</v>
      </c>
      <c r="C83" s="67" t="s">
        <v>624</v>
      </c>
      <c r="D83" s="45" t="s">
        <v>239</v>
      </c>
      <c r="E83" s="50"/>
      <c r="F83" s="28">
        <v>514730</v>
      </c>
      <c r="G83" s="23">
        <v>549577.22100000002</v>
      </c>
      <c r="H83" s="23">
        <v>581177.91120750003</v>
      </c>
      <c r="I83" s="23">
        <v>604889.96998476598</v>
      </c>
      <c r="J83" s="23">
        <v>620375.15321637597</v>
      </c>
      <c r="K83" s="23">
        <v>624125.47103028151</v>
      </c>
      <c r="L83" s="22">
        <v>647842.23892943223</v>
      </c>
      <c r="M83" s="21">
        <v>658661.2043195538</v>
      </c>
      <c r="N83" s="18"/>
      <c r="O83" s="18"/>
      <c r="P83" s="18"/>
      <c r="Q83" s="18"/>
    </row>
    <row r="84" spans="1:17" x14ac:dyDescent="0.3">
      <c r="A84" s="109" t="s">
        <v>623</v>
      </c>
      <c r="B84" s="107">
        <v>686</v>
      </c>
      <c r="C84" s="108" t="s">
        <v>622</v>
      </c>
      <c r="D84" s="107" t="s">
        <v>239</v>
      </c>
      <c r="E84" s="106"/>
      <c r="F84" s="105">
        <v>520692</v>
      </c>
      <c r="G84" s="104">
        <v>555942.84840000002</v>
      </c>
      <c r="H84" s="104">
        <v>587909.56218300003</v>
      </c>
      <c r="I84" s="104">
        <v>611896.27232006646</v>
      </c>
      <c r="J84" s="104">
        <v>627560.81689146021</v>
      </c>
      <c r="K84" s="104">
        <v>631354.57377984456</v>
      </c>
      <c r="L84" s="103">
        <v>655346.04758347862</v>
      </c>
      <c r="M84" s="97">
        <v>666290.32657812268</v>
      </c>
      <c r="N84" s="102"/>
      <c r="O84" s="102"/>
      <c r="P84" s="102"/>
      <c r="Q84" s="102"/>
    </row>
    <row r="85" spans="1:17" x14ac:dyDescent="0.3">
      <c r="A85" s="61" t="s">
        <v>621</v>
      </c>
      <c r="B85" s="65" t="s">
        <v>29</v>
      </c>
      <c r="C85" s="69" t="s">
        <v>30</v>
      </c>
      <c r="D85" s="65" t="s">
        <v>239</v>
      </c>
      <c r="E85" s="89"/>
      <c r="F85" s="58">
        <v>144450</v>
      </c>
      <c r="G85" s="57">
        <v>154229.26500000001</v>
      </c>
      <c r="H85" s="57">
        <v>163097.44773750001</v>
      </c>
      <c r="I85" s="57">
        <v>169751.82360519</v>
      </c>
      <c r="J85" s="57">
        <v>174097.47028948285</v>
      </c>
      <c r="K85" s="57">
        <v>175149.93159583505</v>
      </c>
      <c r="L85" s="56">
        <v>181805.62899647679</v>
      </c>
      <c r="M85" s="55">
        <v>184841.78300071796</v>
      </c>
      <c r="N85" s="54"/>
      <c r="O85" s="54"/>
      <c r="P85" s="54"/>
      <c r="Q85" s="54"/>
    </row>
    <row r="86" spans="1:17" x14ac:dyDescent="0.3">
      <c r="A86" s="61" t="s">
        <v>620</v>
      </c>
      <c r="B86" s="65">
        <v>690</v>
      </c>
      <c r="C86" s="101" t="s">
        <v>38</v>
      </c>
      <c r="D86" s="65" t="s">
        <v>239</v>
      </c>
      <c r="E86" s="89"/>
      <c r="F86" s="58">
        <v>386786</v>
      </c>
      <c r="G86" s="57">
        <v>412971.41220000002</v>
      </c>
      <c r="H86" s="57">
        <v>436717.26840150001</v>
      </c>
      <c r="I86" s="57">
        <v>454535.33295228123</v>
      </c>
      <c r="J86" s="57">
        <v>466171.43747585965</v>
      </c>
      <c r="K86" s="57">
        <v>468989.55654016376</v>
      </c>
      <c r="L86" s="56">
        <v>486811.15968868998</v>
      </c>
      <c r="M86" s="55">
        <v>494940.90605549113</v>
      </c>
      <c r="N86" s="54"/>
      <c r="O86" s="54"/>
      <c r="P86" s="54"/>
      <c r="Q86" s="54"/>
    </row>
    <row r="87" spans="1:17" ht="26.4" x14ac:dyDescent="0.3">
      <c r="A87" s="27" t="s">
        <v>619</v>
      </c>
      <c r="B87" s="41">
        <v>703</v>
      </c>
      <c r="C87" s="67" t="s">
        <v>618</v>
      </c>
      <c r="D87" s="45" t="s">
        <v>239</v>
      </c>
      <c r="E87" s="50"/>
      <c r="F87" s="28">
        <v>3839143</v>
      </c>
      <c r="G87" s="23">
        <v>4099052.9811</v>
      </c>
      <c r="H87" s="23">
        <v>4334748.5275132498</v>
      </c>
      <c r="I87" s="23">
        <v>4511606.26743579</v>
      </c>
      <c r="J87" s="23">
        <v>4627103.3878821461</v>
      </c>
      <c r="K87" s="23">
        <v>4655075.3467402486</v>
      </c>
      <c r="L87" s="22">
        <v>4831968.2099163784</v>
      </c>
      <c r="M87" s="21">
        <v>4912662.0790219819</v>
      </c>
      <c r="N87" s="18"/>
      <c r="O87" s="18"/>
      <c r="P87" s="18"/>
      <c r="Q87" s="18"/>
    </row>
    <row r="88" spans="1:17" x14ac:dyDescent="0.3">
      <c r="A88" s="27" t="s">
        <v>617</v>
      </c>
      <c r="B88" s="41" t="s">
        <v>616</v>
      </c>
      <c r="C88" s="67" t="s">
        <v>615</v>
      </c>
      <c r="D88" s="45" t="s">
        <v>239</v>
      </c>
      <c r="E88" s="50"/>
      <c r="F88" s="28">
        <v>2225600</v>
      </c>
      <c r="G88" s="23">
        <v>2376273.12</v>
      </c>
      <c r="H88" s="23">
        <v>2512908.8244000003</v>
      </c>
      <c r="I88" s="23">
        <v>2615435.5044355202</v>
      </c>
      <c r="J88" s="23">
        <v>2682390.6533490694</v>
      </c>
      <c r="K88" s="23">
        <v>2698606.3534765695</v>
      </c>
      <c r="L88" s="22">
        <v>2801153.3949086792</v>
      </c>
      <c r="M88" s="21">
        <v>2847932.6566036539</v>
      </c>
      <c r="N88" s="18"/>
      <c r="O88" s="18"/>
      <c r="P88" s="18"/>
      <c r="Q88" s="18"/>
    </row>
    <row r="89" spans="1:17" x14ac:dyDescent="0.3">
      <c r="A89" s="27" t="s">
        <v>614</v>
      </c>
      <c r="B89" s="94">
        <v>704</v>
      </c>
      <c r="C89" s="67" t="s">
        <v>613</v>
      </c>
      <c r="D89" s="45" t="s">
        <v>239</v>
      </c>
      <c r="E89" s="50"/>
      <c r="F89" s="28">
        <v>298230</v>
      </c>
      <c r="G89" s="23">
        <v>318420.17099999997</v>
      </c>
      <c r="H89" s="23">
        <v>336729.33083249995</v>
      </c>
      <c r="I89" s="23">
        <v>350467.88753046596</v>
      </c>
      <c r="J89" s="23">
        <v>359439.86545124592</v>
      </c>
      <c r="K89" s="23">
        <v>361612.76635393477</v>
      </c>
      <c r="L89" s="22">
        <v>375354.05147538427</v>
      </c>
      <c r="M89" s="21">
        <v>381622.46413502318</v>
      </c>
      <c r="N89" s="18"/>
      <c r="O89" s="18"/>
      <c r="P89" s="18"/>
      <c r="Q89" s="18"/>
    </row>
    <row r="90" spans="1:17" x14ac:dyDescent="0.3">
      <c r="A90" s="27" t="s">
        <v>612</v>
      </c>
      <c r="B90" s="99" t="s">
        <v>482</v>
      </c>
      <c r="C90" s="67" t="s">
        <v>481</v>
      </c>
      <c r="D90" s="45" t="s">
        <v>239</v>
      </c>
      <c r="E90" s="100"/>
      <c r="F90" s="28">
        <v>231120</v>
      </c>
      <c r="G90" s="23">
        <v>246766.82399999999</v>
      </c>
      <c r="H90" s="23">
        <v>260955.91637999998</v>
      </c>
      <c r="I90" s="23">
        <v>271602.917768304</v>
      </c>
      <c r="J90" s="23">
        <v>278555.95246317261</v>
      </c>
      <c r="K90" s="23">
        <v>280239.89055333607</v>
      </c>
      <c r="L90" s="22">
        <v>290889.00639436283</v>
      </c>
      <c r="M90" s="21">
        <v>295746.85280114872</v>
      </c>
      <c r="N90" s="18"/>
      <c r="O90" s="18"/>
      <c r="P90" s="18"/>
      <c r="Q90" s="18"/>
    </row>
    <row r="91" spans="1:17" x14ac:dyDescent="0.3">
      <c r="A91" s="61" t="s">
        <v>611</v>
      </c>
      <c r="B91" s="65">
        <v>705</v>
      </c>
      <c r="C91" s="69" t="s">
        <v>71</v>
      </c>
      <c r="D91" s="65" t="s">
        <v>239</v>
      </c>
      <c r="E91" s="89"/>
      <c r="F91" s="58">
        <v>997069</v>
      </c>
      <c r="G91" s="57">
        <v>1064570.5713</v>
      </c>
      <c r="H91" s="57">
        <v>1125783.3791497499</v>
      </c>
      <c r="I91" s="57">
        <v>1171715.3410190598</v>
      </c>
      <c r="J91" s="57">
        <v>1201711.2537491478</v>
      </c>
      <c r="K91" s="57">
        <v>1208975.8888634657</v>
      </c>
      <c r="L91" s="56">
        <v>1254916.9726402774</v>
      </c>
      <c r="M91" s="55">
        <v>1275874.08608337</v>
      </c>
      <c r="N91" s="54"/>
      <c r="O91" s="54"/>
      <c r="P91" s="54"/>
      <c r="Q91" s="54"/>
    </row>
    <row r="92" spans="1:17" x14ac:dyDescent="0.3">
      <c r="A92" s="27" t="s">
        <v>610</v>
      </c>
      <c r="B92" s="99" t="s">
        <v>431</v>
      </c>
      <c r="C92" s="67" t="s">
        <v>430</v>
      </c>
      <c r="D92" s="45" t="s">
        <v>239</v>
      </c>
      <c r="E92" s="98"/>
      <c r="F92" s="28">
        <v>513600</v>
      </c>
      <c r="G92" s="23">
        <v>548370.72</v>
      </c>
      <c r="H92" s="23">
        <v>579902.03639999998</v>
      </c>
      <c r="I92" s="23">
        <v>603562.03948511998</v>
      </c>
      <c r="J92" s="23">
        <v>619013.22769593901</v>
      </c>
      <c r="K92" s="23">
        <v>622755.31234074675</v>
      </c>
      <c r="L92" s="22">
        <v>646420.01420969516</v>
      </c>
      <c r="M92" s="21">
        <v>657215.22844699712</v>
      </c>
      <c r="N92" s="18"/>
      <c r="O92" s="18"/>
      <c r="P92" s="18"/>
      <c r="Q92" s="18"/>
    </row>
    <row r="93" spans="1:17" x14ac:dyDescent="0.3">
      <c r="A93" s="27" t="s">
        <v>609</v>
      </c>
      <c r="B93" s="94">
        <v>708</v>
      </c>
      <c r="C93" s="67" t="s">
        <v>608</v>
      </c>
      <c r="D93" s="45" t="s">
        <v>239</v>
      </c>
      <c r="E93" s="50"/>
      <c r="F93" s="28">
        <v>481082</v>
      </c>
      <c r="G93" s="23">
        <v>513651.25140000001</v>
      </c>
      <c r="H93" s="23">
        <v>543186.1983555</v>
      </c>
      <c r="I93" s="23">
        <v>565348.1952484044</v>
      </c>
      <c r="J93" s="23">
        <v>579821.10904676351</v>
      </c>
      <c r="K93" s="23">
        <v>583326.26785730361</v>
      </c>
      <c r="L93" s="22">
        <v>605492.66603588115</v>
      </c>
      <c r="M93" s="21">
        <v>615604.39355868031</v>
      </c>
      <c r="N93" s="18"/>
      <c r="O93" s="18"/>
      <c r="P93" s="18"/>
      <c r="Q93" s="18"/>
    </row>
    <row r="94" spans="1:17" x14ac:dyDescent="0.3">
      <c r="A94" s="27" t="s">
        <v>607</v>
      </c>
      <c r="B94" s="41">
        <v>711</v>
      </c>
      <c r="C94" s="67" t="s">
        <v>606</v>
      </c>
      <c r="D94" s="45" t="s">
        <v>239</v>
      </c>
      <c r="E94" s="50"/>
      <c r="F94" s="28">
        <v>48150</v>
      </c>
      <c r="G94" s="23">
        <v>51409.754999999997</v>
      </c>
      <c r="H94" s="23">
        <v>54365.815912499995</v>
      </c>
      <c r="I94" s="23">
        <v>56583.941201729991</v>
      </c>
      <c r="J94" s="23">
        <v>58032.490096494279</v>
      </c>
      <c r="K94" s="23">
        <v>58383.310531945004</v>
      </c>
      <c r="L94" s="22">
        <v>60601.876332158914</v>
      </c>
      <c r="M94" s="21">
        <v>61613.927666905969</v>
      </c>
      <c r="N94" s="18"/>
      <c r="O94" s="18"/>
      <c r="P94" s="18"/>
      <c r="Q94" s="18"/>
    </row>
    <row r="95" spans="1:17" x14ac:dyDescent="0.3">
      <c r="A95" s="61" t="s">
        <v>605</v>
      </c>
      <c r="B95" s="60">
        <v>718</v>
      </c>
      <c r="C95" s="69" t="s">
        <v>604</v>
      </c>
      <c r="D95" s="65" t="s">
        <v>239</v>
      </c>
      <c r="E95" s="89"/>
      <c r="F95" s="58">
        <v>77040</v>
      </c>
      <c r="G95" s="57">
        <v>82255.607999999993</v>
      </c>
      <c r="H95" s="57">
        <v>86985.305459999989</v>
      </c>
      <c r="I95" s="57">
        <v>90534.305922767991</v>
      </c>
      <c r="J95" s="57">
        <v>92851.984154390855</v>
      </c>
      <c r="K95" s="57">
        <v>93413.296851112013</v>
      </c>
      <c r="L95" s="56">
        <v>96963.002131454268</v>
      </c>
      <c r="M95" s="97">
        <v>98582.284267049559</v>
      </c>
      <c r="N95" s="54"/>
      <c r="O95" s="54"/>
      <c r="P95" s="54"/>
      <c r="Q95" s="54"/>
    </row>
    <row r="96" spans="1:17" x14ac:dyDescent="0.3">
      <c r="A96" s="27" t="s">
        <v>603</v>
      </c>
      <c r="B96" s="95" t="s">
        <v>602</v>
      </c>
      <c r="C96" s="67" t="s">
        <v>601</v>
      </c>
      <c r="D96" s="45" t="s">
        <v>239</v>
      </c>
      <c r="E96" s="50"/>
      <c r="F96" s="28">
        <v>2225600</v>
      </c>
      <c r="G96" s="23">
        <v>2376273.12</v>
      </c>
      <c r="H96" s="23">
        <v>2512908.8244000003</v>
      </c>
      <c r="I96" s="23">
        <v>2615435.5044355202</v>
      </c>
      <c r="J96" s="23">
        <v>2682390.6533490694</v>
      </c>
      <c r="K96" s="23">
        <v>2698606.3534765695</v>
      </c>
      <c r="L96" s="22">
        <v>2801153.3949086792</v>
      </c>
      <c r="M96" s="21">
        <v>2847932.6566036539</v>
      </c>
      <c r="N96" s="18"/>
      <c r="O96" s="18"/>
      <c r="P96" s="18"/>
      <c r="Q96" s="18"/>
    </row>
    <row r="97" spans="1:17" x14ac:dyDescent="0.3">
      <c r="A97" s="27" t="s">
        <v>600</v>
      </c>
      <c r="B97" s="41">
        <v>720</v>
      </c>
      <c r="C97" s="67" t="s">
        <v>599</v>
      </c>
      <c r="D97" s="45" t="s">
        <v>239</v>
      </c>
      <c r="E97" s="50"/>
      <c r="F97" s="28">
        <v>272806</v>
      </c>
      <c r="G97" s="23">
        <v>291274.96620000002</v>
      </c>
      <c r="H97" s="23">
        <v>308023.27675650001</v>
      </c>
      <c r="I97" s="23">
        <v>320590.62644816522</v>
      </c>
      <c r="J97" s="23">
        <v>328797.74648523825</v>
      </c>
      <c r="K97" s="23">
        <v>330785.40836921689</v>
      </c>
      <c r="L97" s="22">
        <v>343355.25388724712</v>
      </c>
      <c r="M97" s="21">
        <v>349089.28662716417</v>
      </c>
      <c r="N97" s="18"/>
      <c r="O97" s="18"/>
      <c r="P97" s="18"/>
      <c r="Q97" s="18"/>
    </row>
    <row r="98" spans="1:17" x14ac:dyDescent="0.3">
      <c r="A98" s="27" t="s">
        <v>598</v>
      </c>
      <c r="B98" s="94">
        <v>721</v>
      </c>
      <c r="C98" s="67" t="s">
        <v>597</v>
      </c>
      <c r="D98" s="45" t="s">
        <v>239</v>
      </c>
      <c r="E98" s="50"/>
      <c r="F98" s="28">
        <v>16692</v>
      </c>
      <c r="G98" s="23">
        <v>17822.0484</v>
      </c>
      <c r="H98" s="23">
        <v>18846.816182999999</v>
      </c>
      <c r="I98" s="96">
        <v>19615.766283266399</v>
      </c>
      <c r="J98" s="23">
        <v>20117.929900118019</v>
      </c>
      <c r="K98" s="23">
        <v>20239.54765107427</v>
      </c>
      <c r="L98" s="22">
        <v>21008.650461815094</v>
      </c>
      <c r="M98" s="21">
        <v>21359.494924527407</v>
      </c>
      <c r="N98" s="18"/>
      <c r="O98" s="18"/>
      <c r="P98" s="18"/>
      <c r="Q98" s="18"/>
    </row>
    <row r="99" spans="1:17" x14ac:dyDescent="0.3">
      <c r="A99" s="27" t="s">
        <v>596</v>
      </c>
      <c r="B99" s="94">
        <v>729</v>
      </c>
      <c r="C99" s="67" t="s">
        <v>473</v>
      </c>
      <c r="D99" s="45" t="s">
        <v>239</v>
      </c>
      <c r="E99" s="50"/>
      <c r="F99" s="28">
        <v>21900</v>
      </c>
      <c r="G99" s="23">
        <v>23382.63</v>
      </c>
      <c r="H99" s="23">
        <v>24727.131225000001</v>
      </c>
      <c r="I99" s="23">
        <v>25735.99817898</v>
      </c>
      <c r="J99" s="23">
        <v>26394.839732361888</v>
      </c>
      <c r="K99" s="23">
        <v>26554.402921071563</v>
      </c>
      <c r="L99" s="22">
        <v>27563.470232072283</v>
      </c>
      <c r="M99" s="21">
        <v>28023.780184947889</v>
      </c>
      <c r="N99" s="18"/>
      <c r="O99" s="18"/>
      <c r="P99" s="18"/>
      <c r="Q99" s="18"/>
    </row>
    <row r="100" spans="1:17" x14ac:dyDescent="0.3">
      <c r="A100" s="27" t="s">
        <v>595</v>
      </c>
      <c r="B100" s="65">
        <v>730</v>
      </c>
      <c r="C100" s="69" t="s">
        <v>594</v>
      </c>
      <c r="D100" s="65" t="s">
        <v>239</v>
      </c>
      <c r="E100" s="89"/>
      <c r="F100" s="58">
        <v>683280</v>
      </c>
      <c r="G100" s="57">
        <v>729538.05599999998</v>
      </c>
      <c r="H100" s="57">
        <v>771486.49421999999</v>
      </c>
      <c r="I100" s="57">
        <v>802963.14318417595</v>
      </c>
      <c r="J100" s="57">
        <v>823518.99964969081</v>
      </c>
      <c r="K100" s="57">
        <v>828497.37113743275</v>
      </c>
      <c r="L100" s="56">
        <v>859980.27124065522</v>
      </c>
      <c r="M100" s="55">
        <v>874341.94177037419</v>
      </c>
      <c r="N100" s="18"/>
      <c r="O100" s="18"/>
      <c r="P100" s="18"/>
      <c r="Q100" s="18"/>
    </row>
    <row r="101" spans="1:17" x14ac:dyDescent="0.3">
      <c r="A101" s="27" t="s">
        <v>593</v>
      </c>
      <c r="B101" s="41">
        <v>736</v>
      </c>
      <c r="C101" s="67" t="s">
        <v>592</v>
      </c>
      <c r="D101" s="45" t="s">
        <v>239</v>
      </c>
      <c r="E101" s="50"/>
      <c r="F101" s="28">
        <v>129085</v>
      </c>
      <c r="G101" s="23">
        <v>137824.0545</v>
      </c>
      <c r="H101" s="23">
        <v>145748.93763375</v>
      </c>
      <c r="I101" s="23">
        <v>151695.49428920701</v>
      </c>
      <c r="J101" s="23">
        <v>155578.89894301072</v>
      </c>
      <c r="K101" s="23">
        <v>156519.41100760381</v>
      </c>
      <c r="L101" s="22">
        <v>162467.14862589276</v>
      </c>
      <c r="M101" s="21">
        <v>165180.35000794518</v>
      </c>
      <c r="N101" s="18"/>
      <c r="O101" s="18"/>
      <c r="P101" s="18"/>
      <c r="Q101" s="18"/>
    </row>
    <row r="102" spans="1:17" x14ac:dyDescent="0.3">
      <c r="A102" s="27" t="s">
        <v>591</v>
      </c>
      <c r="B102" s="94">
        <v>744</v>
      </c>
      <c r="C102" s="67" t="s">
        <v>590</v>
      </c>
      <c r="D102" s="45" t="s">
        <v>239</v>
      </c>
      <c r="E102" s="50"/>
      <c r="F102" s="28">
        <v>108579</v>
      </c>
      <c r="G102" s="23">
        <v>115929.79829999999</v>
      </c>
      <c r="H102" s="23">
        <v>122595.76170224999</v>
      </c>
      <c r="I102" s="23">
        <v>127597.66877970179</v>
      </c>
      <c r="J102" s="23">
        <v>130864.16910046217</v>
      </c>
      <c r="K102" s="23">
        <v>131655.27464689632</v>
      </c>
      <c r="L102" s="22">
        <v>136658.17508347839</v>
      </c>
      <c r="M102" s="21">
        <v>138940.36660737247</v>
      </c>
      <c r="N102" s="18"/>
      <c r="O102" s="18"/>
      <c r="P102" s="18"/>
      <c r="Q102" s="18"/>
    </row>
    <row r="103" spans="1:17" x14ac:dyDescent="0.3">
      <c r="A103" s="27" t="s">
        <v>589</v>
      </c>
      <c r="B103" s="94">
        <v>748</v>
      </c>
      <c r="C103" s="67" t="s">
        <v>588</v>
      </c>
      <c r="D103" s="45" t="s">
        <v>239</v>
      </c>
      <c r="E103" s="50"/>
      <c r="F103" s="28"/>
      <c r="G103" s="23">
        <v>0</v>
      </c>
      <c r="H103" s="23">
        <v>0</v>
      </c>
      <c r="I103" s="23"/>
      <c r="J103" s="23">
        <v>0</v>
      </c>
      <c r="K103" s="23">
        <v>0</v>
      </c>
      <c r="L103" s="22">
        <v>0</v>
      </c>
      <c r="M103" s="21">
        <v>0</v>
      </c>
      <c r="N103" s="18"/>
      <c r="O103" s="18"/>
      <c r="P103" s="18"/>
      <c r="Q103" s="18"/>
    </row>
    <row r="104" spans="1:17" x14ac:dyDescent="0.3">
      <c r="A104" s="27" t="s">
        <v>587</v>
      </c>
      <c r="B104" s="41">
        <v>751</v>
      </c>
      <c r="C104" s="67" t="s">
        <v>586</v>
      </c>
      <c r="D104" s="45" t="s">
        <v>239</v>
      </c>
      <c r="E104" s="50"/>
      <c r="F104" s="28">
        <v>89024</v>
      </c>
      <c r="G104" s="23">
        <v>95050.924799999993</v>
      </c>
      <c r="H104" s="23">
        <v>100516.35297599999</v>
      </c>
      <c r="I104" s="23">
        <v>104617.42017742079</v>
      </c>
      <c r="J104" s="23">
        <v>107295.62613396277</v>
      </c>
      <c r="K104" s="23">
        <v>107944.25413906277</v>
      </c>
      <c r="L104" s="22">
        <v>112046.13579634715</v>
      </c>
      <c r="M104" s="21">
        <v>113917.30626414614</v>
      </c>
      <c r="N104" s="18"/>
      <c r="O104" s="18"/>
      <c r="P104" s="18"/>
      <c r="Q104" s="18"/>
    </row>
    <row r="105" spans="1:17" x14ac:dyDescent="0.3">
      <c r="A105" s="27" t="s">
        <v>585</v>
      </c>
      <c r="B105" s="95" t="s">
        <v>584</v>
      </c>
      <c r="C105" s="67" t="s">
        <v>583</v>
      </c>
      <c r="D105" s="45" t="s">
        <v>239</v>
      </c>
      <c r="E105" s="50"/>
      <c r="F105" s="28">
        <v>525695</v>
      </c>
      <c r="G105" s="23">
        <v>561284.55150000006</v>
      </c>
      <c r="H105" s="23">
        <v>593558.4132112501</v>
      </c>
      <c r="I105" s="23">
        <v>617775.59647026914</v>
      </c>
      <c r="J105" s="23">
        <v>633590.65173990803</v>
      </c>
      <c r="K105" s="23">
        <v>637420.86043802369</v>
      </c>
      <c r="L105" s="22">
        <v>661642.85313466855</v>
      </c>
      <c r="M105" s="21">
        <v>672692.28878201754</v>
      </c>
      <c r="N105" s="18"/>
      <c r="O105" s="18"/>
      <c r="P105" s="18"/>
      <c r="Q105" s="18"/>
    </row>
    <row r="106" spans="1:17" x14ac:dyDescent="0.3">
      <c r="A106" s="27" t="s">
        <v>582</v>
      </c>
      <c r="B106" s="95" t="s">
        <v>581</v>
      </c>
      <c r="C106" s="67" t="s">
        <v>580</v>
      </c>
      <c r="D106" s="45"/>
      <c r="E106" s="50"/>
      <c r="F106" s="28">
        <v>4949400</v>
      </c>
      <c r="G106" s="23">
        <v>5284474.38</v>
      </c>
      <c r="H106" s="23">
        <v>5588331.6568499999</v>
      </c>
      <c r="I106" s="23">
        <v>5816335.58844948</v>
      </c>
      <c r="J106" s="23">
        <v>5965233.7795137865</v>
      </c>
      <c r="K106" s="23">
        <v>6001295.0601621736</v>
      </c>
      <c r="L106" s="22">
        <v>6229344.2724483358</v>
      </c>
      <c r="M106" s="21">
        <v>6333374.3217982231</v>
      </c>
      <c r="N106" s="18"/>
      <c r="O106" s="18"/>
      <c r="P106" s="18"/>
      <c r="Q106" s="18"/>
    </row>
    <row r="107" spans="1:17" x14ac:dyDescent="0.3">
      <c r="A107" s="27" t="s">
        <v>579</v>
      </c>
      <c r="B107" s="94">
        <v>781</v>
      </c>
      <c r="C107" s="67" t="s">
        <v>578</v>
      </c>
      <c r="D107" s="45" t="s">
        <v>239</v>
      </c>
      <c r="E107" s="50"/>
      <c r="F107" s="28">
        <v>35040</v>
      </c>
      <c r="G107" s="23">
        <v>37412.207999999999</v>
      </c>
      <c r="H107" s="23">
        <v>39563.409959999997</v>
      </c>
      <c r="I107" s="23">
        <v>41177.597086367998</v>
      </c>
      <c r="J107" s="23">
        <v>42231.743571779021</v>
      </c>
      <c r="K107" s="23">
        <v>42487.044673714503</v>
      </c>
      <c r="L107" s="22">
        <v>44101.552371315651</v>
      </c>
      <c r="M107" s="21">
        <v>44838.048295916626</v>
      </c>
      <c r="N107" s="18"/>
      <c r="O107" s="18"/>
      <c r="P107" s="18"/>
      <c r="Q107" s="18"/>
    </row>
    <row r="108" spans="1:17" x14ac:dyDescent="0.3">
      <c r="A108" s="27" t="s">
        <v>573</v>
      </c>
      <c r="B108" s="41">
        <v>786</v>
      </c>
      <c r="C108" s="67" t="s">
        <v>401</v>
      </c>
      <c r="D108" s="45" t="s">
        <v>239</v>
      </c>
      <c r="E108" s="50"/>
      <c r="F108" s="28">
        <v>367920</v>
      </c>
      <c r="G108" s="23">
        <v>392828.18400000001</v>
      </c>
      <c r="H108" s="23">
        <v>415415.80458</v>
      </c>
      <c r="I108" s="23">
        <v>432364.76940686401</v>
      </c>
      <c r="J108" s="23">
        <v>443433.30750367971</v>
      </c>
      <c r="K108" s="23">
        <v>446113.96907400229</v>
      </c>
      <c r="L108" s="22">
        <v>463066.29989881441</v>
      </c>
      <c r="M108" s="21">
        <v>470799.50710712461</v>
      </c>
      <c r="N108" s="18"/>
      <c r="O108" s="18"/>
      <c r="P108" s="18"/>
      <c r="Q108" s="18"/>
    </row>
    <row r="109" spans="1:17" x14ac:dyDescent="0.3">
      <c r="A109" s="27" t="s">
        <v>570</v>
      </c>
      <c r="B109" s="41">
        <v>799</v>
      </c>
      <c r="C109" s="67" t="s">
        <v>577</v>
      </c>
      <c r="D109" s="45" t="s">
        <v>239</v>
      </c>
      <c r="E109" s="50"/>
      <c r="F109" s="28">
        <v>3171480</v>
      </c>
      <c r="G109" s="23">
        <v>3386189.196</v>
      </c>
      <c r="H109" s="23">
        <v>3580895.0747699998</v>
      </c>
      <c r="I109" s="23">
        <v>3726995.5938206157</v>
      </c>
      <c r="J109" s="23">
        <v>3822406.6810224233</v>
      </c>
      <c r="K109" s="23">
        <v>3845514.0537041114</v>
      </c>
      <c r="L109" s="22">
        <v>3991643.5877448674</v>
      </c>
      <c r="M109" s="21">
        <v>4058304.0356602068</v>
      </c>
      <c r="N109" s="18"/>
      <c r="O109" s="18"/>
      <c r="P109" s="18"/>
      <c r="Q109" s="18"/>
    </row>
    <row r="110" spans="1:17" x14ac:dyDescent="0.3">
      <c r="A110" s="27" t="s">
        <v>568</v>
      </c>
      <c r="B110" s="94" t="s">
        <v>576</v>
      </c>
      <c r="C110" s="67" t="s">
        <v>575</v>
      </c>
      <c r="D110" s="45" t="s">
        <v>239</v>
      </c>
      <c r="E110" s="50"/>
      <c r="F110" s="28">
        <v>10527560</v>
      </c>
      <c r="G110" s="23">
        <v>11240275.811999999</v>
      </c>
      <c r="H110" s="23">
        <v>11886591.671189999</v>
      </c>
      <c r="I110" s="23">
        <v>12371564.611374551</v>
      </c>
      <c r="J110" s="23">
        <v>12688276.66542574</v>
      </c>
      <c r="K110" s="23">
        <v>12764980.366016261</v>
      </c>
      <c r="L110" s="22">
        <v>13250049.619924879</v>
      </c>
      <c r="M110" s="21">
        <v>13471325.448577624</v>
      </c>
      <c r="N110" s="18"/>
      <c r="O110" s="18"/>
      <c r="P110" s="18"/>
      <c r="Q110" s="18"/>
    </row>
    <row r="111" spans="1:17" x14ac:dyDescent="0.3">
      <c r="A111" s="88"/>
      <c r="B111" s="88"/>
      <c r="C111" s="88"/>
      <c r="D111" s="88"/>
      <c r="E111" s="88"/>
      <c r="F111" s="93">
        <v>10527560</v>
      </c>
      <c r="G111" s="23">
        <v>11240275.811999999</v>
      </c>
      <c r="H111" s="23">
        <v>11886591.671189999</v>
      </c>
      <c r="I111" s="23">
        <v>12371564.611374551</v>
      </c>
      <c r="J111" s="23">
        <v>12688276.66542574</v>
      </c>
      <c r="K111" s="23">
        <v>12764980.366016261</v>
      </c>
      <c r="L111" s="22">
        <v>13250049.619924879</v>
      </c>
      <c r="M111" s="21">
        <v>13471325.448577624</v>
      </c>
      <c r="N111" s="18"/>
      <c r="O111" s="18"/>
      <c r="P111" s="18"/>
      <c r="Q111" s="18"/>
    </row>
    <row r="112" spans="1:17" x14ac:dyDescent="0.3">
      <c r="A112" s="75"/>
      <c r="B112" s="51" t="s">
        <v>14</v>
      </c>
      <c r="C112" s="1402" t="s">
        <v>574</v>
      </c>
      <c r="D112" s="1403"/>
      <c r="E112" s="1403"/>
      <c r="F112" s="1403"/>
      <c r="G112" s="23"/>
      <c r="H112" s="23"/>
      <c r="I112" s="23"/>
      <c r="J112" s="23"/>
      <c r="K112" s="23">
        <v>0</v>
      </c>
      <c r="L112" s="22">
        <v>0</v>
      </c>
      <c r="M112" s="21">
        <v>0</v>
      </c>
      <c r="N112" s="18"/>
      <c r="O112" s="18"/>
      <c r="P112" s="18"/>
      <c r="Q112" s="18"/>
    </row>
    <row r="113" spans="1:17" x14ac:dyDescent="0.3">
      <c r="A113" s="27" t="s">
        <v>573</v>
      </c>
      <c r="B113" s="41" t="s">
        <v>572</v>
      </c>
      <c r="C113" s="67" t="s">
        <v>571</v>
      </c>
      <c r="D113" s="45" t="s">
        <v>239</v>
      </c>
      <c r="E113" s="50"/>
      <c r="F113" s="28">
        <v>31232.230000000003</v>
      </c>
      <c r="G113" s="23">
        <v>33346.651971000007</v>
      </c>
      <c r="H113" s="23">
        <v>35264.084459332509</v>
      </c>
      <c r="I113" s="23">
        <v>36702.859105273274</v>
      </c>
      <c r="J113" s="23">
        <v>37642.452298368269</v>
      </c>
      <c r="K113" s="23">
        <v>37870.010024820964</v>
      </c>
      <c r="L113" s="22">
        <v>39309.070405764163</v>
      </c>
      <c r="M113" s="21">
        <v>39965.531881540424</v>
      </c>
      <c r="N113" s="18"/>
      <c r="O113" s="18"/>
      <c r="P113" s="18"/>
      <c r="Q113" s="18"/>
    </row>
    <row r="114" spans="1:17" x14ac:dyDescent="0.3">
      <c r="A114" s="27" t="s">
        <v>570</v>
      </c>
      <c r="B114" s="41"/>
      <c r="C114" s="67" t="s">
        <v>569</v>
      </c>
      <c r="D114" s="45" t="s">
        <v>239</v>
      </c>
      <c r="E114" s="50"/>
      <c r="F114" s="28">
        <v>70662.8</v>
      </c>
      <c r="G114" s="23">
        <v>75446.671560000003</v>
      </c>
      <c r="H114" s="23">
        <v>79784.855174700002</v>
      </c>
      <c r="I114" s="23">
        <v>83040.077265827756</v>
      </c>
      <c r="J114" s="23">
        <v>85165.903243832945</v>
      </c>
      <c r="K114" s="23">
        <v>85680.751722881076</v>
      </c>
      <c r="L114" s="22">
        <v>88936.620288350561</v>
      </c>
      <c r="M114" s="21">
        <v>90421.861847166016</v>
      </c>
      <c r="N114" s="18"/>
      <c r="O114" s="18"/>
      <c r="P114" s="18"/>
      <c r="Q114" s="18"/>
    </row>
    <row r="115" spans="1:17" x14ac:dyDescent="0.3">
      <c r="A115" s="27" t="s">
        <v>568</v>
      </c>
      <c r="B115" s="41"/>
      <c r="C115" s="67" t="s">
        <v>567</v>
      </c>
      <c r="D115" s="45" t="s">
        <v>239</v>
      </c>
      <c r="E115" s="92"/>
      <c r="F115" s="28">
        <v>133750</v>
      </c>
      <c r="G115" s="23">
        <v>142804.875</v>
      </c>
      <c r="H115" s="23">
        <v>151016.15531249999</v>
      </c>
      <c r="I115" s="23">
        <v>157177.61444924999</v>
      </c>
      <c r="J115" s="23">
        <v>161201.3613791508</v>
      </c>
      <c r="K115" s="23">
        <v>162175.86258873614</v>
      </c>
      <c r="L115" s="22">
        <v>168338.5453671081</v>
      </c>
      <c r="M115" s="21">
        <v>171149.79907473881</v>
      </c>
      <c r="N115" s="18"/>
      <c r="O115" s="18"/>
      <c r="P115" s="18"/>
      <c r="Q115" s="18"/>
    </row>
    <row r="116" spans="1:17" x14ac:dyDescent="0.3">
      <c r="A116" s="27" t="s">
        <v>566</v>
      </c>
      <c r="B116" s="41"/>
      <c r="C116" s="67" t="s">
        <v>565</v>
      </c>
      <c r="D116" s="45" t="s">
        <v>239</v>
      </c>
      <c r="E116" s="92"/>
      <c r="F116" s="28">
        <v>133750</v>
      </c>
      <c r="G116" s="23">
        <v>142804.875</v>
      </c>
      <c r="H116" s="23">
        <v>151016.15531249999</v>
      </c>
      <c r="I116" s="23">
        <v>157177.61444924999</v>
      </c>
      <c r="J116" s="23">
        <v>161201.3613791508</v>
      </c>
      <c r="K116" s="23">
        <v>162175.86258873614</v>
      </c>
      <c r="L116" s="22">
        <v>168338.5453671081</v>
      </c>
      <c r="M116" s="21">
        <v>171149.79907473881</v>
      </c>
      <c r="N116" s="18"/>
      <c r="O116" s="18"/>
      <c r="P116" s="18"/>
      <c r="Q116" s="18"/>
    </row>
    <row r="117" spans="1:17" x14ac:dyDescent="0.3">
      <c r="A117" s="27" t="s">
        <v>564</v>
      </c>
      <c r="B117" s="41"/>
      <c r="C117" s="67" t="s">
        <v>563</v>
      </c>
      <c r="D117" s="45" t="s">
        <v>239</v>
      </c>
      <c r="E117" s="92"/>
      <c r="F117" s="28">
        <v>187250</v>
      </c>
      <c r="G117" s="23">
        <v>199926.82500000001</v>
      </c>
      <c r="H117" s="23">
        <v>211422.61743750001</v>
      </c>
      <c r="I117" s="23">
        <v>220048.66022895</v>
      </c>
      <c r="J117" s="23">
        <v>225681.90593081113</v>
      </c>
      <c r="K117" s="23">
        <v>227046.20762423062</v>
      </c>
      <c r="L117" s="22">
        <v>235673.9635139514</v>
      </c>
      <c r="M117" s="21">
        <v>239609.71870463438</v>
      </c>
      <c r="N117" s="18"/>
      <c r="O117" s="18"/>
      <c r="P117" s="18"/>
      <c r="Q117" s="18"/>
    </row>
    <row r="118" spans="1:17" x14ac:dyDescent="0.3">
      <c r="A118" s="27" t="s">
        <v>562</v>
      </c>
      <c r="B118" s="41"/>
      <c r="C118" s="67" t="s">
        <v>561</v>
      </c>
      <c r="D118" s="45" t="s">
        <v>239</v>
      </c>
      <c r="E118" s="92"/>
      <c r="F118" s="28">
        <v>187250</v>
      </c>
      <c r="G118" s="23">
        <v>199926.82500000001</v>
      </c>
      <c r="H118" s="23">
        <v>211422.61743750001</v>
      </c>
      <c r="I118" s="23">
        <v>220048.66022895</v>
      </c>
      <c r="J118" s="23">
        <v>225681.90593081113</v>
      </c>
      <c r="K118" s="23">
        <v>227046.20762423062</v>
      </c>
      <c r="L118" s="22">
        <v>235673.9635139514</v>
      </c>
      <c r="M118" s="21">
        <v>239609.71870463438</v>
      </c>
      <c r="N118" s="18"/>
      <c r="O118" s="18"/>
      <c r="P118" s="18"/>
      <c r="Q118" s="18"/>
    </row>
    <row r="119" spans="1:17" x14ac:dyDescent="0.3">
      <c r="A119" s="27" t="s">
        <v>560</v>
      </c>
      <c r="B119" s="41"/>
      <c r="C119" s="67" t="s">
        <v>559</v>
      </c>
      <c r="D119" s="45" t="s">
        <v>239</v>
      </c>
      <c r="E119" s="92"/>
      <c r="F119" s="28">
        <v>299600</v>
      </c>
      <c r="G119" s="23">
        <v>319882.92</v>
      </c>
      <c r="H119" s="23">
        <v>338276.18789999996</v>
      </c>
      <c r="I119" s="23">
        <v>352077.85636631993</v>
      </c>
      <c r="J119" s="23">
        <v>361091.04948929773</v>
      </c>
      <c r="K119" s="23">
        <v>363273.93219876889</v>
      </c>
      <c r="L119" s="22">
        <v>377078.3416223221</v>
      </c>
      <c r="M119" s="21">
        <v>383375.54992741486</v>
      </c>
      <c r="N119" s="18"/>
      <c r="O119" s="18"/>
      <c r="P119" s="18"/>
      <c r="Q119" s="18"/>
    </row>
    <row r="120" spans="1:17" x14ac:dyDescent="0.3">
      <c r="A120" s="27" t="s">
        <v>558</v>
      </c>
      <c r="B120" s="41" t="s">
        <v>557</v>
      </c>
      <c r="C120" s="67" t="s">
        <v>556</v>
      </c>
      <c r="D120" s="45" t="s">
        <v>239</v>
      </c>
      <c r="E120" s="92"/>
      <c r="F120" s="28">
        <v>128400.00000000001</v>
      </c>
      <c r="G120" s="23">
        <v>137092.68000000002</v>
      </c>
      <c r="H120" s="23">
        <v>144975.50910000002</v>
      </c>
      <c r="I120" s="23">
        <v>150890.50987128002</v>
      </c>
      <c r="J120" s="23">
        <v>154753.30692398478</v>
      </c>
      <c r="K120" s="23">
        <v>155688.82808518672</v>
      </c>
      <c r="L120" s="22">
        <v>161605.00355242382</v>
      </c>
      <c r="M120" s="21">
        <v>164303.80711174931</v>
      </c>
      <c r="N120" s="18"/>
      <c r="O120" s="18"/>
      <c r="P120" s="18"/>
      <c r="Q120" s="18"/>
    </row>
    <row r="121" spans="1:17" x14ac:dyDescent="0.3">
      <c r="A121" s="27" t="s">
        <v>555</v>
      </c>
      <c r="B121" s="41" t="s">
        <v>554</v>
      </c>
      <c r="C121" s="67" t="s">
        <v>553</v>
      </c>
      <c r="D121" s="45" t="s">
        <v>239</v>
      </c>
      <c r="E121" s="50"/>
      <c r="F121" s="28">
        <v>127465.89000000001</v>
      </c>
      <c r="G121" s="23">
        <v>136095.33075300002</v>
      </c>
      <c r="H121" s="23">
        <v>143920.81227129753</v>
      </c>
      <c r="I121" s="23">
        <v>149792.78141196648</v>
      </c>
      <c r="J121" s="23">
        <v>153627.47661611284</v>
      </c>
      <c r="K121" s="23">
        <v>154556.19186086702</v>
      </c>
      <c r="L121" s="22">
        <v>160429.32715157996</v>
      </c>
      <c r="M121" s="21">
        <v>163108.49691501135</v>
      </c>
      <c r="N121" s="18"/>
      <c r="O121" s="18"/>
      <c r="P121" s="18"/>
      <c r="Q121" s="18"/>
    </row>
    <row r="122" spans="1:17" x14ac:dyDescent="0.3">
      <c r="A122" s="27" t="s">
        <v>552</v>
      </c>
      <c r="B122" s="41" t="s">
        <v>551</v>
      </c>
      <c r="C122" s="67" t="s">
        <v>550</v>
      </c>
      <c r="D122" s="45" t="s">
        <v>239</v>
      </c>
      <c r="E122" s="50"/>
      <c r="F122" s="28">
        <v>100152</v>
      </c>
      <c r="G122" s="23">
        <v>106932.2904</v>
      </c>
      <c r="H122" s="23">
        <v>113080.897098</v>
      </c>
      <c r="I122" s="23">
        <v>117694.59769959841</v>
      </c>
      <c r="J122" s="23">
        <v>120707.57940070813</v>
      </c>
      <c r="K122" s="23">
        <v>121437.28590644564</v>
      </c>
      <c r="L122" s="22">
        <v>126051.90277089058</v>
      </c>
      <c r="M122" s="21">
        <v>128156.96954716445</v>
      </c>
      <c r="N122" s="18"/>
      <c r="O122" s="18"/>
      <c r="P122" s="18"/>
      <c r="Q122" s="18"/>
    </row>
    <row r="123" spans="1:17" x14ac:dyDescent="0.3">
      <c r="A123" s="61" t="s">
        <v>549</v>
      </c>
      <c r="B123" s="60"/>
      <c r="C123" s="69" t="s">
        <v>42</v>
      </c>
      <c r="D123" s="65" t="s">
        <v>239</v>
      </c>
      <c r="E123" s="89"/>
      <c r="F123" s="58">
        <v>111113.08</v>
      </c>
      <c r="G123" s="57">
        <v>118635.435516</v>
      </c>
      <c r="H123" s="57">
        <v>125456.97305817</v>
      </c>
      <c r="I123" s="57">
        <v>130575.61755894334</v>
      </c>
      <c r="J123" s="57">
        <v>133918.35336845228</v>
      </c>
      <c r="K123" s="57">
        <v>134727.92219731773</v>
      </c>
      <c r="L123" s="56">
        <v>139847.58324081582</v>
      </c>
      <c r="M123" s="55">
        <v>142183.03788093745</v>
      </c>
      <c r="N123" s="54"/>
      <c r="O123" s="54"/>
      <c r="P123" s="54"/>
      <c r="Q123" s="54"/>
    </row>
    <row r="124" spans="1:17" x14ac:dyDescent="0.3">
      <c r="A124" s="1415"/>
      <c r="B124" s="1403"/>
      <c r="C124" s="1403"/>
      <c r="D124" s="1403"/>
      <c r="E124" s="1403"/>
      <c r="F124" s="1403"/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2">
        <v>0</v>
      </c>
      <c r="M124" s="21">
        <v>0</v>
      </c>
      <c r="N124" s="18"/>
      <c r="O124" s="18"/>
      <c r="P124" s="18"/>
      <c r="Q124" s="18"/>
    </row>
    <row r="125" spans="1:17" x14ac:dyDescent="0.3">
      <c r="A125" s="75"/>
      <c r="B125" s="1402" t="s">
        <v>548</v>
      </c>
      <c r="C125" s="1403"/>
      <c r="D125" s="1403"/>
      <c r="E125" s="1403"/>
      <c r="F125" s="1403"/>
      <c r="G125" s="23"/>
      <c r="H125" s="23"/>
      <c r="I125" s="23"/>
      <c r="J125" s="23"/>
      <c r="K125" s="23">
        <v>0</v>
      </c>
      <c r="L125" s="22">
        <v>0</v>
      </c>
      <c r="M125" s="21">
        <v>0</v>
      </c>
      <c r="N125" s="18"/>
      <c r="O125" s="18"/>
      <c r="P125" s="18"/>
      <c r="Q125" s="18"/>
    </row>
    <row r="126" spans="1:17" x14ac:dyDescent="0.3">
      <c r="A126" s="27" t="s">
        <v>547</v>
      </c>
      <c r="B126" s="41">
        <v>51</v>
      </c>
      <c r="C126" s="67" t="s">
        <v>546</v>
      </c>
      <c r="D126" s="45" t="s">
        <v>239</v>
      </c>
      <c r="E126" s="52"/>
      <c r="F126" s="28">
        <v>104603</v>
      </c>
      <c r="G126" s="23">
        <v>111684.6231</v>
      </c>
      <c r="H126" s="23">
        <v>118106.48892824999</v>
      </c>
      <c r="I126" s="23">
        <v>122925.23367652259</v>
      </c>
      <c r="J126" s="23">
        <v>126072.11965864158</v>
      </c>
      <c r="K126" s="23">
        <v>126834.25610743601</v>
      </c>
      <c r="L126" s="22">
        <v>131653.95783951858</v>
      </c>
      <c r="M126" s="21">
        <v>133852.57893543853</v>
      </c>
      <c r="N126" s="18"/>
      <c r="O126" s="18"/>
      <c r="P126" s="18"/>
      <c r="Q126" s="18"/>
    </row>
    <row r="127" spans="1:17" ht="26.4" x14ac:dyDescent="0.3">
      <c r="A127" s="27" t="s">
        <v>545</v>
      </c>
      <c r="B127" s="41">
        <v>62</v>
      </c>
      <c r="C127" s="67" t="s">
        <v>544</v>
      </c>
      <c r="D127" s="45" t="s">
        <v>239</v>
      </c>
      <c r="E127" s="52"/>
      <c r="F127" s="28">
        <v>140210</v>
      </c>
      <c r="G127" s="23">
        <v>149702.217</v>
      </c>
      <c r="H127" s="23">
        <v>158310.09447750001</v>
      </c>
      <c r="I127" s="23">
        <v>164769.14633218202</v>
      </c>
      <c r="J127" s="23">
        <v>168987.23647828589</v>
      </c>
      <c r="K127" s="23">
        <v>170008.80518554541</v>
      </c>
      <c r="L127" s="22">
        <v>176469.13978259615</v>
      </c>
      <c r="M127" s="21">
        <v>179416.17441696551</v>
      </c>
      <c r="N127" s="18"/>
      <c r="O127" s="18"/>
      <c r="P127" s="18"/>
      <c r="Q127" s="18"/>
    </row>
    <row r="128" spans="1:17" x14ac:dyDescent="0.3">
      <c r="A128" s="27" t="s">
        <v>543</v>
      </c>
      <c r="B128" s="41">
        <v>171</v>
      </c>
      <c r="C128" s="67" t="s">
        <v>542</v>
      </c>
      <c r="D128" s="45" t="s">
        <v>239</v>
      </c>
      <c r="E128" s="52"/>
      <c r="F128" s="28">
        <v>491182</v>
      </c>
      <c r="G128" s="23">
        <v>524435.02139999997</v>
      </c>
      <c r="H128" s="23">
        <v>554590.03513049998</v>
      </c>
      <c r="I128" s="23">
        <v>577217.30856382439</v>
      </c>
      <c r="J128" s="23">
        <v>591994.07166305825</v>
      </c>
      <c r="K128" s="23">
        <v>595572.81897615397</v>
      </c>
      <c r="L128" s="22">
        <v>618204.58609724778</v>
      </c>
      <c r="M128" s="21">
        <v>628528.60268507176</v>
      </c>
      <c r="N128" s="18"/>
      <c r="O128" s="18"/>
      <c r="P128" s="18"/>
      <c r="Q128" s="18"/>
    </row>
    <row r="129" spans="1:17" x14ac:dyDescent="0.3">
      <c r="A129" s="27" t="s">
        <v>541</v>
      </c>
      <c r="B129" s="41">
        <v>268</v>
      </c>
      <c r="C129" s="67" t="s">
        <v>540</v>
      </c>
      <c r="D129" s="45" t="s">
        <v>239</v>
      </c>
      <c r="E129" s="52"/>
      <c r="F129" s="28">
        <v>499936</v>
      </c>
      <c r="G129" s="23">
        <v>533781.66720000003</v>
      </c>
      <c r="H129" s="23">
        <v>564474.11306400003</v>
      </c>
      <c r="I129" s="23">
        <v>587504.65687701129</v>
      </c>
      <c r="J129" s="23">
        <v>602544.77609306283</v>
      </c>
      <c r="K129" s="23">
        <v>606187.30496570026</v>
      </c>
      <c r="L129" s="22">
        <v>629222.42255439691</v>
      </c>
      <c r="M129" s="21">
        <v>639730.4370110553</v>
      </c>
      <c r="N129" s="18"/>
      <c r="O129" s="18"/>
      <c r="P129" s="18"/>
      <c r="Q129" s="18"/>
    </row>
    <row r="130" spans="1:17" x14ac:dyDescent="0.3">
      <c r="A130" s="27" t="s">
        <v>539</v>
      </c>
      <c r="B130" s="41" t="s">
        <v>538</v>
      </c>
      <c r="C130" s="67" t="s">
        <v>537</v>
      </c>
      <c r="D130" s="45" t="s">
        <v>239</v>
      </c>
      <c r="E130" s="50"/>
      <c r="F130" s="28">
        <v>104000</v>
      </c>
      <c r="G130" s="23">
        <v>111040.8</v>
      </c>
      <c r="H130" s="23">
        <v>117425.64600000001</v>
      </c>
      <c r="I130" s="23">
        <v>122216.6123568</v>
      </c>
      <c r="J130" s="23">
        <v>125345.35763313409</v>
      </c>
      <c r="K130" s="23">
        <v>126103.10062974624</v>
      </c>
      <c r="L130" s="22">
        <v>130895.0184536766</v>
      </c>
      <c r="M130" s="21">
        <v>133080.96526185301</v>
      </c>
      <c r="N130" s="18"/>
      <c r="O130" s="18"/>
      <c r="P130" s="18"/>
      <c r="Q130" s="18"/>
    </row>
    <row r="131" spans="1:17" x14ac:dyDescent="0.3">
      <c r="A131" s="27" t="s">
        <v>536</v>
      </c>
      <c r="B131" s="41" t="s">
        <v>535</v>
      </c>
      <c r="C131" s="67" t="s">
        <v>534</v>
      </c>
      <c r="D131" s="45" t="s">
        <v>239</v>
      </c>
      <c r="E131" s="50"/>
      <c r="F131" s="28">
        <v>124800</v>
      </c>
      <c r="G131" s="23">
        <v>133248.95999999999</v>
      </c>
      <c r="H131" s="23">
        <v>140910.7752</v>
      </c>
      <c r="I131" s="23">
        <v>146659.93482816001</v>
      </c>
      <c r="J131" s="23">
        <v>150414.42915976091</v>
      </c>
      <c r="K131" s="23">
        <v>151323.72075569551</v>
      </c>
      <c r="L131" s="22">
        <v>157074.02214441195</v>
      </c>
      <c r="M131" s="21">
        <v>159697.15831422363</v>
      </c>
      <c r="N131" s="18"/>
      <c r="O131" s="18"/>
      <c r="P131" s="18"/>
      <c r="Q131" s="18"/>
    </row>
    <row r="132" spans="1:17" x14ac:dyDescent="0.3">
      <c r="A132" s="27" t="s">
        <v>533</v>
      </c>
      <c r="B132" s="41">
        <v>312</v>
      </c>
      <c r="C132" s="67" t="s">
        <v>532</v>
      </c>
      <c r="D132" s="45" t="s">
        <v>239</v>
      </c>
      <c r="E132" s="50"/>
      <c r="F132" s="28">
        <v>55640</v>
      </c>
      <c r="G132" s="23">
        <v>59406.828000000001</v>
      </c>
      <c r="H132" s="23">
        <v>62822.720610000004</v>
      </c>
      <c r="I132" s="23">
        <v>65385.887610888007</v>
      </c>
      <c r="J132" s="23">
        <v>67059.766333726744</v>
      </c>
      <c r="K132" s="23">
        <v>67465.158836914241</v>
      </c>
      <c r="L132" s="22">
        <v>70028.83487271698</v>
      </c>
      <c r="M132" s="21">
        <v>71198.316415091351</v>
      </c>
      <c r="N132" s="18"/>
      <c r="O132" s="18"/>
      <c r="P132" s="18"/>
      <c r="Q132" s="18"/>
    </row>
    <row r="133" spans="1:17" x14ac:dyDescent="0.3">
      <c r="A133" s="27" t="s">
        <v>531</v>
      </c>
      <c r="B133" s="41">
        <v>334</v>
      </c>
      <c r="C133" s="67" t="s">
        <v>530</v>
      </c>
      <c r="D133" s="45" t="s">
        <v>239</v>
      </c>
      <c r="E133" s="50"/>
      <c r="F133" s="28">
        <v>66768</v>
      </c>
      <c r="G133" s="23">
        <v>71288.193599999999</v>
      </c>
      <c r="H133" s="23">
        <v>75387.264731999996</v>
      </c>
      <c r="I133" s="23">
        <v>78463.065133065596</v>
      </c>
      <c r="J133" s="23">
        <v>80471.719600472075</v>
      </c>
      <c r="K133" s="23">
        <v>80958.19060429708</v>
      </c>
      <c r="L133" s="22">
        <v>84034.601847260376</v>
      </c>
      <c r="M133" s="21">
        <v>85437.97969810963</v>
      </c>
      <c r="N133" s="18"/>
      <c r="O133" s="18"/>
      <c r="P133" s="18"/>
      <c r="Q133" s="18"/>
    </row>
    <row r="134" spans="1:17" x14ac:dyDescent="0.3">
      <c r="A134" s="27" t="s">
        <v>529</v>
      </c>
      <c r="B134" s="41">
        <v>4</v>
      </c>
      <c r="C134" s="67" t="s">
        <v>528</v>
      </c>
      <c r="D134" s="45" t="s">
        <v>239</v>
      </c>
      <c r="E134" s="50"/>
      <c r="F134" s="28">
        <v>77896</v>
      </c>
      <c r="G134" s="23">
        <v>83169.559200000003</v>
      </c>
      <c r="H134" s="23">
        <v>87951.808854000003</v>
      </c>
      <c r="I134" s="23">
        <v>91540.242655243201</v>
      </c>
      <c r="J134" s="23">
        <v>93883.672867217421</v>
      </c>
      <c r="K134" s="23">
        <v>94451.222371679934</v>
      </c>
      <c r="L134" s="22">
        <v>98040.368821803771</v>
      </c>
      <c r="M134" s="21">
        <v>99677.642981127894</v>
      </c>
      <c r="N134" s="18"/>
      <c r="O134" s="18"/>
      <c r="P134" s="18"/>
      <c r="Q134" s="18"/>
    </row>
    <row r="135" spans="1:17" s="70" customFormat="1" x14ac:dyDescent="0.3">
      <c r="A135" s="61" t="s">
        <v>527</v>
      </c>
      <c r="B135" s="60" t="s">
        <v>507</v>
      </c>
      <c r="C135" s="69" t="s">
        <v>74</v>
      </c>
      <c r="D135" s="91" t="s">
        <v>239</v>
      </c>
      <c r="E135" s="65" t="s">
        <v>239</v>
      </c>
      <c r="F135" s="58">
        <v>64200</v>
      </c>
      <c r="G135" s="57">
        <v>68546.34</v>
      </c>
      <c r="H135" s="57">
        <v>72487.754549999998</v>
      </c>
      <c r="I135" s="57">
        <v>75445.254935639998</v>
      </c>
      <c r="J135" s="57">
        <v>77376.653461992377</v>
      </c>
      <c r="K135" s="57">
        <v>77844.414042593344</v>
      </c>
      <c r="L135" s="56">
        <v>80802.501776211895</v>
      </c>
      <c r="M135" s="55">
        <v>82151.90355587464</v>
      </c>
      <c r="N135" s="54"/>
      <c r="O135" s="54"/>
      <c r="P135" s="54"/>
      <c r="Q135" s="54"/>
    </row>
    <row r="136" spans="1:17" x14ac:dyDescent="0.3">
      <c r="A136" s="27" t="s">
        <v>526</v>
      </c>
      <c r="B136" s="41" t="s">
        <v>507</v>
      </c>
      <c r="C136" s="67" t="s">
        <v>525</v>
      </c>
      <c r="D136" s="45" t="s">
        <v>524</v>
      </c>
      <c r="E136" s="50"/>
      <c r="F136" s="28">
        <v>104000</v>
      </c>
      <c r="G136" s="23">
        <v>111040.8</v>
      </c>
      <c r="H136" s="23">
        <v>117425.64600000001</v>
      </c>
      <c r="I136" s="23">
        <v>122216.6123568</v>
      </c>
      <c r="J136" s="23">
        <v>125345.35763313409</v>
      </c>
      <c r="K136" s="23">
        <v>126103.10062974624</v>
      </c>
      <c r="L136" s="22">
        <v>130895.0184536766</v>
      </c>
      <c r="M136" s="21">
        <v>133080.96526185301</v>
      </c>
      <c r="N136" s="18"/>
      <c r="O136" s="18"/>
      <c r="P136" s="18"/>
      <c r="Q136" s="18"/>
    </row>
    <row r="137" spans="1:17" x14ac:dyDescent="0.3">
      <c r="A137" s="27" t="s">
        <v>523</v>
      </c>
      <c r="B137" s="41" t="s">
        <v>507</v>
      </c>
      <c r="C137" s="67" t="s">
        <v>522</v>
      </c>
      <c r="D137" s="45" t="s">
        <v>521</v>
      </c>
      <c r="E137" s="50"/>
      <c r="F137" s="28">
        <v>52000</v>
      </c>
      <c r="G137" s="23">
        <v>55520.4</v>
      </c>
      <c r="H137" s="23">
        <v>58712.823000000004</v>
      </c>
      <c r="I137" s="23">
        <v>61108.306178400002</v>
      </c>
      <c r="J137" s="23">
        <v>62672.678816567044</v>
      </c>
      <c r="K137" s="23">
        <v>63051.550314873122</v>
      </c>
      <c r="L137" s="22">
        <v>65447.509226838301</v>
      </c>
      <c r="M137" s="21">
        <v>66540.482630926504</v>
      </c>
      <c r="N137" s="18"/>
      <c r="O137" s="18"/>
      <c r="P137" s="18"/>
      <c r="Q137" s="18"/>
    </row>
    <row r="138" spans="1:17" x14ac:dyDescent="0.3">
      <c r="A138" s="27" t="s">
        <v>520</v>
      </c>
      <c r="B138" s="41" t="s">
        <v>507</v>
      </c>
      <c r="C138" s="67" t="s">
        <v>519</v>
      </c>
      <c r="D138" s="45" t="s">
        <v>239</v>
      </c>
      <c r="E138" s="50"/>
      <c r="F138" s="28">
        <v>6677</v>
      </c>
      <c r="G138" s="23">
        <v>7129.0329000000002</v>
      </c>
      <c r="H138" s="23">
        <v>7538.9522917499999</v>
      </c>
      <c r="I138" s="23">
        <v>7846.5415452533998</v>
      </c>
      <c r="J138" s="23">
        <v>8047.4130088118873</v>
      </c>
      <c r="K138" s="23">
        <v>8096.0615663924582</v>
      </c>
      <c r="L138" s="22">
        <v>8403.711905915372</v>
      </c>
      <c r="M138" s="21">
        <v>8544.0538947441582</v>
      </c>
      <c r="N138" s="18"/>
      <c r="O138" s="18"/>
      <c r="P138" s="18"/>
      <c r="Q138" s="18"/>
    </row>
    <row r="139" spans="1:17" ht="26.4" x14ac:dyDescent="0.3">
      <c r="A139" s="27" t="s">
        <v>518</v>
      </c>
      <c r="B139" s="41"/>
      <c r="C139" s="67" t="s">
        <v>517</v>
      </c>
      <c r="D139" s="45" t="s">
        <v>239</v>
      </c>
      <c r="E139" s="50"/>
      <c r="F139" s="28">
        <v>125839</v>
      </c>
      <c r="G139" s="23">
        <v>134358.3003</v>
      </c>
      <c r="H139" s="23">
        <v>142083.90256725001</v>
      </c>
      <c r="I139" s="23">
        <v>147880.92579199382</v>
      </c>
      <c r="J139" s="23">
        <v>151666.67749226888</v>
      </c>
      <c r="K139" s="23">
        <v>152583.53923217923</v>
      </c>
      <c r="L139" s="22">
        <v>158381.71372300203</v>
      </c>
      <c r="M139" s="21">
        <v>161026.68834217617</v>
      </c>
      <c r="N139" s="18"/>
      <c r="O139" s="18"/>
      <c r="P139" s="18"/>
      <c r="Q139" s="18"/>
    </row>
    <row r="140" spans="1:17" x14ac:dyDescent="0.3">
      <c r="A140" s="61" t="s">
        <v>516</v>
      </c>
      <c r="B140" s="60" t="s">
        <v>507</v>
      </c>
      <c r="C140" s="69" t="s">
        <v>36</v>
      </c>
      <c r="D140" s="65" t="s">
        <v>239</v>
      </c>
      <c r="E140" s="89"/>
      <c r="F140" s="58">
        <v>235193</v>
      </c>
      <c r="G140" s="57">
        <v>251115.5661</v>
      </c>
      <c r="H140" s="57">
        <v>265554.71115074999</v>
      </c>
      <c r="I140" s="57">
        <v>276389.34336570057</v>
      </c>
      <c r="J140" s="57">
        <v>283464.91055586247</v>
      </c>
      <c r="K140" s="57">
        <v>285178.52448472986</v>
      </c>
      <c r="L140" s="56">
        <v>296015.30841514957</v>
      </c>
      <c r="M140" s="55">
        <v>300958.7640656826</v>
      </c>
      <c r="N140" s="54"/>
      <c r="O140" s="54"/>
      <c r="P140" s="54"/>
      <c r="Q140" s="54"/>
    </row>
    <row r="141" spans="1:17" x14ac:dyDescent="0.3">
      <c r="A141" s="27" t="s">
        <v>515</v>
      </c>
      <c r="B141" s="41" t="s">
        <v>507</v>
      </c>
      <c r="C141" s="67" t="s">
        <v>514</v>
      </c>
      <c r="D141" s="45" t="s">
        <v>239</v>
      </c>
      <c r="E141" s="50"/>
      <c r="F141" s="28">
        <v>22952</v>
      </c>
      <c r="G141" s="23">
        <v>24505.850399999999</v>
      </c>
      <c r="H141" s="23">
        <v>25914.936797999999</v>
      </c>
      <c r="I141" s="23">
        <v>26972.2662193584</v>
      </c>
      <c r="J141" s="23">
        <v>27662.756234573975</v>
      </c>
      <c r="K141" s="23">
        <v>27829.984285133996</v>
      </c>
      <c r="L141" s="22">
        <v>28887.523687969089</v>
      </c>
      <c r="M141" s="21">
        <v>29369.945333558175</v>
      </c>
      <c r="N141" s="18"/>
      <c r="O141" s="18"/>
      <c r="P141" s="18"/>
      <c r="Q141" s="18"/>
    </row>
    <row r="142" spans="1:17" x14ac:dyDescent="0.3">
      <c r="A142" s="27" t="s">
        <v>513</v>
      </c>
      <c r="B142" s="41" t="s">
        <v>507</v>
      </c>
      <c r="C142" s="67" t="s">
        <v>512</v>
      </c>
      <c r="D142" s="45" t="s">
        <v>239</v>
      </c>
      <c r="E142" s="50"/>
      <c r="F142" s="28">
        <v>38948</v>
      </c>
      <c r="G142" s="23">
        <v>41584.779600000002</v>
      </c>
      <c r="H142" s="23">
        <v>43975.904427000001</v>
      </c>
      <c r="I142" s="23">
        <v>45770.1213276216</v>
      </c>
      <c r="J142" s="23">
        <v>46941.836433608711</v>
      </c>
      <c r="K142" s="23">
        <v>47225.611185839967</v>
      </c>
      <c r="L142" s="22">
        <v>49020.184410901886</v>
      </c>
      <c r="M142" s="21">
        <v>49838.821490563947</v>
      </c>
      <c r="N142" s="18"/>
      <c r="O142" s="18"/>
      <c r="P142" s="18"/>
      <c r="Q142" s="18"/>
    </row>
    <row r="143" spans="1:17" x14ac:dyDescent="0.3">
      <c r="A143" s="27" t="s">
        <v>504</v>
      </c>
      <c r="B143" s="41" t="s">
        <v>507</v>
      </c>
      <c r="C143" s="67" t="s">
        <v>511</v>
      </c>
      <c r="D143" s="45" t="s">
        <v>239</v>
      </c>
      <c r="E143" s="50"/>
      <c r="F143" s="28">
        <v>45864</v>
      </c>
      <c r="G143" s="23">
        <v>48968.9928</v>
      </c>
      <c r="H143" s="23">
        <v>51784.709885999997</v>
      </c>
      <c r="I143" s="23">
        <v>53897.526049348795</v>
      </c>
      <c r="J143" s="23">
        <v>55277.302716212122</v>
      </c>
      <c r="K143" s="23">
        <v>55611.467377718087</v>
      </c>
      <c r="L143" s="22">
        <v>57724.703138071374</v>
      </c>
      <c r="M143" s="21">
        <v>58688.705680477164</v>
      </c>
      <c r="N143" s="18"/>
      <c r="O143" s="18"/>
      <c r="P143" s="18"/>
      <c r="Q143" s="18"/>
    </row>
    <row r="144" spans="1:17" x14ac:dyDescent="0.3">
      <c r="A144" s="27" t="s">
        <v>502</v>
      </c>
      <c r="B144" s="41" t="s">
        <v>507</v>
      </c>
      <c r="C144" s="67" t="s">
        <v>510</v>
      </c>
      <c r="D144" s="45" t="s">
        <v>239</v>
      </c>
      <c r="E144" s="50"/>
      <c r="F144" s="28">
        <v>55711</v>
      </c>
      <c r="G144" s="23">
        <v>59482.634700000002</v>
      </c>
      <c r="H144" s="23">
        <v>62902.886195250001</v>
      </c>
      <c r="I144" s="23">
        <v>65469.323952016202</v>
      </c>
      <c r="J144" s="23">
        <v>67145.338645187818</v>
      </c>
      <c r="K144" s="23">
        <v>67551.248453690321</v>
      </c>
      <c r="L144" s="22">
        <v>70118.195894930555</v>
      </c>
      <c r="M144" s="21">
        <v>71289.169766375897</v>
      </c>
      <c r="N144" s="18"/>
      <c r="O144" s="18"/>
      <c r="P144" s="18"/>
      <c r="Q144" s="18"/>
    </row>
    <row r="145" spans="1:17" x14ac:dyDescent="0.3">
      <c r="A145" s="27" t="s">
        <v>500</v>
      </c>
      <c r="B145" s="41" t="s">
        <v>507</v>
      </c>
      <c r="C145" s="67" t="s">
        <v>509</v>
      </c>
      <c r="D145" s="45" t="s">
        <v>239</v>
      </c>
      <c r="E145" s="50"/>
      <c r="F145" s="28">
        <v>239994</v>
      </c>
      <c r="G145" s="23">
        <v>256241.5938</v>
      </c>
      <c r="H145" s="23">
        <v>270975.48544349999</v>
      </c>
      <c r="I145" s="23">
        <v>282031.28524959477</v>
      </c>
      <c r="J145" s="23">
        <v>289251.28615198442</v>
      </c>
      <c r="K145" s="23">
        <v>290999.88012053189</v>
      </c>
      <c r="L145" s="22">
        <v>302057.8755651121</v>
      </c>
      <c r="M145" s="21">
        <v>307102.24208704947</v>
      </c>
      <c r="N145" s="18"/>
      <c r="O145" s="18"/>
      <c r="P145" s="18"/>
      <c r="Q145" s="18"/>
    </row>
    <row r="146" spans="1:17" x14ac:dyDescent="0.3">
      <c r="A146" s="27" t="s">
        <v>498</v>
      </c>
      <c r="B146" s="41"/>
      <c r="C146" s="67" t="s">
        <v>508</v>
      </c>
      <c r="D146" s="45" t="s">
        <v>239</v>
      </c>
      <c r="E146" s="50"/>
      <c r="F146" s="28">
        <v>1407951</v>
      </c>
      <c r="G146" s="23">
        <v>1503269.2827000001</v>
      </c>
      <c r="H146" s="23">
        <v>1589707.2664552501</v>
      </c>
      <c r="I146" s="23">
        <v>1654567.3229266242</v>
      </c>
      <c r="J146" s="23">
        <v>1696924.2463935458</v>
      </c>
      <c r="K146" s="23">
        <v>1707182.5637956909</v>
      </c>
      <c r="L146" s="22">
        <v>1772055.5012199271</v>
      </c>
      <c r="M146" s="21">
        <v>1801648.8280902999</v>
      </c>
      <c r="N146" s="18"/>
      <c r="O146" s="18"/>
      <c r="P146" s="18"/>
      <c r="Q146" s="18"/>
    </row>
    <row r="147" spans="1:17" x14ac:dyDescent="0.3">
      <c r="A147" s="27" t="s">
        <v>496</v>
      </c>
      <c r="B147" s="41" t="s">
        <v>507</v>
      </c>
      <c r="C147" s="67" t="s">
        <v>506</v>
      </c>
      <c r="D147" s="45" t="s">
        <v>84</v>
      </c>
      <c r="E147" s="50"/>
      <c r="F147" s="28">
        <v>564094</v>
      </c>
      <c r="G147" s="23">
        <v>602283.16379999998</v>
      </c>
      <c r="H147" s="23">
        <v>636914.44571849995</v>
      </c>
      <c r="I147" s="23">
        <v>662900.5551038147</v>
      </c>
      <c r="J147" s="23">
        <v>679870.80931447237</v>
      </c>
      <c r="K147" s="23">
        <v>683980.79275611602</v>
      </c>
      <c r="L147" s="22">
        <v>709972.06288084842</v>
      </c>
      <c r="M147" s="21">
        <v>721828.59633095853</v>
      </c>
      <c r="N147" s="18"/>
      <c r="O147" s="18"/>
      <c r="P147" s="18"/>
      <c r="Q147" s="18"/>
    </row>
    <row r="148" spans="1:17" x14ac:dyDescent="0.3">
      <c r="A148" s="88"/>
      <c r="B148" s="88"/>
      <c r="C148" s="88"/>
      <c r="D148" s="88"/>
      <c r="E148" s="88"/>
      <c r="F148" s="87"/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2">
        <v>0</v>
      </c>
      <c r="M148" s="21">
        <v>0</v>
      </c>
      <c r="N148" s="18"/>
      <c r="O148" s="18"/>
      <c r="P148" s="18"/>
      <c r="Q148" s="18"/>
    </row>
    <row r="149" spans="1:17" x14ac:dyDescent="0.3">
      <c r="A149" s="90"/>
      <c r="B149" s="51" t="s">
        <v>14</v>
      </c>
      <c r="C149" s="1402" t="s">
        <v>505</v>
      </c>
      <c r="D149" s="1403"/>
      <c r="E149" s="1403"/>
      <c r="F149" s="1403"/>
      <c r="G149" s="23"/>
      <c r="H149" s="23"/>
      <c r="I149" s="23"/>
      <c r="J149" s="23"/>
      <c r="K149" s="23">
        <v>0</v>
      </c>
      <c r="L149" s="22">
        <v>0</v>
      </c>
      <c r="M149" s="21">
        <v>0</v>
      </c>
      <c r="N149" s="18"/>
      <c r="O149" s="18"/>
      <c r="P149" s="18"/>
      <c r="Q149" s="18"/>
    </row>
    <row r="150" spans="1:17" x14ac:dyDescent="0.3">
      <c r="A150" s="27" t="s">
        <v>504</v>
      </c>
      <c r="B150" s="41">
        <v>17</v>
      </c>
      <c r="C150" s="67" t="s">
        <v>503</v>
      </c>
      <c r="D150" s="45" t="s">
        <v>239</v>
      </c>
      <c r="E150" s="50"/>
      <c r="F150" s="28">
        <v>23368</v>
      </c>
      <c r="G150" s="23">
        <v>24950.013599999998</v>
      </c>
      <c r="H150" s="23">
        <v>26384.639381999998</v>
      </c>
      <c r="I150" s="23">
        <v>27461.132668785598</v>
      </c>
      <c r="J150" s="23">
        <v>28164.137665106511</v>
      </c>
      <c r="K150" s="23">
        <v>28334.396687652981</v>
      </c>
      <c r="L150" s="22">
        <v>29411.103761783794</v>
      </c>
      <c r="M150" s="21">
        <v>29902.269194605582</v>
      </c>
      <c r="N150" s="18"/>
      <c r="O150" s="18"/>
      <c r="P150" s="18"/>
      <c r="Q150" s="18"/>
    </row>
    <row r="151" spans="1:17" x14ac:dyDescent="0.3">
      <c r="A151" s="27" t="s">
        <v>502</v>
      </c>
      <c r="B151" s="41">
        <v>34</v>
      </c>
      <c r="C151" s="67" t="s">
        <v>501</v>
      </c>
      <c r="D151" s="45" t="s">
        <v>239</v>
      </c>
      <c r="E151" s="50"/>
      <c r="F151" s="28">
        <v>83460</v>
      </c>
      <c r="G151" s="23">
        <v>89110.241999999998</v>
      </c>
      <c r="H151" s="23">
        <v>94234.080914999999</v>
      </c>
      <c r="I151" s="23">
        <v>98078.831416332003</v>
      </c>
      <c r="J151" s="23">
        <v>100589.64950059011</v>
      </c>
      <c r="K151" s="23">
        <v>101197.73825537135</v>
      </c>
      <c r="L151" s="22">
        <v>105043.25230907547</v>
      </c>
      <c r="M151" s="21">
        <v>106797.47462263703</v>
      </c>
      <c r="N151" s="18"/>
      <c r="O151" s="18"/>
      <c r="P151" s="18"/>
      <c r="Q151" s="18"/>
    </row>
    <row r="152" spans="1:17" x14ac:dyDescent="0.3">
      <c r="A152" s="27" t="s">
        <v>500</v>
      </c>
      <c r="B152" s="41">
        <v>35</v>
      </c>
      <c r="C152" s="67" t="s">
        <v>499</v>
      </c>
      <c r="D152" s="45" t="s">
        <v>239</v>
      </c>
      <c r="E152" s="50"/>
      <c r="F152" s="28">
        <v>61204</v>
      </c>
      <c r="G152" s="23">
        <v>65347.510800000004</v>
      </c>
      <c r="H152" s="23">
        <v>69104.992671</v>
      </c>
      <c r="I152" s="23">
        <v>71924.476371976794</v>
      </c>
      <c r="J152" s="23">
        <v>73765.742967099402</v>
      </c>
      <c r="K152" s="23">
        <v>74211.674720605661</v>
      </c>
      <c r="L152" s="22">
        <v>77031.718359988678</v>
      </c>
      <c r="M152" s="21">
        <v>78318.14805660049</v>
      </c>
      <c r="N152" s="18"/>
      <c r="O152" s="18"/>
      <c r="P152" s="18"/>
      <c r="Q152" s="18"/>
    </row>
    <row r="153" spans="1:17" x14ac:dyDescent="0.3">
      <c r="A153" s="27" t="s">
        <v>498</v>
      </c>
      <c r="B153" s="41">
        <v>100</v>
      </c>
      <c r="C153" s="67" t="s">
        <v>497</v>
      </c>
      <c r="D153" s="45" t="s">
        <v>239</v>
      </c>
      <c r="E153" s="50"/>
      <c r="F153" s="28">
        <v>92662</v>
      </c>
      <c r="G153" s="23">
        <v>98935.217399999994</v>
      </c>
      <c r="H153" s="23">
        <v>104623.99240049999</v>
      </c>
      <c r="I153" s="23">
        <v>108892.65129044039</v>
      </c>
      <c r="J153" s="23">
        <v>111680.30316347566</v>
      </c>
      <c r="K153" s="23">
        <v>112355.4376014764</v>
      </c>
      <c r="L153" s="22">
        <v>116624.9442303325</v>
      </c>
      <c r="M153" s="21">
        <v>118572.58079897906</v>
      </c>
      <c r="N153" s="18"/>
      <c r="O153" s="18"/>
      <c r="P153" s="18"/>
      <c r="Q153" s="18"/>
    </row>
    <row r="154" spans="1:17" x14ac:dyDescent="0.3">
      <c r="A154" s="27" t="s">
        <v>496</v>
      </c>
      <c r="B154" s="41">
        <v>101</v>
      </c>
      <c r="C154" s="67" t="s">
        <v>495</v>
      </c>
      <c r="D154" s="45" t="s">
        <v>239</v>
      </c>
      <c r="E154" s="50"/>
      <c r="F154" s="28">
        <v>61204</v>
      </c>
      <c r="G154" s="23">
        <v>65347.510800000004</v>
      </c>
      <c r="H154" s="23">
        <v>69104.992671</v>
      </c>
      <c r="I154" s="23">
        <v>71924.476371976794</v>
      </c>
      <c r="J154" s="23">
        <v>73765.742967099402</v>
      </c>
      <c r="K154" s="23">
        <v>74211.674720605661</v>
      </c>
      <c r="L154" s="22">
        <v>77031.718359988678</v>
      </c>
      <c r="M154" s="21">
        <v>78318.14805660049</v>
      </c>
      <c r="N154" s="18"/>
      <c r="O154" s="18"/>
      <c r="P154" s="18"/>
      <c r="Q154" s="18"/>
    </row>
    <row r="155" spans="1:17" x14ac:dyDescent="0.3">
      <c r="A155" s="27" t="s">
        <v>494</v>
      </c>
      <c r="B155" s="41">
        <v>517</v>
      </c>
      <c r="C155" s="67" t="s">
        <v>493</v>
      </c>
      <c r="D155" s="45" t="s">
        <v>239</v>
      </c>
      <c r="E155" s="50"/>
      <c r="F155" s="28">
        <v>51360</v>
      </c>
      <c r="G155" s="23">
        <v>54837.072</v>
      </c>
      <c r="H155" s="23">
        <v>57990.20364</v>
      </c>
      <c r="I155" s="23">
        <v>60356.203948511997</v>
      </c>
      <c r="J155" s="23">
        <v>61901.322769593906</v>
      </c>
      <c r="K155" s="23">
        <v>62275.531234074675</v>
      </c>
      <c r="L155" s="22">
        <v>64642.001420969515</v>
      </c>
      <c r="M155" s="21">
        <v>65721.522844699706</v>
      </c>
      <c r="N155" s="18"/>
      <c r="O155" s="18"/>
      <c r="P155" s="18"/>
      <c r="Q155" s="18"/>
    </row>
    <row r="156" spans="1:17" x14ac:dyDescent="0.3">
      <c r="A156" s="27" t="s">
        <v>492</v>
      </c>
      <c r="B156" s="41">
        <v>690</v>
      </c>
      <c r="C156" s="67" t="s">
        <v>491</v>
      </c>
      <c r="D156" s="45" t="s">
        <v>239</v>
      </c>
      <c r="E156" s="50"/>
      <c r="F156" s="28">
        <v>386786</v>
      </c>
      <c r="G156" s="23">
        <v>412971.41220000002</v>
      </c>
      <c r="H156" s="23">
        <v>436717.26840150001</v>
      </c>
      <c r="I156" s="23">
        <v>454535.33295228123</v>
      </c>
      <c r="J156" s="23">
        <v>466171.43747585965</v>
      </c>
      <c r="K156" s="23">
        <v>468989.55654016376</v>
      </c>
      <c r="L156" s="22">
        <v>486811.15968868998</v>
      </c>
      <c r="M156" s="21">
        <v>494940.90605549113</v>
      </c>
      <c r="N156" s="18"/>
      <c r="O156" s="18"/>
      <c r="P156" s="18"/>
      <c r="Q156" s="18"/>
    </row>
    <row r="157" spans="1:17" x14ac:dyDescent="0.3">
      <c r="A157" s="27" t="s">
        <v>490</v>
      </c>
      <c r="B157" s="41">
        <v>703</v>
      </c>
      <c r="C157" s="67" t="s">
        <v>489</v>
      </c>
      <c r="D157" s="45" t="s">
        <v>239</v>
      </c>
      <c r="E157" s="50"/>
      <c r="F157" s="28">
        <v>3839143</v>
      </c>
      <c r="G157" s="23">
        <v>4099052.9811</v>
      </c>
      <c r="H157" s="23">
        <v>4334748.5275132498</v>
      </c>
      <c r="I157" s="23">
        <v>4511606.26743579</v>
      </c>
      <c r="J157" s="23">
        <v>4627103.3878821461</v>
      </c>
      <c r="K157" s="23">
        <v>4655075.3467402486</v>
      </c>
      <c r="L157" s="22">
        <v>4831968.2099163784</v>
      </c>
      <c r="M157" s="21">
        <v>4912662.0790219819</v>
      </c>
      <c r="N157" s="18"/>
      <c r="O157" s="18"/>
      <c r="P157" s="18"/>
      <c r="Q157" s="18"/>
    </row>
    <row r="158" spans="1:17" x14ac:dyDescent="0.3">
      <c r="A158" s="27" t="s">
        <v>488</v>
      </c>
      <c r="B158" s="41" t="s">
        <v>487</v>
      </c>
      <c r="C158" s="67" t="s">
        <v>486</v>
      </c>
      <c r="D158" s="41" t="s">
        <v>90</v>
      </c>
      <c r="E158" s="50"/>
      <c r="F158" s="28">
        <v>2225600</v>
      </c>
      <c r="G158" s="23">
        <v>2376273.12</v>
      </c>
      <c r="H158" s="23">
        <v>2512908.8244000003</v>
      </c>
      <c r="I158" s="23">
        <v>2615435.5044355202</v>
      </c>
      <c r="J158" s="23">
        <v>2682390.6533490694</v>
      </c>
      <c r="K158" s="23">
        <v>2698606.3534765695</v>
      </c>
      <c r="L158" s="22">
        <v>2801153.3949086792</v>
      </c>
      <c r="M158" s="21">
        <v>2847932.6566036539</v>
      </c>
      <c r="N158" s="18"/>
      <c r="O158" s="18"/>
      <c r="P158" s="18"/>
      <c r="Q158" s="18"/>
    </row>
    <row r="159" spans="1:17" x14ac:dyDescent="0.3">
      <c r="A159" s="27" t="s">
        <v>485</v>
      </c>
      <c r="B159" s="41">
        <v>704</v>
      </c>
      <c r="C159" s="67" t="s">
        <v>484</v>
      </c>
      <c r="D159" s="45" t="s">
        <v>239</v>
      </c>
      <c r="E159" s="50"/>
      <c r="F159" s="28">
        <v>298230</v>
      </c>
      <c r="G159" s="23">
        <v>318420.17099999997</v>
      </c>
      <c r="H159" s="23">
        <v>336729.33083249995</v>
      </c>
      <c r="I159" s="23">
        <v>350467.88753046596</v>
      </c>
      <c r="J159" s="23">
        <v>359439.86545124592</v>
      </c>
      <c r="K159" s="23">
        <v>361612.76635393477</v>
      </c>
      <c r="L159" s="22">
        <v>375354.05147538427</v>
      </c>
      <c r="M159" s="21">
        <v>381622.46413502318</v>
      </c>
      <c r="N159" s="18"/>
      <c r="O159" s="18"/>
      <c r="P159" s="18"/>
      <c r="Q159" s="18"/>
    </row>
    <row r="160" spans="1:17" x14ac:dyDescent="0.3">
      <c r="A160" s="27" t="s">
        <v>483</v>
      </c>
      <c r="B160" s="41" t="s">
        <v>482</v>
      </c>
      <c r="C160" s="67" t="s">
        <v>481</v>
      </c>
      <c r="D160" s="45" t="s">
        <v>239</v>
      </c>
      <c r="E160" s="50"/>
      <c r="F160" s="28">
        <v>231120</v>
      </c>
      <c r="G160" s="23">
        <v>246766.82399999999</v>
      </c>
      <c r="H160" s="23">
        <v>260955.91637999998</v>
      </c>
      <c r="I160" s="23">
        <v>271602.917768304</v>
      </c>
      <c r="J160" s="23">
        <v>278555.95246317261</v>
      </c>
      <c r="K160" s="23">
        <v>280239.89055333607</v>
      </c>
      <c r="L160" s="22">
        <v>290889.00639436283</v>
      </c>
      <c r="M160" s="21">
        <v>295746.85280114872</v>
      </c>
      <c r="N160" s="18"/>
      <c r="O160" s="18"/>
      <c r="P160" s="18"/>
      <c r="Q160" s="18"/>
    </row>
    <row r="161" spans="1:17" x14ac:dyDescent="0.3">
      <c r="A161" s="27" t="s">
        <v>480</v>
      </c>
      <c r="B161" s="41">
        <v>708</v>
      </c>
      <c r="C161" s="67" t="s">
        <v>479</v>
      </c>
      <c r="D161" s="45" t="s">
        <v>239</v>
      </c>
      <c r="E161" s="50"/>
      <c r="F161" s="28">
        <v>481062</v>
      </c>
      <c r="G161" s="23">
        <v>513629.89740000002</v>
      </c>
      <c r="H161" s="23">
        <v>543163.61650050001</v>
      </c>
      <c r="I161" s="23">
        <v>565324.69205372036</v>
      </c>
      <c r="J161" s="23">
        <v>579797.00417029555</v>
      </c>
      <c r="K161" s="23">
        <v>583302.01726102864</v>
      </c>
      <c r="L161" s="22">
        <v>605467.49391694774</v>
      </c>
      <c r="M161" s="21">
        <v>615578.80106536078</v>
      </c>
      <c r="N161" s="18"/>
      <c r="O161" s="18"/>
      <c r="P161" s="18"/>
      <c r="Q161" s="18"/>
    </row>
    <row r="162" spans="1:17" x14ac:dyDescent="0.3">
      <c r="A162" s="27" t="s">
        <v>478</v>
      </c>
      <c r="B162" s="41">
        <v>718</v>
      </c>
      <c r="C162" s="67" t="s">
        <v>477</v>
      </c>
      <c r="D162" s="45" t="s">
        <v>239</v>
      </c>
      <c r="E162" s="50"/>
      <c r="F162" s="28">
        <v>77040</v>
      </c>
      <c r="G162" s="23">
        <v>82255.607999999993</v>
      </c>
      <c r="H162" s="23">
        <v>86985.305459999989</v>
      </c>
      <c r="I162" s="23">
        <v>90534.305922767991</v>
      </c>
      <c r="J162" s="23">
        <v>92851.984154390855</v>
      </c>
      <c r="K162" s="23">
        <v>93413.296851112013</v>
      </c>
      <c r="L162" s="22">
        <v>96963.002131454268</v>
      </c>
      <c r="M162" s="21">
        <v>98582.284267049559</v>
      </c>
      <c r="N162" s="18"/>
      <c r="O162" s="18"/>
      <c r="P162" s="18"/>
      <c r="Q162" s="18"/>
    </row>
    <row r="163" spans="1:17" x14ac:dyDescent="0.3">
      <c r="A163" s="27" t="s">
        <v>476</v>
      </c>
      <c r="B163" s="41">
        <v>719</v>
      </c>
      <c r="C163" s="67" t="s">
        <v>475</v>
      </c>
      <c r="D163" s="45" t="s">
        <v>239</v>
      </c>
      <c r="E163" s="50"/>
      <c r="F163" s="28">
        <v>2225600</v>
      </c>
      <c r="G163" s="23">
        <v>2376273.12</v>
      </c>
      <c r="H163" s="23">
        <v>2512908.8244000003</v>
      </c>
      <c r="I163" s="23">
        <v>2615435.5044355202</v>
      </c>
      <c r="J163" s="23">
        <v>2682390.6533490694</v>
      </c>
      <c r="K163" s="23">
        <v>2698606.3534765695</v>
      </c>
      <c r="L163" s="22">
        <v>2801153.3949086792</v>
      </c>
      <c r="M163" s="21">
        <v>2847932.6566036539</v>
      </c>
      <c r="N163" s="18"/>
      <c r="O163" s="18"/>
      <c r="P163" s="18"/>
      <c r="Q163" s="18"/>
    </row>
    <row r="164" spans="1:17" x14ac:dyDescent="0.3">
      <c r="A164" s="27" t="s">
        <v>474</v>
      </c>
      <c r="B164" s="41">
        <v>729</v>
      </c>
      <c r="C164" s="67" t="s">
        <v>473</v>
      </c>
      <c r="D164" s="45" t="s">
        <v>239</v>
      </c>
      <c r="E164" s="50"/>
      <c r="F164" s="28">
        <v>21900</v>
      </c>
      <c r="G164" s="23">
        <v>23382.63</v>
      </c>
      <c r="H164" s="23">
        <v>24727.131225000001</v>
      </c>
      <c r="I164" s="23">
        <v>25735.99817898</v>
      </c>
      <c r="J164" s="23">
        <v>26394.839732361888</v>
      </c>
      <c r="K164" s="23">
        <v>26554.402921071563</v>
      </c>
      <c r="L164" s="22">
        <v>27563.470232072283</v>
      </c>
      <c r="M164" s="21">
        <v>28023.780184947889</v>
      </c>
      <c r="N164" s="18"/>
      <c r="O164" s="18"/>
      <c r="P164" s="18"/>
      <c r="Q164" s="18"/>
    </row>
    <row r="165" spans="1:17" x14ac:dyDescent="0.3">
      <c r="A165" s="61" t="s">
        <v>472</v>
      </c>
      <c r="B165" s="60">
        <v>730</v>
      </c>
      <c r="C165" s="69" t="s">
        <v>471</v>
      </c>
      <c r="D165" s="65" t="s">
        <v>239</v>
      </c>
      <c r="E165" s="89"/>
      <c r="F165" s="58">
        <v>683280</v>
      </c>
      <c r="G165" s="57">
        <v>729538.05599999998</v>
      </c>
      <c r="H165" s="57">
        <v>771486.49421999999</v>
      </c>
      <c r="I165" s="57">
        <v>802963.14318417595</v>
      </c>
      <c r="J165" s="57">
        <v>823518.99964969081</v>
      </c>
      <c r="K165" s="57">
        <v>828497.37113743275</v>
      </c>
      <c r="L165" s="56">
        <v>859980.27124065522</v>
      </c>
      <c r="M165" s="55">
        <v>874341.94177037419</v>
      </c>
      <c r="N165" s="18"/>
      <c r="O165" s="18"/>
      <c r="P165" s="18"/>
      <c r="Q165" s="18"/>
    </row>
    <row r="166" spans="1:17" x14ac:dyDescent="0.3">
      <c r="A166" s="27" t="s">
        <v>470</v>
      </c>
      <c r="B166" s="41">
        <v>736</v>
      </c>
      <c r="C166" s="67" t="s">
        <v>469</v>
      </c>
      <c r="D166" s="45" t="s">
        <v>239</v>
      </c>
      <c r="E166" s="50"/>
      <c r="F166" s="28">
        <v>129085</v>
      </c>
      <c r="G166" s="23">
        <v>137824.0545</v>
      </c>
      <c r="H166" s="23">
        <v>145748.93763375</v>
      </c>
      <c r="I166" s="23">
        <v>151695.49428920701</v>
      </c>
      <c r="J166" s="23">
        <v>155578.89894301072</v>
      </c>
      <c r="K166" s="23">
        <v>156519.41100760381</v>
      </c>
      <c r="L166" s="22">
        <v>162467.14862589276</v>
      </c>
      <c r="M166" s="21">
        <v>165180.35000794518</v>
      </c>
      <c r="N166" s="18"/>
      <c r="O166" s="18"/>
      <c r="P166" s="18"/>
      <c r="Q166" s="18"/>
    </row>
    <row r="167" spans="1:17" x14ac:dyDescent="0.3">
      <c r="A167" s="27" t="s">
        <v>468</v>
      </c>
      <c r="B167" s="41">
        <v>744</v>
      </c>
      <c r="C167" s="67" t="s">
        <v>467</v>
      </c>
      <c r="D167" s="45" t="s">
        <v>239</v>
      </c>
      <c r="E167" s="50"/>
      <c r="F167" s="28">
        <v>108579</v>
      </c>
      <c r="G167" s="23">
        <v>115929.79829999999</v>
      </c>
      <c r="H167" s="23">
        <v>122595.76170224999</v>
      </c>
      <c r="I167" s="23">
        <v>127597.66877970179</v>
      </c>
      <c r="J167" s="23">
        <v>130864.16910046217</v>
      </c>
      <c r="K167" s="23">
        <v>131655.27464689632</v>
      </c>
      <c r="L167" s="22">
        <v>136658.17508347839</v>
      </c>
      <c r="M167" s="21">
        <v>138940.36660737247</v>
      </c>
      <c r="N167" s="18"/>
      <c r="O167" s="18"/>
      <c r="P167" s="18"/>
      <c r="Q167" s="18"/>
    </row>
    <row r="168" spans="1:17" x14ac:dyDescent="0.3">
      <c r="A168" s="27" t="s">
        <v>466</v>
      </c>
      <c r="B168" s="41">
        <v>799</v>
      </c>
      <c r="C168" s="67" t="s">
        <v>465</v>
      </c>
      <c r="D168" s="45" t="s">
        <v>239</v>
      </c>
      <c r="E168" s="50"/>
      <c r="F168" s="28">
        <v>3171480</v>
      </c>
      <c r="G168" s="23">
        <v>3386189.196</v>
      </c>
      <c r="H168" s="23">
        <v>3580895.0747699998</v>
      </c>
      <c r="I168" s="23">
        <v>3726995.5938206157</v>
      </c>
      <c r="J168" s="23">
        <v>3822406.6810224233</v>
      </c>
      <c r="K168" s="23">
        <v>3845514.0537041114</v>
      </c>
      <c r="L168" s="22">
        <v>3991643.5877448674</v>
      </c>
      <c r="M168" s="21">
        <v>4058304.0356602068</v>
      </c>
      <c r="N168" s="18"/>
      <c r="O168" s="18"/>
      <c r="P168" s="18"/>
      <c r="Q168" s="18"/>
    </row>
    <row r="169" spans="1:17" x14ac:dyDescent="0.3">
      <c r="A169" s="1408"/>
      <c r="B169" s="1403"/>
      <c r="C169" s="1403"/>
      <c r="D169" s="1403"/>
      <c r="E169" s="1403"/>
      <c r="F169" s="1403"/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2">
        <v>0</v>
      </c>
      <c r="M169" s="21">
        <v>0</v>
      </c>
      <c r="N169" s="18"/>
      <c r="O169" s="18"/>
      <c r="P169" s="18"/>
      <c r="Q169" s="18"/>
    </row>
    <row r="170" spans="1:17" x14ac:dyDescent="0.3">
      <c r="A170" s="90"/>
      <c r="B170" s="51" t="s">
        <v>14</v>
      </c>
      <c r="C170" s="1402" t="s">
        <v>464</v>
      </c>
      <c r="D170" s="1403"/>
      <c r="E170" s="1403"/>
      <c r="F170" s="1403"/>
      <c r="G170" s="23"/>
      <c r="H170" s="23"/>
      <c r="I170" s="23"/>
      <c r="J170" s="23"/>
      <c r="K170" s="23">
        <v>0</v>
      </c>
      <c r="L170" s="22">
        <v>0</v>
      </c>
      <c r="M170" s="21">
        <v>0</v>
      </c>
      <c r="N170" s="18"/>
      <c r="O170" s="18"/>
      <c r="P170" s="18"/>
      <c r="Q170" s="18"/>
    </row>
    <row r="171" spans="1:17" x14ac:dyDescent="0.3">
      <c r="A171" s="27" t="s">
        <v>463</v>
      </c>
      <c r="B171" s="41" t="s">
        <v>462</v>
      </c>
      <c r="C171" s="67" t="s">
        <v>461</v>
      </c>
      <c r="D171" s="45" t="s">
        <v>239</v>
      </c>
      <c r="E171" s="50"/>
      <c r="F171" s="28">
        <v>556400</v>
      </c>
      <c r="G171" s="23">
        <v>594068.28</v>
      </c>
      <c r="H171" s="23">
        <v>628227.20610000007</v>
      </c>
      <c r="I171" s="23">
        <v>653858.87610888004</v>
      </c>
      <c r="J171" s="23">
        <v>670597.66333726735</v>
      </c>
      <c r="K171" s="23">
        <v>674651.58836914238</v>
      </c>
      <c r="L171" s="22">
        <v>700288.3487271698</v>
      </c>
      <c r="M171" s="21">
        <v>711983.16415091348</v>
      </c>
      <c r="N171" s="18"/>
      <c r="O171" s="18"/>
      <c r="P171" s="18"/>
      <c r="Q171" s="18"/>
    </row>
    <row r="172" spans="1:17" x14ac:dyDescent="0.3">
      <c r="A172" s="27" t="s">
        <v>460</v>
      </c>
      <c r="B172" s="41">
        <v>522</v>
      </c>
      <c r="C172" s="67" t="s">
        <v>459</v>
      </c>
      <c r="D172" s="45" t="s">
        <v>239</v>
      </c>
      <c r="E172" s="50"/>
      <c r="F172" s="28">
        <v>154568</v>
      </c>
      <c r="G172" s="23">
        <v>165032.2536</v>
      </c>
      <c r="H172" s="23">
        <v>174521.608182</v>
      </c>
      <c r="I172" s="23">
        <v>181642.0897958256</v>
      </c>
      <c r="J172" s="23">
        <v>186292.12729459873</v>
      </c>
      <c r="K172" s="23">
        <v>187418.30825133284</v>
      </c>
      <c r="L172" s="22">
        <v>194540.20396488349</v>
      </c>
      <c r="M172" s="21">
        <v>197789.02537109706</v>
      </c>
      <c r="N172" s="18"/>
      <c r="O172" s="18"/>
      <c r="P172" s="18"/>
      <c r="Q172" s="18"/>
    </row>
    <row r="173" spans="1:17" x14ac:dyDescent="0.3">
      <c r="A173" s="27" t="s">
        <v>458</v>
      </c>
      <c r="B173" s="41">
        <v>523</v>
      </c>
      <c r="C173" s="67" t="s">
        <v>457</v>
      </c>
      <c r="D173" s="45" t="s">
        <v>239</v>
      </c>
      <c r="E173" s="50"/>
      <c r="F173" s="28">
        <v>182499</v>
      </c>
      <c r="G173" s="23">
        <v>194854.18229999999</v>
      </c>
      <c r="H173" s="23">
        <v>206058.29778224998</v>
      </c>
      <c r="I173" s="23">
        <v>214465.47633176579</v>
      </c>
      <c r="J173" s="23">
        <v>219955.792525859</v>
      </c>
      <c r="K173" s="23">
        <v>221285.47847911593</v>
      </c>
      <c r="L173" s="22">
        <v>229694.32666132232</v>
      </c>
      <c r="M173" s="21">
        <v>233530.2219165664</v>
      </c>
      <c r="N173" s="18"/>
      <c r="O173" s="18"/>
      <c r="P173" s="18"/>
      <c r="Q173" s="18"/>
    </row>
    <row r="174" spans="1:17" x14ac:dyDescent="0.3">
      <c r="A174" s="27" t="s">
        <v>456</v>
      </c>
      <c r="B174" s="41">
        <v>560</v>
      </c>
      <c r="C174" s="67" t="s">
        <v>455</v>
      </c>
      <c r="D174" s="45" t="s">
        <v>239</v>
      </c>
      <c r="E174" s="50"/>
      <c r="F174" s="28">
        <v>333839</v>
      </c>
      <c r="G174" s="23">
        <v>356439.90029999998</v>
      </c>
      <c r="H174" s="23">
        <v>376935.19456724997</v>
      </c>
      <c r="I174" s="23">
        <v>392314.15050559375</v>
      </c>
      <c r="J174" s="23">
        <v>402357.39275853697</v>
      </c>
      <c r="K174" s="23">
        <v>404789.7404916716</v>
      </c>
      <c r="L174" s="22">
        <v>420171.75063035515</v>
      </c>
      <c r="M174" s="21">
        <v>427188.6188658821</v>
      </c>
      <c r="N174" s="18"/>
      <c r="O174" s="18"/>
      <c r="P174" s="18"/>
      <c r="Q174" s="18"/>
    </row>
    <row r="175" spans="1:17" x14ac:dyDescent="0.3">
      <c r="A175" s="27" t="s">
        <v>454</v>
      </c>
      <c r="B175" s="41">
        <v>576</v>
      </c>
      <c r="C175" s="67" t="s">
        <v>453</v>
      </c>
      <c r="D175" s="45" t="s">
        <v>239</v>
      </c>
      <c r="E175" s="50"/>
      <c r="F175" s="28">
        <v>46737</v>
      </c>
      <c r="G175" s="23">
        <v>49901.094899999996</v>
      </c>
      <c r="H175" s="23">
        <v>52770.407856749996</v>
      </c>
      <c r="I175" s="23">
        <v>54923.440497305397</v>
      </c>
      <c r="J175" s="23">
        <v>56329.480574036417</v>
      </c>
      <c r="K175" s="23">
        <v>56670.005905119709</v>
      </c>
      <c r="L175" s="22">
        <v>58823.466129514258</v>
      </c>
      <c r="M175" s="21">
        <v>59805.818013877142</v>
      </c>
      <c r="N175" s="18"/>
      <c r="O175" s="18"/>
      <c r="P175" s="18"/>
      <c r="Q175" s="18"/>
    </row>
    <row r="176" spans="1:17" x14ac:dyDescent="0.3">
      <c r="A176" s="27" t="s">
        <v>452</v>
      </c>
      <c r="B176" s="41">
        <v>578</v>
      </c>
      <c r="C176" s="67" t="s">
        <v>451</v>
      </c>
      <c r="D176" s="45" t="s">
        <v>239</v>
      </c>
      <c r="E176" s="50"/>
      <c r="F176" s="28">
        <v>153300</v>
      </c>
      <c r="G176" s="23">
        <v>163678.41</v>
      </c>
      <c r="H176" s="23">
        <v>173089.91857500002</v>
      </c>
      <c r="I176" s="23">
        <v>180151.98725286001</v>
      </c>
      <c r="J176" s="23">
        <v>184763.87812653324</v>
      </c>
      <c r="K176" s="23">
        <v>185880.82044750097</v>
      </c>
      <c r="L176" s="22">
        <v>192944.291624506</v>
      </c>
      <c r="M176" s="21">
        <v>196166.46129463526</v>
      </c>
      <c r="N176" s="18"/>
      <c r="O176" s="18"/>
      <c r="P176" s="18"/>
      <c r="Q176" s="18"/>
    </row>
    <row r="177" spans="1:17" x14ac:dyDescent="0.3">
      <c r="A177" s="27" t="s">
        <v>450</v>
      </c>
      <c r="B177" s="41">
        <v>570</v>
      </c>
      <c r="C177" s="67" t="s">
        <v>449</v>
      </c>
      <c r="D177" s="45" t="s">
        <v>239</v>
      </c>
      <c r="E177" s="50"/>
      <c r="F177" s="28">
        <v>22256</v>
      </c>
      <c r="G177" s="23">
        <v>23762.731199999998</v>
      </c>
      <c r="H177" s="23">
        <v>25129.088243999999</v>
      </c>
      <c r="I177" s="23">
        <v>26154.355044355198</v>
      </c>
      <c r="J177" s="23">
        <v>26823.906533490692</v>
      </c>
      <c r="K177" s="23">
        <v>26986.063534765693</v>
      </c>
      <c r="L177" s="22">
        <v>28011.533949086788</v>
      </c>
      <c r="M177" s="21">
        <v>28479.326566036536</v>
      </c>
      <c r="N177" s="18"/>
      <c r="O177" s="18"/>
      <c r="P177" s="18"/>
      <c r="Q177" s="18"/>
    </row>
    <row r="178" spans="1:17" x14ac:dyDescent="0.3">
      <c r="A178" s="27" t="s">
        <v>448</v>
      </c>
      <c r="B178" s="41" t="s">
        <v>447</v>
      </c>
      <c r="C178" s="67" t="s">
        <v>446</v>
      </c>
      <c r="D178" s="45" t="s">
        <v>239</v>
      </c>
      <c r="E178" s="50"/>
      <c r="F178" s="28">
        <v>43563</v>
      </c>
      <c r="G178" s="23">
        <v>46512.215100000001</v>
      </c>
      <c r="H178" s="23">
        <v>49186.667468250002</v>
      </c>
      <c r="I178" s="23">
        <v>51193.4835009546</v>
      </c>
      <c r="J178" s="23">
        <v>52504.036678579039</v>
      </c>
      <c r="K178" s="23">
        <v>52821.436276284956</v>
      </c>
      <c r="L178" s="22">
        <v>54828.650854783788</v>
      </c>
      <c r="M178" s="21">
        <v>55744.289324058678</v>
      </c>
      <c r="N178" s="18"/>
      <c r="O178" s="18"/>
      <c r="P178" s="18"/>
      <c r="Q178" s="18"/>
    </row>
    <row r="179" spans="1:17" x14ac:dyDescent="0.3">
      <c r="A179" s="27" t="s">
        <v>445</v>
      </c>
      <c r="B179" s="41">
        <v>622</v>
      </c>
      <c r="C179" s="67" t="s">
        <v>444</v>
      </c>
      <c r="D179" s="45" t="s">
        <v>239</v>
      </c>
      <c r="E179" s="50"/>
      <c r="F179" s="28">
        <v>27820</v>
      </c>
      <c r="G179" s="23">
        <v>29703.414000000001</v>
      </c>
      <c r="H179" s="23">
        <v>31411.360305000002</v>
      </c>
      <c r="I179" s="23">
        <v>32692.943805444003</v>
      </c>
      <c r="J179" s="23">
        <v>33529.883166863372</v>
      </c>
      <c r="K179" s="23">
        <v>33732.57941845712</v>
      </c>
      <c r="L179" s="22">
        <v>35014.41743635849</v>
      </c>
      <c r="M179" s="21">
        <v>35599.158207545675</v>
      </c>
      <c r="N179" s="18"/>
      <c r="O179" s="18"/>
      <c r="P179" s="18"/>
      <c r="Q179" s="18"/>
    </row>
    <row r="180" spans="1:17" x14ac:dyDescent="0.3">
      <c r="A180" s="27" t="s">
        <v>443</v>
      </c>
      <c r="B180" s="41" t="s">
        <v>442</v>
      </c>
      <c r="C180" s="67" t="s">
        <v>441</v>
      </c>
      <c r="D180" s="45" t="s">
        <v>239</v>
      </c>
      <c r="E180" s="50"/>
      <c r="F180" s="28">
        <v>1863940</v>
      </c>
      <c r="G180" s="23">
        <v>1990128.7379999999</v>
      </c>
      <c r="H180" s="23">
        <v>2104561.140435</v>
      </c>
      <c r="I180" s="23">
        <v>2190427.2349647479</v>
      </c>
      <c r="J180" s="23">
        <v>2246502.1721798456</v>
      </c>
      <c r="K180" s="23">
        <v>2260082.8210366271</v>
      </c>
      <c r="L180" s="22">
        <v>2345965.9682360189</v>
      </c>
      <c r="M180" s="21">
        <v>2385143.5999055603</v>
      </c>
      <c r="N180" s="18"/>
      <c r="O180" s="18"/>
      <c r="P180" s="18"/>
      <c r="Q180" s="18"/>
    </row>
    <row r="181" spans="1:17" x14ac:dyDescent="0.3">
      <c r="A181" s="27" t="s">
        <v>440</v>
      </c>
      <c r="B181" s="41" t="s">
        <v>439</v>
      </c>
      <c r="C181" s="67" t="s">
        <v>438</v>
      </c>
      <c r="D181" s="45" t="s">
        <v>239</v>
      </c>
      <c r="E181" s="50"/>
      <c r="F181" s="28">
        <v>514730</v>
      </c>
      <c r="G181" s="23">
        <v>549577.22100000002</v>
      </c>
      <c r="H181" s="23">
        <v>581177.91120750003</v>
      </c>
      <c r="I181" s="23">
        <v>604889.96998476598</v>
      </c>
      <c r="J181" s="23">
        <v>620375.15321637597</v>
      </c>
      <c r="K181" s="23">
        <v>624125.47103028151</v>
      </c>
      <c r="L181" s="22">
        <v>647842.23892943223</v>
      </c>
      <c r="M181" s="21">
        <v>658661.2043195538</v>
      </c>
      <c r="N181" s="18"/>
      <c r="O181" s="18"/>
      <c r="P181" s="18"/>
      <c r="Q181" s="18"/>
    </row>
    <row r="182" spans="1:17" x14ac:dyDescent="0.3">
      <c r="A182" s="27" t="s">
        <v>437</v>
      </c>
      <c r="B182" s="60">
        <v>686</v>
      </c>
      <c r="C182" s="69" t="s">
        <v>436</v>
      </c>
      <c r="D182" s="65" t="s">
        <v>239</v>
      </c>
      <c r="E182" s="89"/>
      <c r="F182" s="58">
        <v>520692</v>
      </c>
      <c r="G182" s="57">
        <v>555942.84840000002</v>
      </c>
      <c r="H182" s="57">
        <v>587909.56218300003</v>
      </c>
      <c r="I182" s="57">
        <v>611896.27232006646</v>
      </c>
      <c r="J182" s="57">
        <v>627560.81689146021</v>
      </c>
      <c r="K182" s="57">
        <v>631354.57377984456</v>
      </c>
      <c r="L182" s="56">
        <v>655346.04758347862</v>
      </c>
      <c r="M182" s="55">
        <v>666290.32657812268</v>
      </c>
      <c r="N182" s="18"/>
      <c r="O182" s="18"/>
      <c r="P182" s="18"/>
      <c r="Q182" s="18"/>
    </row>
    <row r="183" spans="1:17" x14ac:dyDescent="0.3">
      <c r="A183" s="27" t="s">
        <v>435</v>
      </c>
      <c r="B183" s="60" t="s">
        <v>29</v>
      </c>
      <c r="C183" s="69" t="s">
        <v>434</v>
      </c>
      <c r="D183" s="65" t="s">
        <v>239</v>
      </c>
      <c r="E183" s="89"/>
      <c r="F183" s="58">
        <v>144450</v>
      </c>
      <c r="G183" s="57">
        <v>154229.26500000001</v>
      </c>
      <c r="H183" s="57">
        <v>163097.44773750001</v>
      </c>
      <c r="I183" s="57">
        <v>169751.82360519</v>
      </c>
      <c r="J183" s="57">
        <v>174097.47028948285</v>
      </c>
      <c r="K183" s="57">
        <v>175149.93159583505</v>
      </c>
      <c r="L183" s="56">
        <v>181805.62899647679</v>
      </c>
      <c r="M183" s="55">
        <v>184841.78300071796</v>
      </c>
      <c r="N183" s="18"/>
      <c r="O183" s="18"/>
      <c r="P183" s="18"/>
      <c r="Q183" s="18"/>
    </row>
    <row r="184" spans="1:17" x14ac:dyDescent="0.3">
      <c r="A184" s="27" t="s">
        <v>433</v>
      </c>
      <c r="B184" s="41">
        <v>705</v>
      </c>
      <c r="C184" s="67" t="s">
        <v>71</v>
      </c>
      <c r="D184" s="45" t="s">
        <v>239</v>
      </c>
      <c r="E184" s="50"/>
      <c r="F184" s="28">
        <v>997069</v>
      </c>
      <c r="G184" s="23">
        <v>1064570.5713</v>
      </c>
      <c r="H184" s="23">
        <v>1125783.3791497499</v>
      </c>
      <c r="I184" s="23">
        <v>1171715.3410190598</v>
      </c>
      <c r="J184" s="23">
        <v>1201711.2537491478</v>
      </c>
      <c r="K184" s="23">
        <v>1208975.8888634657</v>
      </c>
      <c r="L184" s="22">
        <v>1254916.9726402774</v>
      </c>
      <c r="M184" s="21">
        <v>1275874.08608337</v>
      </c>
      <c r="N184" s="18"/>
      <c r="O184" s="18"/>
      <c r="P184" s="18"/>
      <c r="Q184" s="18"/>
    </row>
    <row r="185" spans="1:17" x14ac:dyDescent="0.3">
      <c r="A185" s="27" t="s">
        <v>432</v>
      </c>
      <c r="B185" s="41" t="s">
        <v>431</v>
      </c>
      <c r="C185" s="67" t="s">
        <v>430</v>
      </c>
      <c r="D185" s="45" t="s">
        <v>239</v>
      </c>
      <c r="E185" s="50"/>
      <c r="F185" s="28">
        <v>513600</v>
      </c>
      <c r="G185" s="23">
        <v>548370.72</v>
      </c>
      <c r="H185" s="23">
        <v>579902.03639999998</v>
      </c>
      <c r="I185" s="23">
        <v>603562.03948511998</v>
      </c>
      <c r="J185" s="23">
        <v>619013.22769593901</v>
      </c>
      <c r="K185" s="23">
        <v>622755.31234074675</v>
      </c>
      <c r="L185" s="22">
        <v>646420.01420969516</v>
      </c>
      <c r="M185" s="21">
        <v>657215.22844699712</v>
      </c>
      <c r="N185" s="18"/>
      <c r="O185" s="18"/>
      <c r="P185" s="18"/>
      <c r="Q185" s="18"/>
    </row>
    <row r="186" spans="1:17" x14ac:dyDescent="0.3">
      <c r="A186" s="27" t="s">
        <v>429</v>
      </c>
      <c r="B186" s="41">
        <v>752</v>
      </c>
      <c r="C186" s="67" t="s">
        <v>428</v>
      </c>
      <c r="D186" s="45" t="s">
        <v>239</v>
      </c>
      <c r="E186" s="50"/>
      <c r="F186" s="28">
        <v>525695</v>
      </c>
      <c r="G186" s="23">
        <v>561284.55150000006</v>
      </c>
      <c r="H186" s="23">
        <v>593558.4132112501</v>
      </c>
      <c r="I186" s="23">
        <v>617775.59647026914</v>
      </c>
      <c r="J186" s="23">
        <v>633590.65173990803</v>
      </c>
      <c r="K186" s="23">
        <v>637420.86043802369</v>
      </c>
      <c r="L186" s="22">
        <v>661642.85313466855</v>
      </c>
      <c r="M186" s="21">
        <v>672692.28878201754</v>
      </c>
      <c r="N186" s="18"/>
      <c r="O186" s="18"/>
      <c r="P186" s="18"/>
      <c r="Q186" s="18"/>
    </row>
    <row r="187" spans="1:17" x14ac:dyDescent="0.3">
      <c r="A187" s="27" t="s">
        <v>427</v>
      </c>
      <c r="B187" s="41">
        <v>721</v>
      </c>
      <c r="C187" s="67" t="s">
        <v>426</v>
      </c>
      <c r="D187" s="45" t="s">
        <v>239</v>
      </c>
      <c r="E187" s="50"/>
      <c r="F187" s="28">
        <v>16692</v>
      </c>
      <c r="G187" s="23">
        <v>17822.0484</v>
      </c>
      <c r="H187" s="23">
        <v>18846.816182999999</v>
      </c>
      <c r="I187" s="23">
        <v>19615.766283266399</v>
      </c>
      <c r="J187" s="23">
        <v>20117.929900118019</v>
      </c>
      <c r="K187" s="23">
        <v>20239.54765107427</v>
      </c>
      <c r="L187" s="22">
        <v>21008.650461815094</v>
      </c>
      <c r="M187" s="21">
        <v>21359.494924527407</v>
      </c>
      <c r="N187" s="18"/>
      <c r="O187" s="18"/>
      <c r="P187" s="18"/>
      <c r="Q187" s="18"/>
    </row>
    <row r="188" spans="1:17" x14ac:dyDescent="0.3">
      <c r="A188" s="1408"/>
      <c r="B188" s="1403"/>
      <c r="C188" s="1403"/>
      <c r="D188" s="1403"/>
      <c r="E188" s="1403"/>
      <c r="F188" s="1403"/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2">
        <v>0</v>
      </c>
      <c r="M188" s="21">
        <v>0</v>
      </c>
      <c r="N188" s="18"/>
      <c r="O188" s="18"/>
      <c r="P188" s="18"/>
      <c r="Q188" s="18"/>
    </row>
    <row r="189" spans="1:17" x14ac:dyDescent="0.3">
      <c r="A189" s="90"/>
      <c r="B189" s="51" t="s">
        <v>14</v>
      </c>
      <c r="C189" s="1402" t="s">
        <v>425</v>
      </c>
      <c r="D189" s="1403"/>
      <c r="E189" s="1403"/>
      <c r="F189" s="1403"/>
      <c r="G189" s="23"/>
      <c r="H189" s="23"/>
      <c r="I189" s="23"/>
      <c r="J189" s="23"/>
      <c r="K189" s="23">
        <v>0</v>
      </c>
      <c r="L189" s="22">
        <v>0</v>
      </c>
      <c r="M189" s="21">
        <v>0</v>
      </c>
      <c r="N189" s="18"/>
      <c r="O189" s="18"/>
      <c r="P189" s="18"/>
      <c r="Q189" s="18"/>
    </row>
    <row r="190" spans="1:17" x14ac:dyDescent="0.3">
      <c r="A190" s="27" t="s">
        <v>424</v>
      </c>
      <c r="B190" s="41">
        <v>28</v>
      </c>
      <c r="C190" s="67" t="s">
        <v>34</v>
      </c>
      <c r="D190" s="45" t="s">
        <v>239</v>
      </c>
      <c r="E190" s="50"/>
      <c r="F190" s="28">
        <v>239993</v>
      </c>
      <c r="G190" s="23">
        <v>256240.52609999999</v>
      </c>
      <c r="H190" s="23">
        <v>270974.35635074996</v>
      </c>
      <c r="I190" s="23">
        <v>282030.11008986057</v>
      </c>
      <c r="J190" s="23">
        <v>289250.08090816101</v>
      </c>
      <c r="K190" s="23">
        <v>290998.66759071813</v>
      </c>
      <c r="L190" s="22">
        <v>302056.61695916543</v>
      </c>
      <c r="M190" s="21">
        <v>307100.9624623835</v>
      </c>
      <c r="N190" s="18"/>
      <c r="O190" s="18"/>
      <c r="P190" s="18"/>
      <c r="Q190" s="18"/>
    </row>
    <row r="191" spans="1:17" x14ac:dyDescent="0.3">
      <c r="A191" s="61" t="s">
        <v>423</v>
      </c>
      <c r="B191" s="60" t="s">
        <v>422</v>
      </c>
      <c r="C191" s="69" t="s">
        <v>421</v>
      </c>
      <c r="D191" s="65" t="s">
        <v>239</v>
      </c>
      <c r="E191" s="89"/>
      <c r="F191" s="58">
        <v>202827</v>
      </c>
      <c r="G191" s="57">
        <v>216558.3879</v>
      </c>
      <c r="H191" s="57">
        <v>229010.49520425001</v>
      </c>
      <c r="I191" s="57">
        <v>238354.1234085834</v>
      </c>
      <c r="J191" s="57">
        <v>244455.98896784312</v>
      </c>
      <c r="K191" s="57">
        <v>245933.78453297637</v>
      </c>
      <c r="L191" s="56">
        <v>255279.26834522947</v>
      </c>
      <c r="M191" s="55">
        <v>259542.43212659479</v>
      </c>
      <c r="N191" s="54"/>
      <c r="O191" s="54"/>
      <c r="P191" s="54"/>
      <c r="Q191" s="54"/>
    </row>
    <row r="192" spans="1:17" x14ac:dyDescent="0.3">
      <c r="A192" s="27" t="s">
        <v>420</v>
      </c>
      <c r="B192" s="41">
        <v>510</v>
      </c>
      <c r="C192" s="67" t="s">
        <v>419</v>
      </c>
      <c r="D192" s="45" t="s">
        <v>239</v>
      </c>
      <c r="E192" s="50"/>
      <c r="F192" s="28">
        <v>334155</v>
      </c>
      <c r="G192" s="23">
        <v>356777.29350000003</v>
      </c>
      <c r="H192" s="23">
        <v>377291.98787625006</v>
      </c>
      <c r="I192" s="23">
        <v>392685.50098160107</v>
      </c>
      <c r="J192" s="23">
        <v>402738.24980673008</v>
      </c>
      <c r="K192" s="23">
        <v>405172.89991281601</v>
      </c>
      <c r="L192" s="22">
        <v>420569.47010950302</v>
      </c>
      <c r="M192" s="21">
        <v>427592.98026033171</v>
      </c>
      <c r="N192" s="18"/>
      <c r="O192" s="18"/>
      <c r="P192" s="18"/>
      <c r="Q192" s="18"/>
    </row>
    <row r="193" spans="1:17" x14ac:dyDescent="0.3">
      <c r="A193" s="27" t="s">
        <v>418</v>
      </c>
      <c r="B193" s="41" t="s">
        <v>300</v>
      </c>
      <c r="C193" s="67" t="s">
        <v>417</v>
      </c>
      <c r="D193" s="45" t="s">
        <v>239</v>
      </c>
      <c r="E193" s="50"/>
      <c r="F193" s="28">
        <v>166920</v>
      </c>
      <c r="G193" s="23">
        <v>178220.484</v>
      </c>
      <c r="H193" s="23">
        <v>188468.16183</v>
      </c>
      <c r="I193" s="23">
        <v>196157.66283266401</v>
      </c>
      <c r="J193" s="23">
        <v>201179.29900118022</v>
      </c>
      <c r="K193" s="23">
        <v>202395.47651074271</v>
      </c>
      <c r="L193" s="22">
        <v>210086.50461815094</v>
      </c>
      <c r="M193" s="21">
        <v>213594.94924527407</v>
      </c>
      <c r="N193" s="18"/>
      <c r="O193" s="18"/>
      <c r="P193" s="18"/>
      <c r="Q193" s="18"/>
    </row>
    <row r="194" spans="1:17" x14ac:dyDescent="0.3">
      <c r="A194" s="27" t="s">
        <v>416</v>
      </c>
      <c r="B194" s="41">
        <v>527</v>
      </c>
      <c r="C194" s="67" t="s">
        <v>415</v>
      </c>
      <c r="D194" s="45" t="s">
        <v>239</v>
      </c>
      <c r="E194" s="50"/>
      <c r="F194" s="28">
        <v>83032</v>
      </c>
      <c r="G194" s="23">
        <v>88653.266399999993</v>
      </c>
      <c r="H194" s="23">
        <v>93750.829217999999</v>
      </c>
      <c r="I194" s="23">
        <v>97575.863050094398</v>
      </c>
      <c r="J194" s="23">
        <v>100073.80514417682</v>
      </c>
      <c r="K194" s="23">
        <v>100678.77549508739</v>
      </c>
      <c r="L194" s="22">
        <v>104504.56896390072</v>
      </c>
      <c r="M194" s="21">
        <v>106249.79526559786</v>
      </c>
      <c r="N194" s="18"/>
      <c r="O194" s="18"/>
      <c r="P194" s="18"/>
      <c r="Q194" s="18"/>
    </row>
    <row r="195" spans="1:17" x14ac:dyDescent="0.3">
      <c r="A195" s="27" t="s">
        <v>414</v>
      </c>
      <c r="B195" s="41">
        <v>528</v>
      </c>
      <c r="C195" s="67" t="s">
        <v>413</v>
      </c>
      <c r="D195" s="45" t="s">
        <v>239</v>
      </c>
      <c r="E195" s="50"/>
      <c r="F195" s="28">
        <v>156934</v>
      </c>
      <c r="G195" s="23">
        <v>167558.43179999999</v>
      </c>
      <c r="H195" s="23">
        <v>177193.04162849998</v>
      </c>
      <c r="I195" s="23">
        <v>184422.51772694278</v>
      </c>
      <c r="J195" s="23">
        <v>189143.73418075251</v>
      </c>
      <c r="K195" s="23">
        <v>190287.15379065956</v>
      </c>
      <c r="L195" s="22">
        <v>197518.06563470463</v>
      </c>
      <c r="M195" s="21">
        <v>200816.61733080421</v>
      </c>
      <c r="N195" s="18"/>
      <c r="O195" s="18"/>
      <c r="P195" s="18"/>
      <c r="Q195" s="18"/>
    </row>
    <row r="196" spans="1:17" s="70" customFormat="1" x14ac:dyDescent="0.3">
      <c r="A196" s="61" t="s">
        <v>412</v>
      </c>
      <c r="B196" s="60">
        <v>585</v>
      </c>
      <c r="C196" s="69" t="s">
        <v>65</v>
      </c>
      <c r="D196" s="65" t="s">
        <v>239</v>
      </c>
      <c r="E196" s="89"/>
      <c r="F196" s="58">
        <v>396280</v>
      </c>
      <c r="G196" s="57">
        <v>423108.15600000002</v>
      </c>
      <c r="H196" s="57">
        <v>447436.87497</v>
      </c>
      <c r="I196" s="57">
        <v>465692.29946877598</v>
      </c>
      <c r="J196" s="57">
        <v>477614.02233517665</v>
      </c>
      <c r="K196" s="57">
        <v>480501.31459188304</v>
      </c>
      <c r="L196" s="56">
        <v>498760.36454637459</v>
      </c>
      <c r="M196" s="55">
        <v>507089.66263429902</v>
      </c>
      <c r="N196" s="54"/>
      <c r="O196" s="54"/>
      <c r="P196" s="54"/>
      <c r="Q196" s="54"/>
    </row>
    <row r="197" spans="1:17" x14ac:dyDescent="0.3">
      <c r="A197" s="27" t="s">
        <v>411</v>
      </c>
      <c r="B197" s="41">
        <v>613</v>
      </c>
      <c r="C197" s="67" t="s">
        <v>410</v>
      </c>
      <c r="D197" s="45" t="s">
        <v>239</v>
      </c>
      <c r="E197" s="50"/>
      <c r="F197" s="28">
        <v>513384</v>
      </c>
      <c r="G197" s="23">
        <v>548140.09679999994</v>
      </c>
      <c r="H197" s="23">
        <v>579658.15236599999</v>
      </c>
      <c r="I197" s="23">
        <v>603308.20498253277</v>
      </c>
      <c r="J197" s="23">
        <v>618752.89503008558</v>
      </c>
      <c r="K197" s="23">
        <v>622493.40590097732</v>
      </c>
      <c r="L197" s="22">
        <v>646148.15532521449</v>
      </c>
      <c r="M197" s="21">
        <v>656938.82951914554</v>
      </c>
      <c r="N197" s="18"/>
      <c r="O197" s="18"/>
      <c r="P197" s="18"/>
      <c r="Q197" s="18"/>
    </row>
    <row r="198" spans="1:17" x14ac:dyDescent="0.3">
      <c r="A198" s="27" t="s">
        <v>409</v>
      </c>
      <c r="B198" s="41" t="s">
        <v>408</v>
      </c>
      <c r="C198" s="67" t="s">
        <v>407</v>
      </c>
      <c r="D198" s="45" t="s">
        <v>239</v>
      </c>
      <c r="E198" s="50"/>
      <c r="F198" s="28">
        <v>180173</v>
      </c>
      <c r="G198" s="23">
        <v>192370.7121</v>
      </c>
      <c r="H198" s="23">
        <v>203432.02804574999</v>
      </c>
      <c r="I198" s="23">
        <v>211732.05479001658</v>
      </c>
      <c r="J198" s="23">
        <v>217152.39539264102</v>
      </c>
      <c r="K198" s="23">
        <v>218465.13413233912</v>
      </c>
      <c r="L198" s="22">
        <v>226766.80922936802</v>
      </c>
      <c r="M198" s="21">
        <v>230553.81494349847</v>
      </c>
      <c r="N198" s="18"/>
      <c r="O198" s="18"/>
      <c r="P198" s="18"/>
      <c r="Q198" s="18"/>
    </row>
    <row r="199" spans="1:17" ht="26.4" x14ac:dyDescent="0.3">
      <c r="A199" s="27" t="s">
        <v>406</v>
      </c>
      <c r="B199" s="41">
        <v>639</v>
      </c>
      <c r="C199" s="67" t="s">
        <v>405</v>
      </c>
      <c r="D199" s="45" t="s">
        <v>239</v>
      </c>
      <c r="E199" s="50"/>
      <c r="F199" s="28">
        <v>1172923</v>
      </c>
      <c r="G199" s="23">
        <v>1252329.8870999999</v>
      </c>
      <c r="H199" s="23">
        <v>1324338.85560825</v>
      </c>
      <c r="I199" s="23">
        <v>1378371.8809170667</v>
      </c>
      <c r="J199" s="23">
        <v>1413658.2010685436</v>
      </c>
      <c r="K199" s="23">
        <v>1422204.1067302295</v>
      </c>
      <c r="L199" s="22">
        <v>1476247.8627859782</v>
      </c>
      <c r="M199" s="21">
        <v>1500901.2020945041</v>
      </c>
      <c r="N199" s="18"/>
      <c r="O199" s="18"/>
      <c r="P199" s="18"/>
      <c r="Q199" s="18"/>
    </row>
    <row r="200" spans="1:17" x14ac:dyDescent="0.3">
      <c r="A200" s="61" t="s">
        <v>404</v>
      </c>
      <c r="B200" s="60">
        <v>659</v>
      </c>
      <c r="C200" s="69" t="s">
        <v>403</v>
      </c>
      <c r="D200" s="65" t="s">
        <v>239</v>
      </c>
      <c r="E200" s="89"/>
      <c r="F200" s="58">
        <v>819060</v>
      </c>
      <c r="G200" s="57">
        <v>874510.36199999996</v>
      </c>
      <c r="H200" s="57">
        <v>924794.70781499997</v>
      </c>
      <c r="I200" s="57">
        <v>962526.33189385198</v>
      </c>
      <c r="J200" s="57">
        <v>987167.00599033455</v>
      </c>
      <c r="K200" s="57">
        <v>993134.66924807651</v>
      </c>
      <c r="L200" s="56">
        <v>1030873.7866795034</v>
      </c>
      <c r="M200" s="55">
        <v>1048089.3789170511</v>
      </c>
      <c r="N200" s="54"/>
      <c r="O200" s="54"/>
      <c r="P200" s="54"/>
      <c r="Q200" s="54"/>
    </row>
    <row r="201" spans="1:17" x14ac:dyDescent="0.3">
      <c r="A201" s="27" t="s">
        <v>402</v>
      </c>
      <c r="B201" s="41">
        <v>786</v>
      </c>
      <c r="C201" s="67" t="s">
        <v>401</v>
      </c>
      <c r="D201" s="45" t="s">
        <v>239</v>
      </c>
      <c r="E201" s="50"/>
      <c r="F201" s="28">
        <v>367920</v>
      </c>
      <c r="G201" s="23">
        <v>392828.18400000001</v>
      </c>
      <c r="H201" s="23">
        <v>415415.80458</v>
      </c>
      <c r="I201" s="23">
        <v>432364.76940686401</v>
      </c>
      <c r="J201" s="23">
        <v>443433.30750367971</v>
      </c>
      <c r="K201" s="23">
        <v>446113.96907400229</v>
      </c>
      <c r="L201" s="22">
        <v>463066.29989881441</v>
      </c>
      <c r="M201" s="21">
        <v>470799.50710712461</v>
      </c>
      <c r="N201" s="18"/>
      <c r="O201" s="18"/>
      <c r="P201" s="18"/>
      <c r="Q201" s="18"/>
    </row>
    <row r="202" spans="1:17" x14ac:dyDescent="0.3">
      <c r="A202" s="27" t="s">
        <v>398</v>
      </c>
      <c r="B202" s="88"/>
      <c r="C202" s="88"/>
      <c r="D202" s="88"/>
      <c r="E202" s="88"/>
      <c r="F202" s="87"/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2">
        <v>0</v>
      </c>
      <c r="M202" s="21">
        <v>0</v>
      </c>
      <c r="N202" s="18"/>
      <c r="O202" s="18"/>
      <c r="P202" s="18"/>
      <c r="Q202" s="18"/>
    </row>
    <row r="203" spans="1:17" x14ac:dyDescent="0.3">
      <c r="A203" s="84"/>
      <c r="B203" s="1402" t="s">
        <v>400</v>
      </c>
      <c r="C203" s="1403"/>
      <c r="D203" s="1403"/>
      <c r="E203" s="1403"/>
      <c r="F203" s="1401"/>
      <c r="G203" s="23"/>
      <c r="H203" s="23"/>
      <c r="I203" s="23"/>
      <c r="J203" s="23">
        <v>0</v>
      </c>
      <c r="K203" s="23">
        <v>0</v>
      </c>
      <c r="L203" s="22">
        <v>0</v>
      </c>
      <c r="M203" s="21">
        <v>0</v>
      </c>
      <c r="N203" s="18"/>
      <c r="O203" s="18"/>
      <c r="P203" s="18"/>
      <c r="Q203" s="18"/>
    </row>
    <row r="204" spans="1:17" x14ac:dyDescent="0.3">
      <c r="A204" s="84"/>
      <c r="B204" s="1419" t="s">
        <v>399</v>
      </c>
      <c r="C204" s="1401"/>
      <c r="D204" s="86"/>
      <c r="E204" s="86"/>
      <c r="F204" s="85"/>
      <c r="G204" s="23"/>
      <c r="H204" s="23"/>
      <c r="I204" s="23"/>
      <c r="J204" s="23">
        <v>0</v>
      </c>
      <c r="K204" s="23">
        <v>0</v>
      </c>
      <c r="L204" s="22">
        <v>0</v>
      </c>
      <c r="M204" s="21">
        <v>0</v>
      </c>
      <c r="N204" s="18"/>
      <c r="O204" s="18"/>
      <c r="P204" s="18"/>
      <c r="Q204" s="18"/>
    </row>
    <row r="205" spans="1:17" x14ac:dyDescent="0.3">
      <c r="A205" s="27" t="s">
        <v>398</v>
      </c>
      <c r="B205" s="1412" t="s">
        <v>397</v>
      </c>
      <c r="C205" s="1401"/>
      <c r="D205" s="78" t="s">
        <v>239</v>
      </c>
      <c r="E205" s="77"/>
      <c r="F205" s="76">
        <v>100116</v>
      </c>
      <c r="G205" s="23">
        <v>106893.8532</v>
      </c>
      <c r="H205" s="23">
        <v>113040.249759</v>
      </c>
      <c r="I205" s="23">
        <v>117652.29194916719</v>
      </c>
      <c r="J205" s="23">
        <v>120664.19062306588</v>
      </c>
      <c r="K205" s="23">
        <v>121393.6348331507</v>
      </c>
      <c r="L205" s="22">
        <v>126006.59295681043</v>
      </c>
      <c r="M205" s="21">
        <v>128110.90305918916</v>
      </c>
      <c r="N205" s="18"/>
      <c r="O205" s="18"/>
      <c r="P205" s="18"/>
      <c r="Q205" s="18"/>
    </row>
    <row r="206" spans="1:17" x14ac:dyDescent="0.3">
      <c r="A206" s="27" t="s">
        <v>396</v>
      </c>
      <c r="B206" s="1412" t="s">
        <v>395</v>
      </c>
      <c r="C206" s="1401"/>
      <c r="D206" s="78" t="s">
        <v>239</v>
      </c>
      <c r="E206" s="77"/>
      <c r="F206" s="76">
        <v>222630.38</v>
      </c>
      <c r="G206" s="23">
        <v>237702.456726</v>
      </c>
      <c r="H206" s="23">
        <v>251370.34798774502</v>
      </c>
      <c r="I206" s="23">
        <v>261626.25818564501</v>
      </c>
      <c r="J206" s="23">
        <v>268323.89039519755</v>
      </c>
      <c r="K206" s="23">
        <v>269945.97319594852</v>
      </c>
      <c r="L206" s="22">
        <v>280203.92017739458</v>
      </c>
      <c r="M206" s="21">
        <v>284883.32564435707</v>
      </c>
      <c r="N206" s="18"/>
      <c r="O206" s="18"/>
      <c r="P206" s="18"/>
      <c r="Q206" s="18"/>
    </row>
    <row r="207" spans="1:17" x14ac:dyDescent="0.3">
      <c r="A207" s="27" t="s">
        <v>394</v>
      </c>
      <c r="B207" s="1412" t="s">
        <v>393</v>
      </c>
      <c r="C207" s="1401"/>
      <c r="D207" s="78" t="s">
        <v>239</v>
      </c>
      <c r="E207" s="77"/>
      <c r="F207" s="76">
        <v>463500</v>
      </c>
      <c r="G207" s="23">
        <v>494878.95</v>
      </c>
      <c r="H207" s="23">
        <v>523334.48962499999</v>
      </c>
      <c r="I207" s="23">
        <v>544686.53680170001</v>
      </c>
      <c r="J207" s="23">
        <v>558630.51214382355</v>
      </c>
      <c r="K207" s="23">
        <v>562007.56867199403</v>
      </c>
      <c r="L207" s="22">
        <v>583363.85628152976</v>
      </c>
      <c r="M207" s="21">
        <v>593106.03268143127</v>
      </c>
      <c r="N207" s="18"/>
      <c r="O207" s="18"/>
      <c r="P207" s="18"/>
      <c r="Q207" s="18"/>
    </row>
    <row r="208" spans="1:17" x14ac:dyDescent="0.3">
      <c r="A208" s="27" t="s">
        <v>392</v>
      </c>
      <c r="B208" s="1412" t="s">
        <v>391</v>
      </c>
      <c r="C208" s="1401"/>
      <c r="D208" s="78" t="s">
        <v>239</v>
      </c>
      <c r="E208" s="77"/>
      <c r="F208" s="76">
        <v>537660</v>
      </c>
      <c r="G208" s="23">
        <v>574059.58199999994</v>
      </c>
      <c r="H208" s="23">
        <v>607068.00796499988</v>
      </c>
      <c r="I208" s="23">
        <v>631836.38268997183</v>
      </c>
      <c r="J208" s="23">
        <v>648011.39408683509</v>
      </c>
      <c r="K208" s="23">
        <v>651928.77965951292</v>
      </c>
      <c r="L208" s="22">
        <v>676702.07328657445</v>
      </c>
      <c r="M208" s="21">
        <v>688002.99791046022</v>
      </c>
      <c r="N208" s="18"/>
      <c r="O208" s="18"/>
      <c r="P208" s="18"/>
      <c r="Q208" s="18"/>
    </row>
    <row r="209" spans="1:17" x14ac:dyDescent="0.3">
      <c r="A209" s="27" t="s">
        <v>390</v>
      </c>
      <c r="B209" s="1413" t="s">
        <v>389</v>
      </c>
      <c r="C209" s="1401"/>
      <c r="D209" s="78" t="s">
        <v>239</v>
      </c>
      <c r="E209" s="77"/>
      <c r="F209" s="76">
        <v>1175436</v>
      </c>
      <c r="G209" s="23">
        <v>1255013.0172000001</v>
      </c>
      <c r="H209" s="23">
        <v>1327176.265689</v>
      </c>
      <c r="I209" s="23">
        <v>1381325.0573291113</v>
      </c>
      <c r="J209" s="23">
        <v>1416686.9787967366</v>
      </c>
      <c r="K209" s="23">
        <v>1425251.1941521771</v>
      </c>
      <c r="L209" s="22">
        <v>1479410.7395299599</v>
      </c>
      <c r="M209" s="21">
        <v>1504116.8988801101</v>
      </c>
      <c r="N209" s="18"/>
      <c r="O209" s="18"/>
      <c r="P209" s="18"/>
      <c r="Q209" s="18"/>
    </row>
    <row r="210" spans="1:17" x14ac:dyDescent="0.3">
      <c r="A210" s="27" t="s">
        <v>388</v>
      </c>
      <c r="B210" s="1413" t="s">
        <v>387</v>
      </c>
      <c r="C210" s="1401"/>
      <c r="D210" s="78" t="s">
        <v>239</v>
      </c>
      <c r="E210" s="77"/>
      <c r="F210" s="76">
        <v>184164</v>
      </c>
      <c r="G210" s="23">
        <v>196631.90280000001</v>
      </c>
      <c r="H210" s="23">
        <v>207938.237211</v>
      </c>
      <c r="I210" s="23">
        <v>216422.11728920881</v>
      </c>
      <c r="J210" s="23">
        <v>221962.52349181255</v>
      </c>
      <c r="K210" s="23">
        <v>223304.34061900564</v>
      </c>
      <c r="L210" s="22">
        <v>231789.90556252786</v>
      </c>
      <c r="M210" s="21">
        <v>235660.79698542206</v>
      </c>
      <c r="N210" s="18"/>
      <c r="O210" s="18"/>
      <c r="P210" s="18"/>
      <c r="Q210" s="18"/>
    </row>
    <row r="211" spans="1:17" x14ac:dyDescent="0.3">
      <c r="A211" s="27" t="s">
        <v>386</v>
      </c>
      <c r="B211" s="1412" t="s">
        <v>385</v>
      </c>
      <c r="C211" s="1401"/>
      <c r="D211" s="78" t="s">
        <v>239</v>
      </c>
      <c r="E211" s="77"/>
      <c r="F211" s="76">
        <v>850986</v>
      </c>
      <c r="G211" s="23">
        <v>908597.75219999999</v>
      </c>
      <c r="H211" s="23">
        <v>960842.1229515</v>
      </c>
      <c r="I211" s="23">
        <v>1000044.4815679212</v>
      </c>
      <c r="J211" s="23">
        <v>1025645.62029606</v>
      </c>
      <c r="K211" s="23">
        <v>1031845.8960817811</v>
      </c>
      <c r="L211" s="22">
        <v>1071056.0401328888</v>
      </c>
      <c r="M211" s="21">
        <v>1088942.676003108</v>
      </c>
      <c r="N211" s="18"/>
      <c r="O211" s="18"/>
      <c r="P211" s="18"/>
      <c r="Q211" s="18"/>
    </row>
    <row r="212" spans="1:17" x14ac:dyDescent="0.3">
      <c r="A212" s="27" t="s">
        <v>384</v>
      </c>
      <c r="B212" s="1412" t="s">
        <v>383</v>
      </c>
      <c r="C212" s="1401"/>
      <c r="D212" s="78" t="s">
        <v>239</v>
      </c>
      <c r="E212" s="77"/>
      <c r="F212" s="76">
        <v>77250</v>
      </c>
      <c r="G212" s="23">
        <v>82479.824999999997</v>
      </c>
      <c r="H212" s="23">
        <v>87222.414937499998</v>
      </c>
      <c r="I212" s="23">
        <v>90781.089466949998</v>
      </c>
      <c r="J212" s="23">
        <v>93105.08535730392</v>
      </c>
      <c r="K212" s="23">
        <v>93667.928111999005</v>
      </c>
      <c r="L212" s="22">
        <v>97227.30938025497</v>
      </c>
      <c r="M212" s="21">
        <v>98851.005446905227</v>
      </c>
      <c r="N212" s="18"/>
      <c r="O212" s="18"/>
      <c r="P212" s="18"/>
      <c r="Q212" s="18"/>
    </row>
    <row r="213" spans="1:17" x14ac:dyDescent="0.3">
      <c r="A213" s="27" t="s">
        <v>382</v>
      </c>
      <c r="B213" s="1412" t="s">
        <v>381</v>
      </c>
      <c r="C213" s="1401"/>
      <c r="D213" s="78" t="s">
        <v>239</v>
      </c>
      <c r="E213" s="77"/>
      <c r="F213" s="76">
        <v>97850</v>
      </c>
      <c r="G213" s="23">
        <v>104474.44500000001</v>
      </c>
      <c r="H213" s="23">
        <v>110481.72558750001</v>
      </c>
      <c r="I213" s="23">
        <v>114989.37999147001</v>
      </c>
      <c r="J213" s="23">
        <v>117933.10811925164</v>
      </c>
      <c r="K213" s="23">
        <v>118646.04227519875</v>
      </c>
      <c r="L213" s="22">
        <v>123154.59188165631</v>
      </c>
      <c r="M213" s="21">
        <v>125211.27356607997</v>
      </c>
      <c r="N213" s="18"/>
      <c r="O213" s="18"/>
      <c r="P213" s="18"/>
      <c r="Q213" s="18"/>
    </row>
    <row r="214" spans="1:17" x14ac:dyDescent="0.3">
      <c r="A214" s="27" t="s">
        <v>380</v>
      </c>
      <c r="B214" s="1412" t="s">
        <v>379</v>
      </c>
      <c r="C214" s="1401"/>
      <c r="D214" s="78" t="s">
        <v>239</v>
      </c>
      <c r="E214" s="77"/>
      <c r="F214" s="76">
        <v>9270</v>
      </c>
      <c r="G214" s="23">
        <v>9897.5789999999997</v>
      </c>
      <c r="H214" s="23">
        <v>10466.689792499999</v>
      </c>
      <c r="I214" s="23">
        <v>10893.730736034</v>
      </c>
      <c r="J214" s="23">
        <v>11172.61024287647</v>
      </c>
      <c r="K214" s="23">
        <v>11240.151373439881</v>
      </c>
      <c r="L214" s="22">
        <v>11667.277125630597</v>
      </c>
      <c r="M214" s="21">
        <v>11862.120653628628</v>
      </c>
      <c r="N214" s="18"/>
      <c r="O214" s="18"/>
      <c r="P214" s="18"/>
      <c r="Q214" s="18"/>
    </row>
    <row r="215" spans="1:17" x14ac:dyDescent="0.3">
      <c r="A215" s="27" t="s">
        <v>378</v>
      </c>
      <c r="B215" s="1412" t="s">
        <v>377</v>
      </c>
      <c r="C215" s="1401"/>
      <c r="D215" s="78" t="s">
        <v>239</v>
      </c>
      <c r="E215" s="77"/>
      <c r="F215" s="76">
        <v>13596</v>
      </c>
      <c r="G215" s="23">
        <v>14516.449199999999</v>
      </c>
      <c r="H215" s="23">
        <v>15351.145028999999</v>
      </c>
      <c r="I215" s="23">
        <v>15977.471746183199</v>
      </c>
      <c r="J215" s="23">
        <v>16386.49502288549</v>
      </c>
      <c r="K215" s="23">
        <v>16485.555347711823</v>
      </c>
      <c r="L215" s="22">
        <v>17112.006450924873</v>
      </c>
      <c r="M215" s="21">
        <v>17397.776958655319</v>
      </c>
      <c r="N215" s="18"/>
      <c r="O215" s="18"/>
      <c r="P215" s="18"/>
      <c r="Q215" s="18"/>
    </row>
    <row r="216" spans="1:17" x14ac:dyDescent="0.3">
      <c r="A216" s="27" t="s">
        <v>376</v>
      </c>
      <c r="B216" s="1420" t="s">
        <v>375</v>
      </c>
      <c r="C216" s="1401"/>
      <c r="D216" s="78" t="s">
        <v>239</v>
      </c>
      <c r="E216" s="77"/>
      <c r="F216" s="76">
        <v>23854.799999999999</v>
      </c>
      <c r="G216" s="23">
        <v>25469.769959999998</v>
      </c>
      <c r="H216" s="23">
        <v>26934.281732699998</v>
      </c>
      <c r="I216" s="23">
        <v>28033.200427394157</v>
      </c>
      <c r="J216" s="23">
        <v>28750.850358335447</v>
      </c>
      <c r="K216" s="23">
        <v>28924.65620098529</v>
      </c>
      <c r="L216" s="22">
        <v>30023.793136622731</v>
      </c>
      <c r="M216" s="21">
        <v>30525.190482004331</v>
      </c>
      <c r="N216" s="18"/>
      <c r="O216" s="18"/>
      <c r="P216" s="18"/>
      <c r="Q216" s="18"/>
    </row>
    <row r="217" spans="1:17" x14ac:dyDescent="0.3">
      <c r="A217" s="27" t="s">
        <v>374</v>
      </c>
      <c r="B217" s="1413" t="s">
        <v>373</v>
      </c>
      <c r="C217" s="1401"/>
      <c r="D217" s="78" t="s">
        <v>239</v>
      </c>
      <c r="E217" s="77"/>
      <c r="F217" s="76">
        <v>384429.99</v>
      </c>
      <c r="G217" s="23">
        <v>410455.90032299998</v>
      </c>
      <c r="H217" s="23">
        <v>434057.11459157249</v>
      </c>
      <c r="I217" s="23">
        <v>451766.64486690867</v>
      </c>
      <c r="J217" s="23">
        <v>463331.87097550154</v>
      </c>
      <c r="K217" s="23">
        <v>466132.82417367637</v>
      </c>
      <c r="L217" s="22">
        <v>483845.87149227608</v>
      </c>
      <c r="M217" s="21">
        <v>491926.09754619707</v>
      </c>
      <c r="N217" s="18"/>
      <c r="O217" s="18"/>
      <c r="P217" s="18"/>
      <c r="Q217" s="18"/>
    </row>
    <row r="218" spans="1:17" x14ac:dyDescent="0.3">
      <c r="A218" s="27" t="s">
        <v>372</v>
      </c>
      <c r="B218" s="1420" t="s">
        <v>371</v>
      </c>
      <c r="C218" s="1401"/>
      <c r="D218" s="78" t="s">
        <v>239</v>
      </c>
      <c r="E218" s="77"/>
      <c r="F218" s="76">
        <v>173040</v>
      </c>
      <c r="G218" s="23">
        <v>184754.80799999999</v>
      </c>
      <c r="H218" s="23">
        <v>195378.20945999998</v>
      </c>
      <c r="I218" s="23">
        <v>203349.64040596798</v>
      </c>
      <c r="J218" s="23">
        <v>208555.39120036075</v>
      </c>
      <c r="K218" s="23">
        <v>209816.15897087776</v>
      </c>
      <c r="L218" s="22">
        <v>217789.17301177111</v>
      </c>
      <c r="M218" s="21">
        <v>221426.25220106769</v>
      </c>
      <c r="N218" s="18"/>
      <c r="O218" s="18"/>
      <c r="P218" s="18"/>
      <c r="Q218" s="18"/>
    </row>
    <row r="219" spans="1:17" x14ac:dyDescent="0.3">
      <c r="A219" s="84"/>
      <c r="B219" s="1418" t="s">
        <v>362</v>
      </c>
      <c r="C219" s="1401"/>
      <c r="D219" s="81"/>
      <c r="E219" s="80"/>
      <c r="F219" s="83"/>
      <c r="G219" s="23"/>
      <c r="H219" s="23"/>
      <c r="I219" s="23"/>
      <c r="J219" s="23">
        <v>0</v>
      </c>
      <c r="K219" s="23">
        <v>0</v>
      </c>
      <c r="L219" s="22">
        <v>0</v>
      </c>
      <c r="M219" s="21">
        <v>0</v>
      </c>
      <c r="N219" s="18"/>
      <c r="O219" s="18"/>
      <c r="P219" s="18"/>
      <c r="Q219" s="18"/>
    </row>
    <row r="220" spans="1:17" x14ac:dyDescent="0.3">
      <c r="A220" s="27" t="s">
        <v>370</v>
      </c>
      <c r="B220" s="1413" t="s">
        <v>369</v>
      </c>
      <c r="C220" s="1401"/>
      <c r="D220" s="78" t="s">
        <v>239</v>
      </c>
      <c r="E220" s="77"/>
      <c r="F220" s="76">
        <v>18720</v>
      </c>
      <c r="G220" s="23">
        <v>19987.344000000001</v>
      </c>
      <c r="H220" s="23">
        <v>21136.616280000002</v>
      </c>
      <c r="I220" s="23">
        <v>21998.990224224002</v>
      </c>
      <c r="J220" s="23">
        <v>22562.164373964137</v>
      </c>
      <c r="K220" s="23">
        <v>22698.558113354327</v>
      </c>
      <c r="L220" s="22">
        <v>23561.103321661791</v>
      </c>
      <c r="M220" s="21">
        <v>23954.573747133541</v>
      </c>
      <c r="N220" s="18"/>
      <c r="O220" s="18"/>
      <c r="P220" s="18"/>
      <c r="Q220" s="18"/>
    </row>
    <row r="221" spans="1:17" x14ac:dyDescent="0.3">
      <c r="A221" s="27" t="s">
        <v>368</v>
      </c>
      <c r="B221" s="1413" t="s">
        <v>367</v>
      </c>
      <c r="C221" s="1401"/>
      <c r="D221" s="78" t="s">
        <v>239</v>
      </c>
      <c r="E221" s="77"/>
      <c r="F221" s="76">
        <v>72800</v>
      </c>
      <c r="G221" s="23">
        <v>77728.56</v>
      </c>
      <c r="H221" s="23">
        <v>82197.9522</v>
      </c>
      <c r="I221" s="23">
        <v>85551.628649759994</v>
      </c>
      <c r="J221" s="23">
        <v>87741.750343193853</v>
      </c>
      <c r="K221" s="23">
        <v>88272.17044082236</v>
      </c>
      <c r="L221" s="22">
        <v>91626.512917573607</v>
      </c>
      <c r="M221" s="21">
        <v>93156.675683297086</v>
      </c>
      <c r="N221" s="18"/>
      <c r="O221" s="18"/>
      <c r="P221" s="18"/>
      <c r="Q221" s="18"/>
    </row>
    <row r="222" spans="1:17" x14ac:dyDescent="0.3">
      <c r="A222" s="27" t="s">
        <v>366</v>
      </c>
      <c r="B222" s="1413" t="s">
        <v>365</v>
      </c>
      <c r="C222" s="1401"/>
      <c r="D222" s="78" t="s">
        <v>239</v>
      </c>
      <c r="E222" s="77"/>
      <c r="F222" s="76">
        <v>83200</v>
      </c>
      <c r="G222" s="23">
        <v>88832.639999999999</v>
      </c>
      <c r="H222" s="23">
        <v>93940.516799999998</v>
      </c>
      <c r="I222" s="23">
        <v>97773.289885439997</v>
      </c>
      <c r="J222" s="23">
        <v>100276.28610650726</v>
      </c>
      <c r="K222" s="23">
        <v>100882.48050379699</v>
      </c>
      <c r="L222" s="22">
        <v>104716.01476294128</v>
      </c>
      <c r="M222" s="21">
        <v>106464.7722094824</v>
      </c>
      <c r="N222" s="18"/>
      <c r="O222" s="18"/>
      <c r="P222" s="18"/>
      <c r="Q222" s="18"/>
    </row>
    <row r="223" spans="1:17" x14ac:dyDescent="0.3">
      <c r="A223" s="27" t="s">
        <v>364</v>
      </c>
      <c r="B223" s="1413" t="s">
        <v>363</v>
      </c>
      <c r="C223" s="1401"/>
      <c r="D223" s="78" t="s">
        <v>239</v>
      </c>
      <c r="E223" s="77"/>
      <c r="F223" s="76">
        <v>162240</v>
      </c>
      <c r="G223" s="23">
        <v>173223.64799999999</v>
      </c>
      <c r="H223" s="23">
        <v>183184.00775999998</v>
      </c>
      <c r="I223" s="23">
        <v>190657.91527660796</v>
      </c>
      <c r="J223" s="23">
        <v>195538.75790768914</v>
      </c>
      <c r="K223" s="23">
        <v>196720.83698240409</v>
      </c>
      <c r="L223" s="22">
        <v>204196.22878773545</v>
      </c>
      <c r="M223" s="21">
        <v>207606.30580849064</v>
      </c>
      <c r="N223" s="18"/>
      <c r="O223" s="18"/>
      <c r="P223" s="18"/>
      <c r="Q223" s="18"/>
    </row>
    <row r="224" spans="1:17" x14ac:dyDescent="0.3">
      <c r="A224" s="82"/>
      <c r="B224" s="1418" t="s">
        <v>362</v>
      </c>
      <c r="C224" s="1401"/>
      <c r="D224" s="81"/>
      <c r="E224" s="80"/>
      <c r="F224" s="79"/>
      <c r="G224" s="23"/>
      <c r="H224" s="23"/>
      <c r="I224" s="23"/>
      <c r="J224" s="23">
        <v>0</v>
      </c>
      <c r="K224" s="23">
        <v>0</v>
      </c>
      <c r="L224" s="22">
        <v>0</v>
      </c>
      <c r="M224" s="21">
        <v>0</v>
      </c>
      <c r="N224" s="18"/>
      <c r="O224" s="18"/>
      <c r="P224" s="18"/>
      <c r="Q224" s="18"/>
    </row>
    <row r="225" spans="1:17" x14ac:dyDescent="0.3">
      <c r="A225" s="27" t="s">
        <v>361</v>
      </c>
      <c r="B225" s="1412" t="s">
        <v>360</v>
      </c>
      <c r="C225" s="1401"/>
      <c r="D225" s="78" t="s">
        <v>239</v>
      </c>
      <c r="E225" s="77"/>
      <c r="F225" s="76">
        <v>317200</v>
      </c>
      <c r="G225" s="23">
        <v>338674.44</v>
      </c>
      <c r="H225" s="23">
        <v>358148.22029999999</v>
      </c>
      <c r="I225" s="23">
        <v>372760.66768824001</v>
      </c>
      <c r="J225" s="23">
        <v>382303.34078105894</v>
      </c>
      <c r="K225" s="23">
        <v>384614.45692072605</v>
      </c>
      <c r="L225" s="22">
        <v>399229.80628371367</v>
      </c>
      <c r="M225" s="21">
        <v>405896.94404865167</v>
      </c>
      <c r="N225" s="18"/>
      <c r="O225" s="18"/>
      <c r="P225" s="18"/>
      <c r="Q225" s="18"/>
    </row>
    <row r="226" spans="1:17" x14ac:dyDescent="0.3">
      <c r="A226" s="27" t="s">
        <v>359</v>
      </c>
      <c r="B226" s="1412" t="s">
        <v>358</v>
      </c>
      <c r="C226" s="1401"/>
      <c r="D226" s="78" t="s">
        <v>239</v>
      </c>
      <c r="E226" s="77"/>
      <c r="F226" s="76">
        <v>209560</v>
      </c>
      <c r="G226" s="23">
        <v>223747.212</v>
      </c>
      <c r="H226" s="23">
        <v>236612.67668999999</v>
      </c>
      <c r="I226" s="23">
        <v>246266.47389895198</v>
      </c>
      <c r="J226" s="23">
        <v>252570.89563076515</v>
      </c>
      <c r="K226" s="23">
        <v>254097.74776893866</v>
      </c>
      <c r="L226" s="22">
        <v>263753.46218415833</v>
      </c>
      <c r="M226" s="21">
        <v>268158.1450026338</v>
      </c>
      <c r="N226" s="18"/>
      <c r="O226" s="18"/>
      <c r="P226" s="18"/>
      <c r="Q226" s="18"/>
    </row>
    <row r="227" spans="1:17" x14ac:dyDescent="0.3">
      <c r="A227" s="27" t="s">
        <v>357</v>
      </c>
      <c r="B227" s="1412" t="s">
        <v>356</v>
      </c>
      <c r="C227" s="1401"/>
      <c r="D227" s="78" t="s">
        <v>239</v>
      </c>
      <c r="E227" s="77"/>
      <c r="F227" s="76">
        <v>263640</v>
      </c>
      <c r="G227" s="23">
        <v>281488.42800000001</v>
      </c>
      <c r="H227" s="23">
        <v>297674.01261000003</v>
      </c>
      <c r="I227" s="23">
        <v>309819.11232448806</v>
      </c>
      <c r="J227" s="23">
        <v>317750.48159999494</v>
      </c>
      <c r="K227" s="23">
        <v>319671.36009640677</v>
      </c>
      <c r="L227" s="22">
        <v>331818.87178007024</v>
      </c>
      <c r="M227" s="21">
        <v>337360.24693879741</v>
      </c>
      <c r="N227" s="18"/>
      <c r="O227" s="18"/>
      <c r="P227" s="18"/>
      <c r="Q227" s="18"/>
    </row>
    <row r="228" spans="1:17" x14ac:dyDescent="0.3">
      <c r="A228" s="27" t="s">
        <v>355</v>
      </c>
      <c r="B228" s="1412" t="s">
        <v>354</v>
      </c>
      <c r="C228" s="1401"/>
      <c r="D228" s="78" t="s">
        <v>239</v>
      </c>
      <c r="E228" s="77"/>
      <c r="F228" s="76">
        <v>60840</v>
      </c>
      <c r="G228" s="23">
        <v>64958.868000000002</v>
      </c>
      <c r="H228" s="23">
        <v>68694.002909999996</v>
      </c>
      <c r="I228" s="23">
        <v>71496.718228728001</v>
      </c>
      <c r="J228" s="23">
        <v>73327.034215383435</v>
      </c>
      <c r="K228" s="23">
        <v>73770.313868401558</v>
      </c>
      <c r="L228" s="22">
        <v>76573.58579540081</v>
      </c>
      <c r="M228" s="21">
        <v>77852.364678184007</v>
      </c>
      <c r="N228" s="18"/>
      <c r="O228" s="18"/>
      <c r="P228" s="18"/>
      <c r="Q228" s="18"/>
    </row>
    <row r="229" spans="1:17" x14ac:dyDescent="0.3">
      <c r="A229" s="27" t="s">
        <v>353</v>
      </c>
      <c r="B229" s="1413" t="s">
        <v>352</v>
      </c>
      <c r="C229" s="1401"/>
      <c r="D229" s="78" t="s">
        <v>351</v>
      </c>
      <c r="E229" s="77"/>
      <c r="F229" s="76">
        <v>15600</v>
      </c>
      <c r="G229" s="23">
        <v>16656.12</v>
      </c>
      <c r="H229" s="23">
        <v>17613.8469</v>
      </c>
      <c r="I229" s="23">
        <v>18332.491853520001</v>
      </c>
      <c r="J229" s="23">
        <v>18801.803644970114</v>
      </c>
      <c r="K229" s="23">
        <v>18915.465094461939</v>
      </c>
      <c r="L229" s="22">
        <v>19634.252768051494</v>
      </c>
      <c r="M229" s="21">
        <v>19962.144789277954</v>
      </c>
      <c r="N229" s="18"/>
      <c r="O229" s="18"/>
      <c r="P229" s="18"/>
      <c r="Q229" s="18"/>
    </row>
    <row r="230" spans="1:17" x14ac:dyDescent="0.3">
      <c r="A230" s="75"/>
      <c r="B230" s="1402" t="s">
        <v>350</v>
      </c>
      <c r="C230" s="1403"/>
      <c r="D230" s="1403"/>
      <c r="E230" s="1403"/>
      <c r="F230" s="1401"/>
      <c r="G230" s="23"/>
      <c r="H230" s="23"/>
      <c r="I230" s="23"/>
      <c r="J230" s="23">
        <v>0</v>
      </c>
      <c r="K230" s="23">
        <v>0</v>
      </c>
      <c r="L230" s="22">
        <v>0</v>
      </c>
      <c r="M230" s="21">
        <v>0</v>
      </c>
      <c r="N230" s="18"/>
      <c r="O230" s="18"/>
      <c r="P230" s="18"/>
      <c r="Q230" s="18"/>
    </row>
    <row r="231" spans="1:17" x14ac:dyDescent="0.3">
      <c r="A231" s="27" t="s">
        <v>349</v>
      </c>
      <c r="B231" s="1409" t="s">
        <v>348</v>
      </c>
      <c r="C231" s="1401"/>
      <c r="D231" s="45" t="s">
        <v>239</v>
      </c>
      <c r="E231" s="50"/>
      <c r="F231" s="28">
        <v>28376</v>
      </c>
      <c r="G231" s="23">
        <v>30297.055199999999</v>
      </c>
      <c r="H231" s="23">
        <v>32039.135874</v>
      </c>
      <c r="I231" s="23">
        <v>33346.332617659202</v>
      </c>
      <c r="J231" s="23">
        <v>34199.99873267128</v>
      </c>
      <c r="K231" s="23">
        <v>34406.745994900768</v>
      </c>
      <c r="L231" s="22">
        <v>35714.202342706994</v>
      </c>
      <c r="M231" s="21">
        <v>36310.629521830204</v>
      </c>
      <c r="N231" s="18"/>
      <c r="O231" s="18"/>
      <c r="P231" s="18"/>
      <c r="Q231" s="18"/>
    </row>
    <row r="232" spans="1:17" x14ac:dyDescent="0.3">
      <c r="A232" s="27" t="s">
        <v>347</v>
      </c>
      <c r="B232" s="1414" t="s">
        <v>346</v>
      </c>
      <c r="C232" s="1401"/>
      <c r="D232" s="45" t="s">
        <v>239</v>
      </c>
      <c r="E232" s="50"/>
      <c r="F232" s="28">
        <v>6677</v>
      </c>
      <c r="G232" s="23">
        <v>7129.0329000000002</v>
      </c>
      <c r="H232" s="23">
        <v>7538.9522917499999</v>
      </c>
      <c r="I232" s="23">
        <v>7846.5415452533998</v>
      </c>
      <c r="J232" s="23">
        <v>8047.4130088118873</v>
      </c>
      <c r="K232" s="23">
        <v>8096.0615663924582</v>
      </c>
      <c r="L232" s="22">
        <v>8403.711905915372</v>
      </c>
      <c r="M232" s="21">
        <v>8544.0538947441582</v>
      </c>
      <c r="N232" s="18"/>
      <c r="O232" s="18"/>
      <c r="P232" s="18"/>
      <c r="Q232" s="18"/>
    </row>
    <row r="233" spans="1:17" x14ac:dyDescent="0.3">
      <c r="A233" s="27" t="s">
        <v>345</v>
      </c>
      <c r="B233" s="1414" t="s">
        <v>344</v>
      </c>
      <c r="C233" s="1401"/>
      <c r="D233" s="45" t="s">
        <v>239</v>
      </c>
      <c r="E233" s="50"/>
      <c r="F233" s="28">
        <v>31158</v>
      </c>
      <c r="G233" s="23">
        <v>33267.3966</v>
      </c>
      <c r="H233" s="23">
        <v>35180.271904499998</v>
      </c>
      <c r="I233" s="23">
        <v>36615.626998203596</v>
      </c>
      <c r="J233" s="23">
        <v>37552.987049357609</v>
      </c>
      <c r="K233" s="23">
        <v>37780.003936746471</v>
      </c>
      <c r="L233" s="22">
        <v>39215.644086342836</v>
      </c>
      <c r="M233" s="21">
        <v>39870.545342584759</v>
      </c>
      <c r="N233" s="18"/>
      <c r="O233" s="18"/>
      <c r="P233" s="18"/>
      <c r="Q233" s="18"/>
    </row>
    <row r="234" spans="1:17" x14ac:dyDescent="0.3">
      <c r="A234" s="27" t="s">
        <v>343</v>
      </c>
      <c r="B234" s="1414" t="s">
        <v>342</v>
      </c>
      <c r="C234" s="1401"/>
      <c r="D234" s="45" t="s">
        <v>239</v>
      </c>
      <c r="E234" s="50"/>
      <c r="F234" s="28">
        <v>6677</v>
      </c>
      <c r="G234" s="23">
        <v>7129.0329000000002</v>
      </c>
      <c r="H234" s="23">
        <v>7538.9522917499999</v>
      </c>
      <c r="I234" s="23">
        <v>7846.5415452533998</v>
      </c>
      <c r="J234" s="23">
        <v>8047.4130088118873</v>
      </c>
      <c r="K234" s="23">
        <v>8096.0615663924582</v>
      </c>
      <c r="L234" s="22">
        <v>8403.711905915372</v>
      </c>
      <c r="M234" s="21">
        <v>8544.0538947441582</v>
      </c>
      <c r="N234" s="18"/>
      <c r="O234" s="18"/>
      <c r="P234" s="18"/>
      <c r="Q234" s="18"/>
    </row>
    <row r="235" spans="1:17" x14ac:dyDescent="0.3">
      <c r="A235" s="27" t="s">
        <v>341</v>
      </c>
      <c r="B235" s="1414" t="s">
        <v>340</v>
      </c>
      <c r="C235" s="1401"/>
      <c r="D235" s="45" t="s">
        <v>239</v>
      </c>
      <c r="E235" s="50"/>
      <c r="F235" s="28">
        <v>10210</v>
      </c>
      <c r="G235" s="23">
        <v>10901.217000000001</v>
      </c>
      <c r="H235" s="23">
        <v>11528.0369775</v>
      </c>
      <c r="I235" s="23">
        <v>11998.380886182</v>
      </c>
      <c r="J235" s="23">
        <v>12305.539436868259</v>
      </c>
      <c r="K235" s="23">
        <v>12379.929398362587</v>
      </c>
      <c r="L235" s="22">
        <v>12850.366715500364</v>
      </c>
      <c r="M235" s="21">
        <v>13064.96783964922</v>
      </c>
      <c r="N235" s="18"/>
      <c r="O235" s="18"/>
      <c r="P235" s="18"/>
      <c r="Q235" s="18"/>
    </row>
    <row r="236" spans="1:17" x14ac:dyDescent="0.3">
      <c r="A236" s="27" t="s">
        <v>339</v>
      </c>
      <c r="B236" s="1414" t="s">
        <v>338</v>
      </c>
      <c r="C236" s="1401"/>
      <c r="D236" s="45" t="s">
        <v>239</v>
      </c>
      <c r="E236" s="50"/>
      <c r="F236" s="28">
        <v>10000</v>
      </c>
      <c r="G236" s="23">
        <v>10677</v>
      </c>
      <c r="H236" s="23">
        <v>11290.9275</v>
      </c>
      <c r="I236" s="23">
        <v>11751.597341999999</v>
      </c>
      <c r="J236" s="23">
        <v>12052.438233955199</v>
      </c>
      <c r="K236" s="23">
        <v>12125.298137475598</v>
      </c>
      <c r="L236" s="22">
        <v>12586.059466699671</v>
      </c>
      <c r="M236" s="21">
        <v>12796.246659793556</v>
      </c>
      <c r="N236" s="18"/>
      <c r="O236" s="18"/>
      <c r="P236" s="18"/>
      <c r="Q236" s="18"/>
    </row>
    <row r="237" spans="1:17" x14ac:dyDescent="0.3">
      <c r="A237" s="1415"/>
      <c r="B237" s="1403"/>
      <c r="C237" s="1403"/>
      <c r="D237" s="1403"/>
      <c r="E237" s="1403"/>
      <c r="F237" s="1403"/>
      <c r="G237" s="23">
        <v>0</v>
      </c>
      <c r="H237" s="23">
        <v>0</v>
      </c>
      <c r="I237" s="23">
        <v>0</v>
      </c>
      <c r="J237" s="23">
        <v>0</v>
      </c>
      <c r="K237" s="23">
        <v>0</v>
      </c>
      <c r="L237" s="22">
        <v>0</v>
      </c>
      <c r="M237" s="21">
        <v>0</v>
      </c>
      <c r="N237" s="18"/>
      <c r="O237" s="18"/>
      <c r="P237" s="18"/>
      <c r="Q237" s="18"/>
    </row>
    <row r="238" spans="1:17" x14ac:dyDescent="0.3">
      <c r="A238" s="51" t="s">
        <v>337</v>
      </c>
      <c r="B238" s="1402" t="s">
        <v>336</v>
      </c>
      <c r="C238" s="1403"/>
      <c r="D238" s="1403"/>
      <c r="E238" s="1403"/>
      <c r="F238" s="1401"/>
      <c r="G238" s="23"/>
      <c r="H238" s="23"/>
      <c r="I238" s="23"/>
      <c r="J238" s="23">
        <v>0</v>
      </c>
      <c r="K238" s="23">
        <v>0</v>
      </c>
      <c r="L238" s="22">
        <v>0</v>
      </c>
      <c r="M238" s="21">
        <v>0</v>
      </c>
      <c r="N238" s="18"/>
      <c r="O238" s="18"/>
      <c r="P238" s="18"/>
      <c r="Q238" s="18"/>
    </row>
    <row r="239" spans="1:17" x14ac:dyDescent="0.3">
      <c r="A239" s="61" t="s">
        <v>335</v>
      </c>
      <c r="B239" s="60">
        <v>730</v>
      </c>
      <c r="C239" s="69" t="s">
        <v>26</v>
      </c>
      <c r="D239" s="65" t="s">
        <v>239</v>
      </c>
      <c r="E239" s="59">
        <v>336591</v>
      </c>
      <c r="F239" s="58">
        <v>683280</v>
      </c>
      <c r="G239" s="57">
        <v>729538.05599999998</v>
      </c>
      <c r="H239" s="57">
        <v>771486.49421999999</v>
      </c>
      <c r="I239" s="57">
        <v>802963.14318417595</v>
      </c>
      <c r="J239" s="57">
        <v>823518.99964969081</v>
      </c>
      <c r="K239" s="57">
        <v>828497.37113743275</v>
      </c>
      <c r="L239" s="56">
        <v>859980.27124065522</v>
      </c>
      <c r="M239" s="55">
        <v>874341.94177037419</v>
      </c>
      <c r="N239" s="54"/>
      <c r="O239" s="54"/>
      <c r="P239" s="54"/>
      <c r="Q239" s="54"/>
    </row>
    <row r="240" spans="1:17" x14ac:dyDescent="0.3">
      <c r="A240" s="61" t="s">
        <v>334</v>
      </c>
      <c r="B240" s="60">
        <v>708</v>
      </c>
      <c r="C240" s="69" t="s">
        <v>333</v>
      </c>
      <c r="D240" s="65" t="s">
        <v>239</v>
      </c>
      <c r="E240" s="59">
        <v>337112</v>
      </c>
      <c r="F240" s="58">
        <v>481062</v>
      </c>
      <c r="G240" s="57">
        <v>513629.89740000002</v>
      </c>
      <c r="H240" s="57">
        <v>543163.61650050001</v>
      </c>
      <c r="I240" s="57">
        <v>565324.69205372036</v>
      </c>
      <c r="J240" s="57">
        <v>579797.00417029555</v>
      </c>
      <c r="K240" s="57">
        <v>583302.01726102864</v>
      </c>
      <c r="L240" s="56">
        <v>605467.49391694774</v>
      </c>
      <c r="M240" s="55">
        <v>615578.80106536078</v>
      </c>
      <c r="N240" s="54"/>
      <c r="O240" s="54"/>
      <c r="P240" s="54"/>
      <c r="Q240" s="54"/>
    </row>
    <row r="241" spans="1:17" x14ac:dyDescent="0.3">
      <c r="A241" s="61" t="s">
        <v>332</v>
      </c>
      <c r="B241" s="60">
        <v>752</v>
      </c>
      <c r="C241" s="69" t="s">
        <v>331</v>
      </c>
      <c r="D241" s="65" t="s">
        <v>239</v>
      </c>
      <c r="E241" s="59">
        <v>472408</v>
      </c>
      <c r="F241" s="58">
        <v>525695</v>
      </c>
      <c r="G241" s="57">
        <v>561284.55150000006</v>
      </c>
      <c r="H241" s="57">
        <v>593558.4132112501</v>
      </c>
      <c r="I241" s="57">
        <v>617775.59647026914</v>
      </c>
      <c r="J241" s="57">
        <v>633590.65173990803</v>
      </c>
      <c r="K241" s="57">
        <v>637420.86043802369</v>
      </c>
      <c r="L241" s="56">
        <v>661642.85313466855</v>
      </c>
      <c r="M241" s="55">
        <v>672692.28878201754</v>
      </c>
      <c r="N241" s="54"/>
      <c r="O241" s="54"/>
      <c r="P241" s="54"/>
      <c r="Q241" s="54"/>
    </row>
    <row r="242" spans="1:17" x14ac:dyDescent="0.3">
      <c r="A242" s="61" t="s">
        <v>330</v>
      </c>
      <c r="B242" s="60" t="s">
        <v>29</v>
      </c>
      <c r="C242" s="69" t="s">
        <v>329</v>
      </c>
      <c r="D242" s="65" t="s">
        <v>239</v>
      </c>
      <c r="E242" s="59">
        <v>113824</v>
      </c>
      <c r="F242" s="58">
        <v>144450</v>
      </c>
      <c r="G242" s="57">
        <v>154229.26500000001</v>
      </c>
      <c r="H242" s="57">
        <v>163097.44773750001</v>
      </c>
      <c r="I242" s="57">
        <v>169751.82360519</v>
      </c>
      <c r="J242" s="57">
        <v>174097.47028948285</v>
      </c>
      <c r="K242" s="57">
        <v>175149.93159583505</v>
      </c>
      <c r="L242" s="56">
        <v>181805.62899647679</v>
      </c>
      <c r="M242" s="55">
        <v>184841.78300071796</v>
      </c>
      <c r="N242" s="54"/>
      <c r="O242" s="54"/>
      <c r="P242" s="54"/>
      <c r="Q242" s="54"/>
    </row>
    <row r="243" spans="1:17" x14ac:dyDescent="0.3">
      <c r="A243" s="27" t="s">
        <v>328</v>
      </c>
      <c r="B243" s="41"/>
      <c r="C243" s="67" t="s">
        <v>327</v>
      </c>
      <c r="D243" s="74" t="s">
        <v>239</v>
      </c>
      <c r="E243" s="73">
        <v>0</v>
      </c>
      <c r="F243" s="66">
        <v>1834487</v>
      </c>
      <c r="G243" s="23">
        <v>1958681.7699</v>
      </c>
      <c r="H243" s="23">
        <v>2071305.9716692499</v>
      </c>
      <c r="I243" s="23">
        <v>2155815.2553133555</v>
      </c>
      <c r="J243" s="23">
        <v>2211004.1258493774</v>
      </c>
      <c r="K243" s="23">
        <v>2224370.1804323201</v>
      </c>
      <c r="L243" s="22">
        <v>2308896.2472887482</v>
      </c>
      <c r="M243" s="21">
        <v>2347454.8146184701</v>
      </c>
      <c r="N243" s="18"/>
      <c r="O243" s="18"/>
      <c r="P243" s="18"/>
      <c r="Q243" s="18"/>
    </row>
    <row r="244" spans="1:17" x14ac:dyDescent="0.3">
      <c r="A244" s="61" t="s">
        <v>326</v>
      </c>
      <c r="B244" s="60">
        <v>510</v>
      </c>
      <c r="C244" s="69" t="s">
        <v>325</v>
      </c>
      <c r="D244" s="65" t="s">
        <v>239</v>
      </c>
      <c r="E244" s="59">
        <v>300284</v>
      </c>
      <c r="F244" s="58">
        <v>334155</v>
      </c>
      <c r="G244" s="57">
        <v>356777.29350000003</v>
      </c>
      <c r="H244" s="57">
        <v>377291.98787625006</v>
      </c>
      <c r="I244" s="57">
        <v>392685.50098160107</v>
      </c>
      <c r="J244" s="57">
        <v>402738.24980673008</v>
      </c>
      <c r="K244" s="57">
        <v>405172.89991281601</v>
      </c>
      <c r="L244" s="56">
        <v>420569.47010950302</v>
      </c>
      <c r="M244" s="55">
        <v>427592.98026033171</v>
      </c>
      <c r="N244" s="54"/>
      <c r="O244" s="54"/>
      <c r="P244" s="54"/>
      <c r="Q244" s="54"/>
    </row>
    <row r="245" spans="1:17" x14ac:dyDescent="0.3">
      <c r="A245" s="27" t="s">
        <v>324</v>
      </c>
      <c r="B245" s="41" t="s">
        <v>323</v>
      </c>
      <c r="C245" s="67" t="s">
        <v>322</v>
      </c>
      <c r="D245" s="45" t="s">
        <v>239</v>
      </c>
      <c r="E245" s="52">
        <v>396136</v>
      </c>
      <c r="F245" s="28">
        <v>712837</v>
      </c>
      <c r="G245" s="23">
        <v>761096.0649</v>
      </c>
      <c r="H245" s="23">
        <v>804859.08863174997</v>
      </c>
      <c r="I245" s="23">
        <v>837697.33944792533</v>
      </c>
      <c r="J245" s="23">
        <v>859142.39133779227</v>
      </c>
      <c r="K245" s="23">
        <v>864336.11484236934</v>
      </c>
      <c r="L245" s="22">
        <v>897180.88720637932</v>
      </c>
      <c r="M245" s="21">
        <v>912163.80802272586</v>
      </c>
      <c r="N245" s="18"/>
      <c r="O245" s="18"/>
      <c r="P245" s="18"/>
      <c r="Q245" s="18"/>
    </row>
    <row r="246" spans="1:17" x14ac:dyDescent="0.3">
      <c r="A246" s="61" t="s">
        <v>321</v>
      </c>
      <c r="B246" s="60" t="s">
        <v>320</v>
      </c>
      <c r="C246" s="72" t="s">
        <v>319</v>
      </c>
      <c r="D246" s="65" t="s">
        <v>239</v>
      </c>
      <c r="E246" s="59">
        <v>300284</v>
      </c>
      <c r="F246" s="58">
        <v>440820</v>
      </c>
      <c r="G246" s="57">
        <v>470663.51400000002</v>
      </c>
      <c r="H246" s="57">
        <v>497726.66605500004</v>
      </c>
      <c r="I246" s="57">
        <v>518033.91403004405</v>
      </c>
      <c r="J246" s="57">
        <v>531295.58222921321</v>
      </c>
      <c r="K246" s="57">
        <v>534507.39249619946</v>
      </c>
      <c r="L246" s="56">
        <v>554818.673411055</v>
      </c>
      <c r="M246" s="55">
        <v>564084.14525701967</v>
      </c>
      <c r="N246" s="18"/>
      <c r="O246" s="18"/>
      <c r="P246" s="18"/>
      <c r="Q246" s="18"/>
    </row>
    <row r="247" spans="1:17" x14ac:dyDescent="0.3">
      <c r="A247" s="27" t="s">
        <v>318</v>
      </c>
      <c r="B247" s="41">
        <v>659</v>
      </c>
      <c r="C247" s="67" t="s">
        <v>317</v>
      </c>
      <c r="D247" s="45" t="s">
        <v>239</v>
      </c>
      <c r="E247" s="52">
        <v>419350</v>
      </c>
      <c r="F247" s="28">
        <v>819060</v>
      </c>
      <c r="G247" s="23">
        <v>874510.36199999996</v>
      </c>
      <c r="H247" s="23">
        <v>924794.70781499997</v>
      </c>
      <c r="I247" s="23">
        <v>962526.33189385198</v>
      </c>
      <c r="J247" s="23">
        <v>987167.00599033455</v>
      </c>
      <c r="K247" s="23">
        <v>993134.66924807651</v>
      </c>
      <c r="L247" s="22">
        <v>1030873.7866795034</v>
      </c>
      <c r="M247" s="21">
        <v>1048089.3789170511</v>
      </c>
      <c r="N247" s="18"/>
      <c r="O247" s="18"/>
      <c r="P247" s="18"/>
      <c r="Q247" s="18"/>
    </row>
    <row r="248" spans="1:17" x14ac:dyDescent="0.3">
      <c r="A248" s="27" t="s">
        <v>316</v>
      </c>
      <c r="B248" s="41">
        <v>786</v>
      </c>
      <c r="C248" s="67" t="s">
        <v>315</v>
      </c>
      <c r="D248" s="45" t="s">
        <v>239</v>
      </c>
      <c r="E248" s="52">
        <v>276322</v>
      </c>
      <c r="F248" s="28">
        <v>367920</v>
      </c>
      <c r="G248" s="23">
        <v>392828.18400000001</v>
      </c>
      <c r="H248" s="23">
        <v>415415.80458</v>
      </c>
      <c r="I248" s="23">
        <v>432364.76940686401</v>
      </c>
      <c r="J248" s="23">
        <v>443433.30750367971</v>
      </c>
      <c r="K248" s="23">
        <v>446113.96907400229</v>
      </c>
      <c r="L248" s="22">
        <v>463066.29989881441</v>
      </c>
      <c r="M248" s="21">
        <v>470799.50710712461</v>
      </c>
      <c r="N248" s="18"/>
      <c r="O248" s="18"/>
      <c r="P248" s="18"/>
      <c r="Q248" s="18"/>
    </row>
    <row r="249" spans="1:17" x14ac:dyDescent="0.3">
      <c r="A249" s="61" t="s">
        <v>314</v>
      </c>
      <c r="B249" s="60">
        <v>527</v>
      </c>
      <c r="C249" s="69" t="s">
        <v>313</v>
      </c>
      <c r="D249" s="65" t="s">
        <v>239</v>
      </c>
      <c r="E249" s="59">
        <v>71889</v>
      </c>
      <c r="F249" s="58">
        <v>83032</v>
      </c>
      <c r="G249" s="57">
        <v>88653.266399999993</v>
      </c>
      <c r="H249" s="57">
        <v>93750.829217999999</v>
      </c>
      <c r="I249" s="57">
        <v>97575.863050094398</v>
      </c>
      <c r="J249" s="57">
        <v>100073.80514417682</v>
      </c>
      <c r="K249" s="57">
        <v>100678.77549508739</v>
      </c>
      <c r="L249" s="56">
        <v>104504.56896390072</v>
      </c>
      <c r="M249" s="55">
        <v>106249.79526559786</v>
      </c>
      <c r="N249" s="54"/>
      <c r="O249" s="54"/>
      <c r="P249" s="54"/>
      <c r="Q249" s="54"/>
    </row>
    <row r="250" spans="1:17" x14ac:dyDescent="0.3">
      <c r="A250" s="27" t="s">
        <v>312</v>
      </c>
      <c r="B250" s="41">
        <v>28</v>
      </c>
      <c r="C250" s="67" t="s">
        <v>311</v>
      </c>
      <c r="D250" s="45" t="s">
        <v>239</v>
      </c>
      <c r="E250" s="52">
        <v>215666</v>
      </c>
      <c r="F250" s="28">
        <v>239993</v>
      </c>
      <c r="G250" s="23">
        <v>256240.52609999999</v>
      </c>
      <c r="H250" s="23">
        <v>270974.35635074996</v>
      </c>
      <c r="I250" s="23">
        <v>282030.11008986057</v>
      </c>
      <c r="J250" s="23">
        <v>289250.08090816101</v>
      </c>
      <c r="K250" s="23">
        <v>290998.66759071813</v>
      </c>
      <c r="L250" s="22">
        <v>302056.61695916543</v>
      </c>
      <c r="M250" s="21">
        <v>307100.9624623835</v>
      </c>
      <c r="N250" s="18"/>
      <c r="O250" s="18"/>
      <c r="P250" s="18"/>
      <c r="Q250" s="18"/>
    </row>
    <row r="251" spans="1:17" x14ac:dyDescent="0.3">
      <c r="A251" s="27" t="s">
        <v>310</v>
      </c>
      <c r="B251" s="41" t="s">
        <v>309</v>
      </c>
      <c r="C251" s="67" t="s">
        <v>308</v>
      </c>
      <c r="D251" s="45" t="s">
        <v>239</v>
      </c>
      <c r="E251" s="52">
        <v>180470</v>
      </c>
      <c r="F251" s="28">
        <v>202827</v>
      </c>
      <c r="G251" s="23">
        <v>216558.3879</v>
      </c>
      <c r="H251" s="23">
        <v>229010.49520425001</v>
      </c>
      <c r="I251" s="23">
        <v>238354.1234085834</v>
      </c>
      <c r="J251" s="23">
        <v>244455.98896784312</v>
      </c>
      <c r="K251" s="23">
        <v>245933.78453297637</v>
      </c>
      <c r="L251" s="22">
        <v>255279.26834522947</v>
      </c>
      <c r="M251" s="21">
        <v>259542.43212659479</v>
      </c>
      <c r="N251" s="18"/>
      <c r="O251" s="18"/>
      <c r="P251" s="18"/>
      <c r="Q251" s="18"/>
    </row>
    <row r="252" spans="1:17" x14ac:dyDescent="0.3">
      <c r="A252" s="27" t="s">
        <v>307</v>
      </c>
      <c r="B252" s="27"/>
      <c r="C252" s="67" t="s">
        <v>306</v>
      </c>
      <c r="D252" s="45" t="s">
        <v>239</v>
      </c>
      <c r="E252" s="52"/>
      <c r="F252" s="28">
        <v>32100</v>
      </c>
      <c r="G252" s="23">
        <v>34273.17</v>
      </c>
      <c r="H252" s="23">
        <v>36243.877274999999</v>
      </c>
      <c r="I252" s="23">
        <v>37722.627467819999</v>
      </c>
      <c r="J252" s="23">
        <v>38688.326730996188</v>
      </c>
      <c r="K252" s="23">
        <v>38922.207021296672</v>
      </c>
      <c r="L252" s="22">
        <v>40401.250888105948</v>
      </c>
      <c r="M252" s="21">
        <v>41075.95177793732</v>
      </c>
      <c r="N252" s="18"/>
      <c r="O252" s="18"/>
      <c r="P252" s="18"/>
      <c r="Q252" s="18"/>
    </row>
    <row r="253" spans="1:17" x14ac:dyDescent="0.3">
      <c r="A253" s="27" t="s">
        <v>305</v>
      </c>
      <c r="B253" s="41">
        <v>34</v>
      </c>
      <c r="C253" s="67" t="s">
        <v>304</v>
      </c>
      <c r="D253" s="45" t="s">
        <v>239</v>
      </c>
      <c r="E253" s="52">
        <v>71889</v>
      </c>
      <c r="F253" s="28">
        <v>83460</v>
      </c>
      <c r="G253" s="23">
        <v>89110.241999999998</v>
      </c>
      <c r="H253" s="23">
        <v>94234.080914999999</v>
      </c>
      <c r="I253" s="23">
        <v>98078.831416332003</v>
      </c>
      <c r="J253" s="23">
        <v>100589.64950059011</v>
      </c>
      <c r="K253" s="23">
        <v>101197.73825537135</v>
      </c>
      <c r="L253" s="22">
        <v>105043.25230907547</v>
      </c>
      <c r="M253" s="21">
        <v>106797.47462263703</v>
      </c>
      <c r="N253" s="18"/>
      <c r="O253" s="18"/>
      <c r="P253" s="18"/>
      <c r="Q253" s="18"/>
    </row>
    <row r="254" spans="1:17" x14ac:dyDescent="0.3">
      <c r="A254" s="27" t="s">
        <v>303</v>
      </c>
      <c r="B254" s="41">
        <v>35</v>
      </c>
      <c r="C254" s="67" t="s">
        <v>302</v>
      </c>
      <c r="D254" s="45" t="s">
        <v>239</v>
      </c>
      <c r="E254" s="52">
        <v>53916</v>
      </c>
      <c r="F254" s="28">
        <v>61204</v>
      </c>
      <c r="G254" s="23">
        <v>65347.510800000004</v>
      </c>
      <c r="H254" s="23">
        <v>69104.992671</v>
      </c>
      <c r="I254" s="23">
        <v>71924.476371976794</v>
      </c>
      <c r="J254" s="23">
        <v>73765.742967099402</v>
      </c>
      <c r="K254" s="23">
        <v>74211.674720605661</v>
      </c>
      <c r="L254" s="22">
        <v>77031.718359988678</v>
      </c>
      <c r="M254" s="21">
        <v>78318.14805660049</v>
      </c>
      <c r="N254" s="18"/>
      <c r="O254" s="18"/>
      <c r="P254" s="18"/>
      <c r="Q254" s="18"/>
    </row>
    <row r="255" spans="1:17" x14ac:dyDescent="0.3">
      <c r="A255" s="27" t="s">
        <v>301</v>
      </c>
      <c r="B255" s="41" t="s">
        <v>300</v>
      </c>
      <c r="C255" s="67" t="s">
        <v>299</v>
      </c>
      <c r="D255" s="45" t="s">
        <v>239</v>
      </c>
      <c r="E255" s="71">
        <v>144376</v>
      </c>
      <c r="F255" s="28">
        <v>166920</v>
      </c>
      <c r="G255" s="23">
        <v>178220.484</v>
      </c>
      <c r="H255" s="23">
        <v>188468.16183</v>
      </c>
      <c r="I255" s="23">
        <v>196157.66283266401</v>
      </c>
      <c r="J255" s="23">
        <v>201179.29900118022</v>
      </c>
      <c r="K255" s="23">
        <v>202395.47651074271</v>
      </c>
      <c r="L255" s="22">
        <v>210086.50461815094</v>
      </c>
      <c r="M255" s="21">
        <v>213594.94924527407</v>
      </c>
      <c r="N255" s="18"/>
      <c r="O255" s="18"/>
      <c r="P255" s="18"/>
      <c r="Q255" s="18"/>
    </row>
    <row r="256" spans="1:17" x14ac:dyDescent="0.3">
      <c r="A256" s="61" t="s">
        <v>298</v>
      </c>
      <c r="B256" s="60"/>
      <c r="C256" s="69" t="s">
        <v>39</v>
      </c>
      <c r="D256" s="65" t="s">
        <v>239</v>
      </c>
      <c r="E256" s="59">
        <v>215666</v>
      </c>
      <c r="F256" s="58">
        <v>239994</v>
      </c>
      <c r="G256" s="57">
        <v>256241.5938</v>
      </c>
      <c r="H256" s="57">
        <v>270975.48544349999</v>
      </c>
      <c r="I256" s="57">
        <v>282031.28524959477</v>
      </c>
      <c r="J256" s="57">
        <v>289251.28615198442</v>
      </c>
      <c r="K256" s="57">
        <v>290999.88012053189</v>
      </c>
      <c r="L256" s="56">
        <v>302057.8755651121</v>
      </c>
      <c r="M256" s="55">
        <v>307102.24208704947</v>
      </c>
      <c r="N256" s="54"/>
      <c r="O256" s="54"/>
      <c r="P256" s="54"/>
      <c r="Q256" s="54"/>
    </row>
    <row r="257" spans="1:17" s="70" customFormat="1" x14ac:dyDescent="0.3">
      <c r="A257" s="61" t="s">
        <v>297</v>
      </c>
      <c r="B257" s="60"/>
      <c r="C257" s="69" t="s">
        <v>274</v>
      </c>
      <c r="D257" s="65" t="s">
        <v>239</v>
      </c>
      <c r="E257" s="59">
        <v>50083</v>
      </c>
      <c r="F257" s="58">
        <v>55711</v>
      </c>
      <c r="G257" s="57">
        <v>59482.634700000002</v>
      </c>
      <c r="H257" s="57">
        <v>62902.886195250001</v>
      </c>
      <c r="I257" s="57">
        <v>65469.323952016202</v>
      </c>
      <c r="J257" s="57">
        <v>67145.338645187818</v>
      </c>
      <c r="K257" s="57">
        <v>67551.248453690321</v>
      </c>
      <c r="L257" s="56">
        <v>70118.195894930555</v>
      </c>
      <c r="M257" s="55">
        <v>71289.169766375897</v>
      </c>
      <c r="N257" s="54"/>
      <c r="O257" s="54"/>
      <c r="P257" s="54"/>
      <c r="Q257" s="54"/>
    </row>
    <row r="258" spans="1:17" x14ac:dyDescent="0.3">
      <c r="A258" s="61" t="s">
        <v>296</v>
      </c>
      <c r="B258" s="60"/>
      <c r="C258" s="69" t="s">
        <v>43</v>
      </c>
      <c r="D258" s="65" t="s">
        <v>239</v>
      </c>
      <c r="E258" s="59">
        <v>16083</v>
      </c>
      <c r="F258" s="58">
        <v>22952</v>
      </c>
      <c r="G258" s="57">
        <v>24505.850399999999</v>
      </c>
      <c r="H258" s="57">
        <v>25914.936797999999</v>
      </c>
      <c r="I258" s="57">
        <v>26972.2662193584</v>
      </c>
      <c r="J258" s="57">
        <v>27662.756234573975</v>
      </c>
      <c r="K258" s="57">
        <v>27829.984285133996</v>
      </c>
      <c r="L258" s="56">
        <v>28887.523687969089</v>
      </c>
      <c r="M258" s="55">
        <v>29369.945333558175</v>
      </c>
      <c r="N258" s="54"/>
      <c r="O258" s="54"/>
      <c r="P258" s="54"/>
      <c r="Q258" s="54"/>
    </row>
    <row r="259" spans="1:17" x14ac:dyDescent="0.3">
      <c r="A259" s="61" t="s">
        <v>295</v>
      </c>
      <c r="B259" s="60" t="s">
        <v>294</v>
      </c>
      <c r="C259" s="69" t="s">
        <v>293</v>
      </c>
      <c r="D259" s="65" t="s">
        <v>239</v>
      </c>
      <c r="E259" s="59">
        <v>114545</v>
      </c>
      <c r="F259" s="58">
        <v>127466</v>
      </c>
      <c r="G259" s="57">
        <v>136095.44819999998</v>
      </c>
      <c r="H259" s="57">
        <v>143920.9364715</v>
      </c>
      <c r="I259" s="57">
        <v>149792.91067953719</v>
      </c>
      <c r="J259" s="57">
        <v>153627.60919293333</v>
      </c>
      <c r="K259" s="57">
        <v>154556.32523914648</v>
      </c>
      <c r="L259" s="56">
        <v>160429.46559823403</v>
      </c>
      <c r="M259" s="55">
        <v>163108.63767372453</v>
      </c>
      <c r="N259" s="54"/>
      <c r="O259" s="54"/>
      <c r="P259" s="54"/>
      <c r="Q259" s="54"/>
    </row>
    <row r="260" spans="1:17" x14ac:dyDescent="0.3">
      <c r="A260" s="27" t="s">
        <v>292</v>
      </c>
      <c r="B260" s="41">
        <v>101</v>
      </c>
      <c r="C260" s="67" t="s">
        <v>291</v>
      </c>
      <c r="D260" s="45" t="s">
        <v>239</v>
      </c>
      <c r="E260" s="52">
        <v>17972</v>
      </c>
      <c r="F260" s="28">
        <v>57200</v>
      </c>
      <c r="G260" s="23">
        <v>61072.44</v>
      </c>
      <c r="H260" s="23">
        <v>64584.105300000003</v>
      </c>
      <c r="I260" s="23">
        <v>67219.136796239996</v>
      </c>
      <c r="J260" s="23">
        <v>68939.946698223735</v>
      </c>
      <c r="K260" s="23">
        <v>69356.705346360424</v>
      </c>
      <c r="L260" s="22">
        <v>71992.260149522117</v>
      </c>
      <c r="M260" s="21">
        <v>73194.530894019132</v>
      </c>
      <c r="N260" s="18"/>
      <c r="O260" s="18"/>
      <c r="P260" s="18"/>
      <c r="Q260" s="18"/>
    </row>
    <row r="261" spans="1:17" x14ac:dyDescent="0.3">
      <c r="A261" s="27" t="s">
        <v>290</v>
      </c>
      <c r="B261" s="68"/>
      <c r="C261" s="67" t="s">
        <v>268</v>
      </c>
      <c r="D261" s="41" t="s">
        <v>90</v>
      </c>
      <c r="E261" s="52">
        <v>503220</v>
      </c>
      <c r="F261" s="28">
        <v>564094</v>
      </c>
      <c r="G261" s="23">
        <v>602283.16379999998</v>
      </c>
      <c r="H261" s="23">
        <v>636914.44571849995</v>
      </c>
      <c r="I261" s="23">
        <v>662900.5551038147</v>
      </c>
      <c r="J261" s="23">
        <v>679870.80931447237</v>
      </c>
      <c r="K261" s="23">
        <v>683980.79275611602</v>
      </c>
      <c r="L261" s="22">
        <v>709972.06288084842</v>
      </c>
      <c r="M261" s="21">
        <v>721828.59633095853</v>
      </c>
      <c r="N261" s="18"/>
      <c r="O261" s="18"/>
      <c r="P261" s="18"/>
      <c r="Q261" s="18"/>
    </row>
    <row r="262" spans="1:17" ht="26.4" x14ac:dyDescent="0.3">
      <c r="A262" s="27" t="s">
        <v>289</v>
      </c>
      <c r="B262" s="68"/>
      <c r="C262" s="67" t="s">
        <v>288</v>
      </c>
      <c r="D262" s="41" t="s">
        <v>90</v>
      </c>
      <c r="E262" s="52">
        <v>2443718</v>
      </c>
      <c r="F262" s="28">
        <v>2983505</v>
      </c>
      <c r="G262" s="23">
        <v>3185488.2884999998</v>
      </c>
      <c r="H262" s="23">
        <v>3368653.8650887497</v>
      </c>
      <c r="I262" s="23">
        <v>3506094.9427843709</v>
      </c>
      <c r="J262" s="23">
        <v>3595850.9733196506</v>
      </c>
      <c r="K262" s="23">
        <v>3617588.7619649139</v>
      </c>
      <c r="L262" s="22">
        <v>3755057.1349195805</v>
      </c>
      <c r="M262" s="21">
        <v>3817766.5890727374</v>
      </c>
      <c r="N262" s="18"/>
      <c r="O262" s="18"/>
      <c r="P262" s="18"/>
      <c r="Q262" s="18"/>
    </row>
    <row r="263" spans="1:17" x14ac:dyDescent="0.3">
      <c r="A263" s="51"/>
      <c r="B263" s="1402" t="s">
        <v>287</v>
      </c>
      <c r="C263" s="1403"/>
      <c r="D263" s="1403"/>
      <c r="E263" s="1403"/>
      <c r="F263" s="1401"/>
      <c r="G263" s="23"/>
      <c r="H263" s="23"/>
      <c r="I263" s="23"/>
      <c r="J263" s="23">
        <v>0</v>
      </c>
      <c r="K263" s="23">
        <v>0</v>
      </c>
      <c r="L263" s="22">
        <v>0</v>
      </c>
      <c r="M263" s="21">
        <v>0</v>
      </c>
      <c r="N263" s="18"/>
      <c r="O263" s="18"/>
      <c r="P263" s="18"/>
      <c r="Q263" s="18"/>
    </row>
    <row r="264" spans="1:17" x14ac:dyDescent="0.3">
      <c r="A264" s="27" t="s">
        <v>286</v>
      </c>
      <c r="B264" s="1416" t="s">
        <v>285</v>
      </c>
      <c r="C264" s="1401"/>
      <c r="D264" s="45" t="s">
        <v>239</v>
      </c>
      <c r="E264" s="52">
        <v>7112402</v>
      </c>
      <c r="F264" s="28">
        <v>10527560</v>
      </c>
      <c r="G264" s="23">
        <v>11240275.811999999</v>
      </c>
      <c r="H264" s="23">
        <v>11886591.671189999</v>
      </c>
      <c r="I264" s="23">
        <v>12371564.611374551</v>
      </c>
      <c r="J264" s="23">
        <v>12688276.66542574</v>
      </c>
      <c r="K264" s="23">
        <v>12764980.366016261</v>
      </c>
      <c r="L264" s="22">
        <v>13250049.619924879</v>
      </c>
      <c r="M264" s="21">
        <v>13471325.448577624</v>
      </c>
      <c r="N264" s="18"/>
      <c r="O264" s="18"/>
      <c r="P264" s="18"/>
      <c r="Q264" s="18"/>
    </row>
    <row r="265" spans="1:17" x14ac:dyDescent="0.3">
      <c r="A265" s="27" t="s">
        <v>284</v>
      </c>
      <c r="B265" s="1417" t="s">
        <v>283</v>
      </c>
      <c r="C265" s="1401"/>
      <c r="D265" s="45" t="s">
        <v>239</v>
      </c>
      <c r="E265" s="52">
        <v>319505</v>
      </c>
      <c r="F265" s="28">
        <v>326598.011</v>
      </c>
      <c r="G265" s="23">
        <v>348708.6963447</v>
      </c>
      <c r="H265" s="23">
        <v>368759.44638452027</v>
      </c>
      <c r="I265" s="23">
        <v>383804.83179700869</v>
      </c>
      <c r="J265" s="23">
        <v>393630.23549101211</v>
      </c>
      <c r="K265" s="23">
        <v>396009.8254481536</v>
      </c>
      <c r="L265" s="22">
        <v>411058.19881518342</v>
      </c>
      <c r="M265" s="21">
        <v>417922.87073539698</v>
      </c>
      <c r="N265" s="18"/>
      <c r="O265" s="18"/>
      <c r="P265" s="18"/>
      <c r="Q265" s="18"/>
    </row>
    <row r="266" spans="1:17" x14ac:dyDescent="0.3">
      <c r="A266" s="27" t="s">
        <v>282</v>
      </c>
      <c r="B266" s="1417" t="s">
        <v>281</v>
      </c>
      <c r="C266" s="1401"/>
      <c r="D266" s="45" t="s">
        <v>239</v>
      </c>
      <c r="E266" s="52">
        <v>319505</v>
      </c>
      <c r="F266" s="28">
        <v>326598.011</v>
      </c>
      <c r="G266" s="23">
        <v>348708.6963447</v>
      </c>
      <c r="H266" s="23">
        <v>368759.44638452027</v>
      </c>
      <c r="I266" s="23">
        <v>383804.83179700869</v>
      </c>
      <c r="J266" s="23">
        <v>393630.23549101211</v>
      </c>
      <c r="K266" s="23">
        <v>396009.8254481536</v>
      </c>
      <c r="L266" s="22">
        <v>411058.19881518342</v>
      </c>
      <c r="M266" s="21">
        <v>417922.87073539698</v>
      </c>
      <c r="N266" s="18"/>
      <c r="O266" s="18"/>
      <c r="P266" s="18"/>
      <c r="Q266" s="18"/>
    </row>
    <row r="267" spans="1:17" x14ac:dyDescent="0.3">
      <c r="A267" s="27" t="s">
        <v>280</v>
      </c>
      <c r="B267" s="1417" t="s">
        <v>279</v>
      </c>
      <c r="C267" s="1401"/>
      <c r="D267" s="45" t="s">
        <v>239</v>
      </c>
      <c r="E267" s="52">
        <v>60478</v>
      </c>
      <c r="F267" s="66">
        <v>61820.611599999997</v>
      </c>
      <c r="G267" s="23">
        <v>66005.867005319989</v>
      </c>
      <c r="H267" s="23">
        <v>69801.204358125891</v>
      </c>
      <c r="I267" s="23">
        <v>72649.093495937428</v>
      </c>
      <c r="J267" s="23">
        <v>74508.910289433421</v>
      </c>
      <c r="K267" s="23">
        <v>74959.334669108241</v>
      </c>
      <c r="L267" s="22">
        <v>77807.78938653435</v>
      </c>
      <c r="M267" s="21">
        <v>79107.179469289476</v>
      </c>
      <c r="N267" s="18"/>
      <c r="O267" s="18"/>
      <c r="P267" s="18"/>
      <c r="Q267" s="18"/>
    </row>
    <row r="268" spans="1:17" x14ac:dyDescent="0.3">
      <c r="A268" s="27" t="s">
        <v>278</v>
      </c>
      <c r="B268" s="1417" t="s">
        <v>277</v>
      </c>
      <c r="C268" s="1401"/>
      <c r="D268" s="45" t="s">
        <v>239</v>
      </c>
      <c r="E268" s="52">
        <v>34233</v>
      </c>
      <c r="F268" s="28">
        <v>34992.972600000001</v>
      </c>
      <c r="G268" s="23">
        <v>37361.996845020003</v>
      </c>
      <c r="H268" s="23">
        <v>39510.311663608656</v>
      </c>
      <c r="I268" s="23">
        <v>41122.332379483887</v>
      </c>
      <c r="J268" s="23">
        <v>42175.064088398678</v>
      </c>
      <c r="K268" s="23">
        <v>42430.022549151472</v>
      </c>
      <c r="L268" s="22">
        <v>44042.363406019227</v>
      </c>
      <c r="M268" s="21">
        <v>44777.870874899745</v>
      </c>
      <c r="N268" s="18"/>
      <c r="O268" s="18"/>
      <c r="P268" s="18"/>
      <c r="Q268" s="18"/>
    </row>
    <row r="269" spans="1:17" x14ac:dyDescent="0.3">
      <c r="A269" s="27" t="s">
        <v>276</v>
      </c>
      <c r="B269" s="1417" t="s">
        <v>39</v>
      </c>
      <c r="C269" s="1401"/>
      <c r="D269" s="45" t="s">
        <v>239</v>
      </c>
      <c r="E269" s="52">
        <v>215666</v>
      </c>
      <c r="F269" s="28">
        <v>239994</v>
      </c>
      <c r="G269" s="23">
        <v>256241.5938</v>
      </c>
      <c r="H269" s="23">
        <v>270975.48544349999</v>
      </c>
      <c r="I269" s="23">
        <v>282031.28524959477</v>
      </c>
      <c r="J269" s="23">
        <v>289251.28615198442</v>
      </c>
      <c r="K269" s="23">
        <v>290999.88012053189</v>
      </c>
      <c r="L269" s="22">
        <v>302057.8755651121</v>
      </c>
      <c r="M269" s="21">
        <v>307102.24208704947</v>
      </c>
      <c r="N269" s="18"/>
      <c r="O269" s="18"/>
      <c r="P269" s="18"/>
      <c r="Q269" s="18"/>
    </row>
    <row r="270" spans="1:17" x14ac:dyDescent="0.3">
      <c r="A270" s="61" t="s">
        <v>275</v>
      </c>
      <c r="B270" s="1410" t="s">
        <v>274</v>
      </c>
      <c r="C270" s="1411"/>
      <c r="D270" s="65" t="s">
        <v>239</v>
      </c>
      <c r="E270" s="59">
        <v>50083</v>
      </c>
      <c r="F270" s="58">
        <v>55711</v>
      </c>
      <c r="G270" s="57">
        <v>59482.634700000002</v>
      </c>
      <c r="H270" s="57">
        <v>62902.886195250001</v>
      </c>
      <c r="I270" s="57">
        <v>65469.323952016202</v>
      </c>
      <c r="J270" s="57">
        <v>67145.338645187818</v>
      </c>
      <c r="K270" s="57">
        <v>67551.248453690321</v>
      </c>
      <c r="L270" s="56">
        <v>70118.195894930555</v>
      </c>
      <c r="M270" s="55">
        <v>71289.169766375897</v>
      </c>
      <c r="N270" s="54"/>
      <c r="O270" s="54"/>
      <c r="P270" s="54"/>
      <c r="Q270" s="54"/>
    </row>
    <row r="271" spans="1:17" x14ac:dyDescent="0.3">
      <c r="A271" s="61" t="s">
        <v>273</v>
      </c>
      <c r="B271" s="1410" t="s">
        <v>43</v>
      </c>
      <c r="C271" s="1411"/>
      <c r="D271" s="65" t="s">
        <v>239</v>
      </c>
      <c r="E271" s="59">
        <v>16083</v>
      </c>
      <c r="F271" s="58">
        <v>22952</v>
      </c>
      <c r="G271" s="57">
        <v>24505.850399999999</v>
      </c>
      <c r="H271" s="57">
        <v>25914.936797999999</v>
      </c>
      <c r="I271" s="57">
        <v>26972.2662193584</v>
      </c>
      <c r="J271" s="57">
        <v>27662.756234573975</v>
      </c>
      <c r="K271" s="57">
        <v>27829.984285133996</v>
      </c>
      <c r="L271" s="56">
        <v>28887.523687969089</v>
      </c>
      <c r="M271" s="55">
        <v>29369.945333558175</v>
      </c>
      <c r="N271" s="54"/>
      <c r="O271" s="54"/>
      <c r="P271" s="54"/>
      <c r="Q271" s="54"/>
    </row>
    <row r="272" spans="1:17" x14ac:dyDescent="0.3">
      <c r="A272" s="61" t="s">
        <v>272</v>
      </c>
      <c r="B272" s="1410" t="s">
        <v>271</v>
      </c>
      <c r="C272" s="1411"/>
      <c r="D272" s="65" t="s">
        <v>239</v>
      </c>
      <c r="E272" s="59">
        <v>1265233</v>
      </c>
      <c r="F272" s="58">
        <v>1407951</v>
      </c>
      <c r="G272" s="57">
        <v>1503269.2827000001</v>
      </c>
      <c r="H272" s="57">
        <v>1589707.2664552501</v>
      </c>
      <c r="I272" s="57">
        <v>1654567.3229266242</v>
      </c>
      <c r="J272" s="57">
        <v>1696924.2463935458</v>
      </c>
      <c r="K272" s="57">
        <v>1707182.5637956909</v>
      </c>
      <c r="L272" s="56">
        <v>1772055.5012199271</v>
      </c>
      <c r="M272" s="55">
        <v>1801648.8280902999</v>
      </c>
      <c r="N272" s="54"/>
      <c r="O272" s="54"/>
      <c r="P272" s="54"/>
      <c r="Q272" s="54"/>
    </row>
    <row r="273" spans="1:17" x14ac:dyDescent="0.3">
      <c r="A273" s="27" t="s">
        <v>270</v>
      </c>
      <c r="B273" s="1409" t="s">
        <v>36</v>
      </c>
      <c r="C273" s="1401"/>
      <c r="D273" s="45" t="s">
        <v>239</v>
      </c>
      <c r="E273" s="52">
        <v>211353</v>
      </c>
      <c r="F273" s="28">
        <v>235193</v>
      </c>
      <c r="G273" s="23">
        <v>251115.5661</v>
      </c>
      <c r="H273" s="23">
        <v>265554.71115074999</v>
      </c>
      <c r="I273" s="23">
        <v>276389.34336570057</v>
      </c>
      <c r="J273" s="23">
        <v>283464.91055586247</v>
      </c>
      <c r="K273" s="23">
        <v>285178.52448472986</v>
      </c>
      <c r="L273" s="22">
        <v>296015.30841514957</v>
      </c>
      <c r="M273" s="21">
        <v>300958.7640656826</v>
      </c>
      <c r="N273" s="18"/>
      <c r="O273" s="18"/>
      <c r="P273" s="18"/>
      <c r="Q273" s="18"/>
    </row>
    <row r="274" spans="1:17" x14ac:dyDescent="0.3">
      <c r="A274" s="61" t="s">
        <v>269</v>
      </c>
      <c r="B274" s="1410" t="s">
        <v>268</v>
      </c>
      <c r="C274" s="1411"/>
      <c r="D274" s="60" t="s">
        <v>90</v>
      </c>
      <c r="E274" s="59">
        <v>503220</v>
      </c>
      <c r="F274" s="58">
        <v>564094</v>
      </c>
      <c r="G274" s="57">
        <v>602283.16379999998</v>
      </c>
      <c r="H274" s="57">
        <v>636914.44571849995</v>
      </c>
      <c r="I274" s="57">
        <v>662900.5551038147</v>
      </c>
      <c r="J274" s="57">
        <v>679870.80931447237</v>
      </c>
      <c r="K274" s="57">
        <v>683980.79275611602</v>
      </c>
      <c r="L274" s="56">
        <v>709972.06288084842</v>
      </c>
      <c r="M274" s="55">
        <v>721828.59633095853</v>
      </c>
      <c r="N274" s="64">
        <f>+M274/4</f>
        <v>180457.14908273963</v>
      </c>
      <c r="O274" s="54"/>
      <c r="P274" s="54"/>
      <c r="Q274" s="54"/>
    </row>
    <row r="275" spans="1:17" x14ac:dyDescent="0.3">
      <c r="A275" s="61" t="s">
        <v>267</v>
      </c>
      <c r="B275" s="1410" t="s">
        <v>266</v>
      </c>
      <c r="C275" s="1411"/>
      <c r="D275" s="60" t="s">
        <v>90</v>
      </c>
      <c r="E275" s="59">
        <v>2443718</v>
      </c>
      <c r="F275" s="58">
        <v>2983505</v>
      </c>
      <c r="G275" s="57">
        <v>3185488.2884999998</v>
      </c>
      <c r="H275" s="57">
        <v>3368653.8650887497</v>
      </c>
      <c r="I275" s="57">
        <v>3506094.9427843709</v>
      </c>
      <c r="J275" s="57">
        <v>3595850.9733196506</v>
      </c>
      <c r="K275" s="57">
        <v>3617588.7619649139</v>
      </c>
      <c r="L275" s="56">
        <v>3755057.1349195805</v>
      </c>
      <c r="M275" s="55">
        <v>3817766.5890727374</v>
      </c>
      <c r="N275" s="54"/>
      <c r="O275" s="54"/>
      <c r="P275" s="54"/>
      <c r="Q275" s="54"/>
    </row>
    <row r="276" spans="1:17" x14ac:dyDescent="0.3">
      <c r="A276" s="50"/>
      <c r="B276" s="50"/>
      <c r="C276" s="50"/>
      <c r="D276" s="50"/>
      <c r="E276" s="50"/>
      <c r="F276" s="63"/>
      <c r="G276" s="23">
        <v>0</v>
      </c>
      <c r="H276" s="23">
        <v>0</v>
      </c>
      <c r="I276" s="23">
        <v>0</v>
      </c>
      <c r="J276" s="23">
        <v>0</v>
      </c>
      <c r="K276" s="23">
        <v>0</v>
      </c>
      <c r="L276" s="22">
        <v>0</v>
      </c>
      <c r="M276" s="21">
        <v>0</v>
      </c>
      <c r="N276" s="18"/>
      <c r="O276" s="18"/>
      <c r="P276" s="18"/>
      <c r="Q276" s="18"/>
    </row>
    <row r="277" spans="1:17" x14ac:dyDescent="0.3">
      <c r="A277" s="51" t="s">
        <v>265</v>
      </c>
      <c r="B277" s="1402" t="s">
        <v>264</v>
      </c>
      <c r="C277" s="1403"/>
      <c r="D277" s="1403"/>
      <c r="E277" s="1403"/>
      <c r="F277" s="1401"/>
      <c r="G277" s="23"/>
      <c r="H277" s="23"/>
      <c r="I277" s="23"/>
      <c r="J277" s="23"/>
      <c r="K277" s="23">
        <v>0</v>
      </c>
      <c r="L277" s="22">
        <v>0</v>
      </c>
      <c r="M277" s="21">
        <v>0</v>
      </c>
      <c r="N277" s="18"/>
      <c r="O277" s="18"/>
      <c r="P277" s="18"/>
      <c r="Q277" s="18"/>
    </row>
    <row r="278" spans="1:17" x14ac:dyDescent="0.3">
      <c r="A278" s="62"/>
      <c r="B278" s="1402" t="s">
        <v>242</v>
      </c>
      <c r="C278" s="1403"/>
      <c r="D278" s="1403"/>
      <c r="E278" s="1403"/>
      <c r="F278" s="1401"/>
      <c r="G278" s="23"/>
      <c r="H278" s="23"/>
      <c r="I278" s="23"/>
      <c r="J278" s="23"/>
      <c r="K278" s="23">
        <v>0</v>
      </c>
      <c r="L278" s="22">
        <v>0</v>
      </c>
      <c r="M278" s="21">
        <v>0</v>
      </c>
      <c r="N278" s="18"/>
      <c r="O278" s="18"/>
      <c r="P278" s="18"/>
      <c r="Q278" s="18"/>
    </row>
    <row r="279" spans="1:17" x14ac:dyDescent="0.3">
      <c r="A279" s="27" t="s">
        <v>263</v>
      </c>
      <c r="B279" s="1400" t="s">
        <v>240</v>
      </c>
      <c r="C279" s="1401"/>
      <c r="D279" s="45" t="s">
        <v>239</v>
      </c>
      <c r="E279" s="52">
        <v>2523560</v>
      </c>
      <c r="F279" s="28">
        <v>2682766.3532800004</v>
      </c>
      <c r="G279" s="23">
        <v>2864389.6353970566</v>
      </c>
      <c r="H279" s="23">
        <v>3029092.0394323873</v>
      </c>
      <c r="I279" s="23">
        <v>3152678.9946412286</v>
      </c>
      <c r="J279" s="23">
        <v>3233387.576904044</v>
      </c>
      <c r="K279" s="23">
        <v>3252934.1866708198</v>
      </c>
      <c r="L279" s="22">
        <v>3376545.6857643109</v>
      </c>
      <c r="M279" s="21">
        <v>3432933.9987165751</v>
      </c>
      <c r="N279" s="18"/>
      <c r="O279" s="18"/>
      <c r="P279" s="18"/>
      <c r="Q279" s="18"/>
    </row>
    <row r="280" spans="1:17" x14ac:dyDescent="0.3">
      <c r="A280" s="61" t="s">
        <v>262</v>
      </c>
      <c r="B280" s="1410" t="s">
        <v>237</v>
      </c>
      <c r="C280" s="1411"/>
      <c r="D280" s="60" t="s">
        <v>90</v>
      </c>
      <c r="E280" s="59">
        <v>2912264</v>
      </c>
      <c r="F280" s="58">
        <v>3095992.9112319998</v>
      </c>
      <c r="G280" s="57">
        <v>3305591.6313224062</v>
      </c>
      <c r="H280" s="57">
        <v>3495663.1501234444</v>
      </c>
      <c r="I280" s="57">
        <v>3638286.2066484811</v>
      </c>
      <c r="J280" s="57">
        <v>3731426.3335386822</v>
      </c>
      <c r="K280" s="57">
        <v>3753983.7080199029</v>
      </c>
      <c r="L280" s="56">
        <v>3896635.0889246594</v>
      </c>
      <c r="M280" s="55">
        <v>3961708.8949097013</v>
      </c>
      <c r="N280" s="54"/>
      <c r="O280" s="54"/>
      <c r="P280" s="54"/>
      <c r="Q280" s="54"/>
    </row>
    <row r="281" spans="1:17" x14ac:dyDescent="0.3">
      <c r="A281" s="27" t="s">
        <v>261</v>
      </c>
      <c r="B281" s="1400" t="s">
        <v>260</v>
      </c>
      <c r="C281" s="1401"/>
      <c r="D281" s="45" t="s">
        <v>118</v>
      </c>
      <c r="E281" s="52">
        <v>237662</v>
      </c>
      <c r="F281" s="28">
        <v>252655.62025600002</v>
      </c>
      <c r="G281" s="23">
        <v>269760.40574733121</v>
      </c>
      <c r="H281" s="23">
        <v>285271.62907780276</v>
      </c>
      <c r="I281" s="23">
        <v>296910.71154417709</v>
      </c>
      <c r="J281" s="23">
        <v>304511.625759708</v>
      </c>
      <c r="K281" s="23">
        <v>306352.47217128193</v>
      </c>
      <c r="L281" s="22">
        <v>317993.86611379066</v>
      </c>
      <c r="M281" s="21">
        <v>323304.36367789097</v>
      </c>
      <c r="N281" s="18"/>
      <c r="O281" s="18"/>
      <c r="P281" s="18"/>
      <c r="Q281" s="18"/>
    </row>
    <row r="282" spans="1:17" x14ac:dyDescent="0.3">
      <c r="A282" s="27" t="s">
        <v>259</v>
      </c>
      <c r="B282" s="1400" t="s">
        <v>258</v>
      </c>
      <c r="C282" s="1401"/>
      <c r="D282" s="45" t="s">
        <v>118</v>
      </c>
      <c r="E282" s="52">
        <v>164161</v>
      </c>
      <c r="F282" s="28">
        <v>174517.58916800001</v>
      </c>
      <c r="G282" s="23">
        <v>186332.4299546736</v>
      </c>
      <c r="H282" s="23">
        <v>197046.54467706734</v>
      </c>
      <c r="I282" s="23">
        <v>205086.04369989168</v>
      </c>
      <c r="J282" s="23">
        <v>210336.24641860891</v>
      </c>
      <c r="K282" s="23">
        <v>211607.77988954826</v>
      </c>
      <c r="L282" s="22">
        <v>219648.87552535109</v>
      </c>
      <c r="M282" s="21">
        <v>223317.01174662446</v>
      </c>
      <c r="N282" s="18"/>
      <c r="O282" s="18"/>
      <c r="P282" s="18"/>
      <c r="Q282" s="18"/>
    </row>
    <row r="283" spans="1:17" x14ac:dyDescent="0.3">
      <c r="A283" s="27" t="s">
        <v>257</v>
      </c>
      <c r="B283" s="1400" t="s">
        <v>256</v>
      </c>
      <c r="C283" s="1401"/>
      <c r="D283" s="45" t="s">
        <v>118</v>
      </c>
      <c r="E283" s="52">
        <v>164161</v>
      </c>
      <c r="F283" s="28">
        <v>174517.58916800001</v>
      </c>
      <c r="G283" s="23">
        <v>186332.4299546736</v>
      </c>
      <c r="H283" s="23">
        <v>197046.54467706734</v>
      </c>
      <c r="I283" s="23">
        <v>205086.04369989168</v>
      </c>
      <c r="J283" s="23">
        <v>210336.24641860891</v>
      </c>
      <c r="K283" s="23">
        <v>211607.77988954826</v>
      </c>
      <c r="L283" s="22">
        <v>219648.87552535109</v>
      </c>
      <c r="M283" s="21">
        <v>223317.01174662446</v>
      </c>
      <c r="N283" s="18"/>
      <c r="O283" s="18"/>
      <c r="P283" s="18"/>
      <c r="Q283" s="18"/>
    </row>
    <row r="284" spans="1:17" x14ac:dyDescent="0.3">
      <c r="A284" s="27" t="s">
        <v>255</v>
      </c>
      <c r="B284" s="1400" t="s">
        <v>231</v>
      </c>
      <c r="C284" s="1401"/>
      <c r="D284" s="45" t="s">
        <v>118</v>
      </c>
      <c r="E284" s="52">
        <v>47111</v>
      </c>
      <c r="F284" s="28">
        <v>50083.138767999997</v>
      </c>
      <c r="G284" s="23">
        <v>53473.767262593596</v>
      </c>
      <c r="H284" s="23">
        <v>56548.508880192727</v>
      </c>
      <c r="I284" s="23">
        <v>58855.688042504589</v>
      </c>
      <c r="J284" s="23">
        <v>60362.393656392705</v>
      </c>
      <c r="K284" s="23">
        <v>60727.298922256232</v>
      </c>
      <c r="L284" s="22">
        <v>63034.936281301969</v>
      </c>
      <c r="M284" s="21">
        <v>64087.619717199712</v>
      </c>
      <c r="N284" s="18"/>
      <c r="O284" s="18"/>
      <c r="P284" s="18"/>
      <c r="Q284" s="18"/>
    </row>
    <row r="285" spans="1:17" x14ac:dyDescent="0.3">
      <c r="A285" s="27" t="s">
        <v>254</v>
      </c>
      <c r="B285" s="1400" t="s">
        <v>229</v>
      </c>
      <c r="C285" s="1401"/>
      <c r="D285" s="41" t="s">
        <v>90</v>
      </c>
      <c r="E285" s="52">
        <v>4465472</v>
      </c>
      <c r="F285" s="28">
        <v>4747189.697536001</v>
      </c>
      <c r="G285" s="23">
        <v>5068574.4400591878</v>
      </c>
      <c r="H285" s="23">
        <v>5360017.4703625916</v>
      </c>
      <c r="I285" s="23">
        <v>5578706.1831533853</v>
      </c>
      <c r="J285" s="23">
        <v>5721521.0614421116</v>
      </c>
      <c r="K285" s="23">
        <v>5756109.0397776626</v>
      </c>
      <c r="L285" s="22">
        <v>5974841.183289214</v>
      </c>
      <c r="M285" s="21">
        <v>6074621.0310501438</v>
      </c>
      <c r="N285" s="18"/>
      <c r="O285" s="18"/>
      <c r="P285" s="18"/>
      <c r="Q285" s="18"/>
    </row>
    <row r="286" spans="1:17" x14ac:dyDescent="0.3">
      <c r="A286" s="27" t="s">
        <v>253</v>
      </c>
      <c r="B286" s="1400" t="s">
        <v>252</v>
      </c>
      <c r="C286" s="1401"/>
      <c r="D286" s="41" t="s">
        <v>90</v>
      </c>
      <c r="E286" s="52">
        <v>6206359</v>
      </c>
      <c r="F286" s="28">
        <v>8994785.2800000012</v>
      </c>
      <c r="G286" s="23">
        <v>9603732.2434560005</v>
      </c>
      <c r="H286" s="23">
        <v>10155946.847454721</v>
      </c>
      <c r="I286" s="23">
        <v>10570309.478830874</v>
      </c>
      <c r="J286" s="23">
        <v>10840909.401488945</v>
      </c>
      <c r="K286" s="23">
        <v>10906445.320257695</v>
      </c>
      <c r="L286" s="22">
        <v>11320890.242427487</v>
      </c>
      <c r="M286" s="21">
        <v>11509949.109476026</v>
      </c>
      <c r="N286" s="18"/>
      <c r="O286" s="18"/>
      <c r="P286" s="18"/>
      <c r="Q286" s="18"/>
    </row>
    <row r="287" spans="1:17" x14ac:dyDescent="0.3">
      <c r="A287" s="27" t="s">
        <v>251</v>
      </c>
      <c r="B287" s="1400" t="s">
        <v>225</v>
      </c>
      <c r="C287" s="1401"/>
      <c r="D287" s="41" t="s">
        <v>90</v>
      </c>
      <c r="E287" s="52">
        <v>3883018</v>
      </c>
      <c r="F287" s="28">
        <v>4127989.8395840004</v>
      </c>
      <c r="G287" s="23">
        <v>4407454.7517238371</v>
      </c>
      <c r="H287" s="23">
        <v>4660883.3999479581</v>
      </c>
      <c r="I287" s="23">
        <v>4851047.4426658349</v>
      </c>
      <c r="J287" s="23">
        <v>4975234.2571980804</v>
      </c>
      <c r="K287" s="23">
        <v>5005310.7513426086</v>
      </c>
      <c r="L287" s="22">
        <v>5195512.5598936277</v>
      </c>
      <c r="M287" s="21">
        <v>5282277.6196438512</v>
      </c>
      <c r="N287" s="18"/>
      <c r="O287" s="18"/>
      <c r="P287" s="18"/>
      <c r="Q287" s="18"/>
    </row>
    <row r="288" spans="1:17" x14ac:dyDescent="0.3">
      <c r="A288" s="27" t="s">
        <v>250</v>
      </c>
      <c r="B288" s="1400" t="s">
        <v>223</v>
      </c>
      <c r="C288" s="1401"/>
      <c r="D288" s="45" t="s">
        <v>118</v>
      </c>
      <c r="E288" s="52">
        <v>147464</v>
      </c>
      <c r="F288" s="28">
        <v>156767.208832</v>
      </c>
      <c r="G288" s="23">
        <v>167380.34886992641</v>
      </c>
      <c r="H288" s="23">
        <v>177004.71892994718</v>
      </c>
      <c r="I288" s="23">
        <v>184226.51146228903</v>
      </c>
      <c r="J288" s="23">
        <v>188942.71015572362</v>
      </c>
      <c r="K288" s="23">
        <v>190084.91452678983</v>
      </c>
      <c r="L288" s="22">
        <v>197308.14127880783</v>
      </c>
      <c r="M288" s="21">
        <v>200603.18723816393</v>
      </c>
      <c r="N288" s="18"/>
      <c r="O288" s="18"/>
      <c r="P288" s="18"/>
      <c r="Q288" s="18"/>
    </row>
    <row r="289" spans="1:17" x14ac:dyDescent="0.3">
      <c r="A289" s="53"/>
      <c r="B289" s="1402" t="s">
        <v>222</v>
      </c>
      <c r="C289" s="1403"/>
      <c r="D289" s="1403"/>
      <c r="E289" s="1403"/>
      <c r="F289" s="1403"/>
      <c r="G289" s="23"/>
      <c r="H289" s="23"/>
      <c r="I289" s="23"/>
      <c r="J289" s="23"/>
      <c r="K289" s="23">
        <v>0</v>
      </c>
      <c r="L289" s="22">
        <v>0</v>
      </c>
      <c r="M289" s="21">
        <v>0</v>
      </c>
      <c r="N289" s="18"/>
      <c r="O289" s="18"/>
      <c r="P289" s="18"/>
      <c r="Q289" s="18"/>
    </row>
    <row r="290" spans="1:17" x14ac:dyDescent="0.3">
      <c r="A290" s="27" t="s">
        <v>249</v>
      </c>
      <c r="B290" s="1400" t="s">
        <v>248</v>
      </c>
      <c r="C290" s="1401"/>
      <c r="D290" s="42" t="s">
        <v>118</v>
      </c>
      <c r="E290" s="52">
        <v>148653</v>
      </c>
      <c r="F290" s="28">
        <v>158031.22046399998</v>
      </c>
      <c r="G290" s="23">
        <v>168729.9340894128</v>
      </c>
      <c r="H290" s="23">
        <v>178431.90529955403</v>
      </c>
      <c r="I290" s="23">
        <v>185711.92703577582</v>
      </c>
      <c r="J290" s="23">
        <v>190466.15236789169</v>
      </c>
      <c r="K290" s="23">
        <v>191617.56631551348</v>
      </c>
      <c r="L290" s="22">
        <v>198899.03383550298</v>
      </c>
      <c r="M290" s="21">
        <v>202220.64770055588</v>
      </c>
      <c r="N290" s="18"/>
      <c r="O290" s="18"/>
      <c r="P290" s="18"/>
      <c r="Q290" s="18"/>
    </row>
    <row r="291" spans="1:17" x14ac:dyDescent="0.3">
      <c r="A291" s="27" t="s">
        <v>247</v>
      </c>
      <c r="B291" s="1400" t="s">
        <v>246</v>
      </c>
      <c r="C291" s="1401"/>
      <c r="D291" s="42" t="s">
        <v>118</v>
      </c>
      <c r="E291" s="52">
        <v>437709</v>
      </c>
      <c r="F291" s="28">
        <v>465323.18539200001</v>
      </c>
      <c r="G291" s="23">
        <v>496825.5650430384</v>
      </c>
      <c r="H291" s="23">
        <v>525393.03503301309</v>
      </c>
      <c r="I291" s="23">
        <v>546829.07086236007</v>
      </c>
      <c r="J291" s="23">
        <v>560827.89507643646</v>
      </c>
      <c r="K291" s="23">
        <v>564218.23531578307</v>
      </c>
      <c r="L291" s="22">
        <v>585658.5282577828</v>
      </c>
      <c r="M291" s="21">
        <v>595439.02567968774</v>
      </c>
      <c r="N291" s="18"/>
      <c r="O291" s="18"/>
      <c r="P291" s="18"/>
      <c r="Q291" s="18"/>
    </row>
    <row r="292" spans="1:17" x14ac:dyDescent="0.3">
      <c r="A292" s="27" t="s">
        <v>245</v>
      </c>
      <c r="B292" s="1400" t="s">
        <v>216</v>
      </c>
      <c r="C292" s="1401"/>
      <c r="D292" s="42" t="s">
        <v>79</v>
      </c>
      <c r="E292" s="52">
        <v>675000</v>
      </c>
      <c r="F292" s="28">
        <v>717584.4</v>
      </c>
      <c r="G292" s="23">
        <v>766164.86388000008</v>
      </c>
      <c r="H292" s="23">
        <v>810219.34355310013</v>
      </c>
      <c r="I292" s="23">
        <v>843276.29277006665</v>
      </c>
      <c r="J292" s="23">
        <v>864864.16586498031</v>
      </c>
      <c r="K292" s="23">
        <v>870092.47888015478</v>
      </c>
      <c r="L292" s="22">
        <v>903155.99307760061</v>
      </c>
      <c r="M292" s="21">
        <v>918238.69816199655</v>
      </c>
      <c r="N292" s="18"/>
      <c r="O292" s="18"/>
      <c r="P292" s="18"/>
      <c r="Q292" s="18"/>
    </row>
    <row r="293" spans="1:17" x14ac:dyDescent="0.3">
      <c r="A293" s="1408"/>
      <c r="B293" s="1403"/>
      <c r="C293" s="1403"/>
      <c r="D293" s="1403"/>
      <c r="E293" s="1403"/>
      <c r="F293" s="1403"/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2">
        <v>0</v>
      </c>
      <c r="M293" s="21">
        <v>0</v>
      </c>
      <c r="N293" s="18"/>
      <c r="O293" s="18"/>
      <c r="P293" s="18"/>
      <c r="Q293" s="18"/>
    </row>
    <row r="294" spans="1:17" x14ac:dyDescent="0.3">
      <c r="A294" s="51" t="s">
        <v>244</v>
      </c>
      <c r="B294" s="1402" t="s">
        <v>243</v>
      </c>
      <c r="C294" s="1403"/>
      <c r="D294" s="1403"/>
      <c r="E294" s="1403"/>
      <c r="F294" s="1401"/>
      <c r="G294" s="23"/>
      <c r="H294" s="23"/>
      <c r="I294" s="23"/>
      <c r="J294" s="23"/>
      <c r="K294" s="23">
        <v>0</v>
      </c>
      <c r="L294" s="22">
        <v>0</v>
      </c>
      <c r="M294" s="21">
        <v>0</v>
      </c>
      <c r="N294" s="18"/>
      <c r="O294" s="18"/>
      <c r="P294" s="18"/>
      <c r="Q294" s="18"/>
    </row>
    <row r="295" spans="1:17" x14ac:dyDescent="0.3">
      <c r="A295" s="53"/>
      <c r="B295" s="1402" t="s">
        <v>242</v>
      </c>
      <c r="C295" s="1403"/>
      <c r="D295" s="1403"/>
      <c r="E295" s="1403"/>
      <c r="F295" s="1403"/>
      <c r="G295" s="23"/>
      <c r="H295" s="23"/>
      <c r="I295" s="23"/>
      <c r="J295" s="23"/>
      <c r="K295" s="23">
        <v>0</v>
      </c>
      <c r="L295" s="22">
        <v>0</v>
      </c>
      <c r="M295" s="21">
        <v>0</v>
      </c>
      <c r="N295" s="18"/>
      <c r="O295" s="18"/>
      <c r="P295" s="18"/>
      <c r="Q295" s="18"/>
    </row>
    <row r="296" spans="1:17" x14ac:dyDescent="0.3">
      <c r="A296" s="27" t="s">
        <v>241</v>
      </c>
      <c r="B296" s="1400" t="s">
        <v>240</v>
      </c>
      <c r="C296" s="1401"/>
      <c r="D296" s="45" t="s">
        <v>239</v>
      </c>
      <c r="E296" s="52">
        <v>2523560</v>
      </c>
      <c r="F296" s="28">
        <v>2682766.3532800004</v>
      </c>
      <c r="G296" s="23">
        <v>2864389.6353970566</v>
      </c>
      <c r="H296" s="23">
        <v>3029092.0394323873</v>
      </c>
      <c r="I296" s="23">
        <v>3152678.9946412286</v>
      </c>
      <c r="J296" s="23">
        <v>3233387.576904044</v>
      </c>
      <c r="K296" s="23">
        <v>3252934.1866708198</v>
      </c>
      <c r="L296" s="22">
        <v>3376545.6857643109</v>
      </c>
      <c r="M296" s="21">
        <v>3432933.9987165751</v>
      </c>
      <c r="N296" s="18"/>
      <c r="O296" s="18"/>
      <c r="P296" s="18"/>
      <c r="Q296" s="18"/>
    </row>
    <row r="297" spans="1:17" x14ac:dyDescent="0.3">
      <c r="A297" s="27" t="s">
        <v>238</v>
      </c>
      <c r="B297" s="1400" t="s">
        <v>237</v>
      </c>
      <c r="C297" s="1401"/>
      <c r="D297" s="41" t="s">
        <v>90</v>
      </c>
      <c r="E297" s="52">
        <v>2912264</v>
      </c>
      <c r="F297" s="28">
        <v>3095992.9112319998</v>
      </c>
      <c r="G297" s="23">
        <v>3305591.6313224062</v>
      </c>
      <c r="H297" s="23">
        <v>3495663.1501234444</v>
      </c>
      <c r="I297" s="23">
        <v>3638286.2066484811</v>
      </c>
      <c r="J297" s="23">
        <v>3731426.3335386822</v>
      </c>
      <c r="K297" s="23">
        <v>3753983.7080199029</v>
      </c>
      <c r="L297" s="22">
        <v>3896635.0889246594</v>
      </c>
      <c r="M297" s="21">
        <v>3961708.8949097013</v>
      </c>
      <c r="N297" s="18"/>
      <c r="O297" s="18"/>
      <c r="P297" s="18"/>
      <c r="Q297" s="18"/>
    </row>
    <row r="298" spans="1:17" x14ac:dyDescent="0.3">
      <c r="A298" s="27" t="s">
        <v>236</v>
      </c>
      <c r="B298" s="1400" t="s">
        <v>235</v>
      </c>
      <c r="C298" s="1401"/>
      <c r="D298" s="45" t="s">
        <v>118</v>
      </c>
      <c r="E298" s="52">
        <v>237662</v>
      </c>
      <c r="F298" s="28">
        <v>252655.62025600002</v>
      </c>
      <c r="G298" s="23">
        <v>269760.40574733121</v>
      </c>
      <c r="H298" s="23">
        <v>285271.62907780276</v>
      </c>
      <c r="I298" s="23">
        <v>296910.71154417709</v>
      </c>
      <c r="J298" s="23">
        <v>304511.625759708</v>
      </c>
      <c r="K298" s="23">
        <v>306352.47217128193</v>
      </c>
      <c r="L298" s="22">
        <v>317993.86611379066</v>
      </c>
      <c r="M298" s="21">
        <v>323304.36367789097</v>
      </c>
      <c r="N298" s="18"/>
      <c r="O298" s="18"/>
      <c r="P298" s="18"/>
      <c r="Q298" s="18"/>
    </row>
    <row r="299" spans="1:17" x14ac:dyDescent="0.3">
      <c r="A299" s="27" t="s">
        <v>234</v>
      </c>
      <c r="B299" s="1400" t="s">
        <v>233</v>
      </c>
      <c r="C299" s="1401"/>
      <c r="D299" s="45" t="s">
        <v>118</v>
      </c>
      <c r="E299" s="52">
        <v>164161</v>
      </c>
      <c r="F299" s="28">
        <v>174517.58916800001</v>
      </c>
      <c r="G299" s="23">
        <v>186332.4299546736</v>
      </c>
      <c r="H299" s="23">
        <v>197046.54467706734</v>
      </c>
      <c r="I299" s="23">
        <v>205086.04369989168</v>
      </c>
      <c r="J299" s="23">
        <v>210336.24641860891</v>
      </c>
      <c r="K299" s="23">
        <v>211607.77988954826</v>
      </c>
      <c r="L299" s="22">
        <v>219648.87552535109</v>
      </c>
      <c r="M299" s="21">
        <v>223317.01174662446</v>
      </c>
      <c r="N299" s="18"/>
      <c r="O299" s="18"/>
      <c r="P299" s="18"/>
      <c r="Q299" s="18"/>
    </row>
    <row r="300" spans="1:17" x14ac:dyDescent="0.3">
      <c r="A300" s="27" t="s">
        <v>232</v>
      </c>
      <c r="B300" s="1400" t="s">
        <v>231</v>
      </c>
      <c r="C300" s="1401"/>
      <c r="D300" s="45" t="s">
        <v>118</v>
      </c>
      <c r="E300" s="52">
        <v>47111</v>
      </c>
      <c r="F300" s="28">
        <v>50083.138767999997</v>
      </c>
      <c r="G300" s="23">
        <v>53473.767262593596</v>
      </c>
      <c r="H300" s="23">
        <v>56548.508880192727</v>
      </c>
      <c r="I300" s="23">
        <v>58855.688042504589</v>
      </c>
      <c r="J300" s="23">
        <v>60362.393656392705</v>
      </c>
      <c r="K300" s="23">
        <v>60727.298922256232</v>
      </c>
      <c r="L300" s="22">
        <v>63034.936281301969</v>
      </c>
      <c r="M300" s="21">
        <v>64087.619717199712</v>
      </c>
      <c r="N300" s="18"/>
      <c r="O300" s="18"/>
      <c r="P300" s="18"/>
      <c r="Q300" s="18"/>
    </row>
    <row r="301" spans="1:17" x14ac:dyDescent="0.3">
      <c r="A301" s="27" t="s">
        <v>230</v>
      </c>
      <c r="B301" s="1400" t="s">
        <v>229</v>
      </c>
      <c r="C301" s="1401"/>
      <c r="D301" s="41" t="s">
        <v>90</v>
      </c>
      <c r="E301" s="52">
        <v>4465472</v>
      </c>
      <c r="F301" s="28">
        <v>4747189.697536001</v>
      </c>
      <c r="G301" s="23">
        <v>5068574.4400591878</v>
      </c>
      <c r="H301" s="23">
        <v>5360017.4703625916</v>
      </c>
      <c r="I301" s="23">
        <v>5578706.1831533853</v>
      </c>
      <c r="J301" s="23">
        <v>5721521.0614421116</v>
      </c>
      <c r="K301" s="23">
        <v>5756109.0397776626</v>
      </c>
      <c r="L301" s="22">
        <v>5974841.183289214</v>
      </c>
      <c r="M301" s="21">
        <v>6074621.0310501438</v>
      </c>
      <c r="N301" s="18"/>
      <c r="O301" s="18"/>
      <c r="P301" s="18"/>
      <c r="Q301" s="18"/>
    </row>
    <row r="302" spans="1:17" x14ac:dyDescent="0.3">
      <c r="A302" s="27" t="s">
        <v>228</v>
      </c>
      <c r="B302" s="1400" t="s">
        <v>227</v>
      </c>
      <c r="C302" s="1401"/>
      <c r="D302" s="41" t="s">
        <v>90</v>
      </c>
      <c r="E302" s="52">
        <v>6206359</v>
      </c>
      <c r="F302" s="28">
        <v>8994785.2800000012</v>
      </c>
      <c r="G302" s="23">
        <v>9603732.2434560005</v>
      </c>
      <c r="H302" s="23">
        <v>10155946.847454721</v>
      </c>
      <c r="I302" s="23">
        <v>10570309.478830874</v>
      </c>
      <c r="J302" s="23">
        <v>10840909.401488945</v>
      </c>
      <c r="K302" s="23">
        <v>10906445.320257695</v>
      </c>
      <c r="L302" s="22">
        <v>11320890.242427487</v>
      </c>
      <c r="M302" s="21">
        <v>11509949.109476026</v>
      </c>
      <c r="N302" s="18"/>
      <c r="O302" s="18"/>
      <c r="P302" s="18"/>
      <c r="Q302" s="18"/>
    </row>
    <row r="303" spans="1:17" x14ac:dyDescent="0.3">
      <c r="A303" s="27" t="s">
        <v>226</v>
      </c>
      <c r="B303" s="1400" t="s">
        <v>225</v>
      </c>
      <c r="C303" s="1401"/>
      <c r="D303" s="41" t="s">
        <v>90</v>
      </c>
      <c r="E303" s="52">
        <v>3883018</v>
      </c>
      <c r="F303" s="28">
        <v>4127989.8395840004</v>
      </c>
      <c r="G303" s="23">
        <v>4407454.7517238371</v>
      </c>
      <c r="H303" s="23">
        <v>4660883.3999479581</v>
      </c>
      <c r="I303" s="23">
        <v>4851047.4426658349</v>
      </c>
      <c r="J303" s="23">
        <v>4975234.2571980804</v>
      </c>
      <c r="K303" s="23">
        <v>5005310.7513426086</v>
      </c>
      <c r="L303" s="22">
        <v>5195512.5598936277</v>
      </c>
      <c r="M303" s="21">
        <v>5282277.6196438512</v>
      </c>
      <c r="N303" s="18"/>
      <c r="O303" s="18"/>
      <c r="P303" s="18"/>
      <c r="Q303" s="18"/>
    </row>
    <row r="304" spans="1:17" x14ac:dyDescent="0.3">
      <c r="A304" s="27" t="s">
        <v>224</v>
      </c>
      <c r="B304" s="1400" t="s">
        <v>223</v>
      </c>
      <c r="C304" s="1401"/>
      <c r="D304" s="45" t="s">
        <v>118</v>
      </c>
      <c r="E304" s="52">
        <v>147464</v>
      </c>
      <c r="F304" s="28">
        <v>156767.208832</v>
      </c>
      <c r="G304" s="23">
        <v>167380.34886992641</v>
      </c>
      <c r="H304" s="23">
        <v>177004.71892994718</v>
      </c>
      <c r="I304" s="23">
        <v>184226.51146228903</v>
      </c>
      <c r="J304" s="23">
        <v>188942.71015572362</v>
      </c>
      <c r="K304" s="23">
        <v>190084.91452678983</v>
      </c>
      <c r="L304" s="22">
        <v>197308.14127880783</v>
      </c>
      <c r="M304" s="21">
        <v>200603.18723816393</v>
      </c>
      <c r="N304" s="18"/>
      <c r="O304" s="18"/>
      <c r="P304" s="18"/>
      <c r="Q304" s="18"/>
    </row>
    <row r="305" spans="1:17" x14ac:dyDescent="0.3">
      <c r="A305" s="53"/>
      <c r="B305" s="1402" t="s">
        <v>222</v>
      </c>
      <c r="C305" s="1403"/>
      <c r="D305" s="1403"/>
      <c r="E305" s="1403"/>
      <c r="F305" s="1403"/>
      <c r="G305" s="23"/>
      <c r="H305" s="23"/>
      <c r="I305" s="23"/>
      <c r="J305" s="23"/>
      <c r="K305" s="23">
        <v>0</v>
      </c>
      <c r="L305" s="22">
        <v>0</v>
      </c>
      <c r="M305" s="21">
        <v>0</v>
      </c>
      <c r="N305" s="18"/>
      <c r="O305" s="18"/>
      <c r="P305" s="18"/>
      <c r="Q305" s="18"/>
    </row>
    <row r="306" spans="1:17" x14ac:dyDescent="0.3">
      <c r="A306" s="27" t="s">
        <v>221</v>
      </c>
      <c r="B306" s="1400" t="s">
        <v>220</v>
      </c>
      <c r="C306" s="1401"/>
      <c r="D306" s="45" t="s">
        <v>118</v>
      </c>
      <c r="E306" s="52">
        <v>148653</v>
      </c>
      <c r="F306" s="28">
        <v>141032.32000000001</v>
      </c>
      <c r="G306" s="23">
        <v>150580.20806400001</v>
      </c>
      <c r="H306" s="23">
        <v>159238.57002768002</v>
      </c>
      <c r="I306" s="23">
        <v>165735.50368480937</v>
      </c>
      <c r="J306" s="23">
        <v>169978.33257914049</v>
      </c>
      <c r="K306" s="23">
        <v>171005.8927019863</v>
      </c>
      <c r="L306" s="22">
        <v>177504.11662466178</v>
      </c>
      <c r="M306" s="21">
        <v>180468.43537229364</v>
      </c>
      <c r="N306" s="18"/>
      <c r="O306" s="18"/>
      <c r="P306" s="18"/>
      <c r="Q306" s="18"/>
    </row>
    <row r="307" spans="1:17" x14ac:dyDescent="0.3">
      <c r="A307" s="27" t="s">
        <v>219</v>
      </c>
      <c r="B307" s="1400" t="s">
        <v>218</v>
      </c>
      <c r="C307" s="1401"/>
      <c r="D307" s="45" t="s">
        <v>118</v>
      </c>
      <c r="E307" s="52">
        <v>437709</v>
      </c>
      <c r="F307" s="28">
        <v>294454.16000000003</v>
      </c>
      <c r="G307" s="23">
        <v>314388.70663200004</v>
      </c>
      <c r="H307" s="23">
        <v>332466.05726334004</v>
      </c>
      <c r="I307" s="23">
        <v>346030.67239968432</v>
      </c>
      <c r="J307" s="23">
        <v>354889.05761311622</v>
      </c>
      <c r="K307" s="23">
        <v>357034.4477819943</v>
      </c>
      <c r="L307" s="22">
        <v>370601.75679771008</v>
      </c>
      <c r="M307" s="21">
        <v>376790.80613623187</v>
      </c>
      <c r="N307" s="18"/>
      <c r="O307" s="18"/>
      <c r="P307" s="18"/>
      <c r="Q307" s="18"/>
    </row>
    <row r="308" spans="1:17" x14ac:dyDescent="0.3">
      <c r="A308" s="27" t="s">
        <v>217</v>
      </c>
      <c r="B308" s="1400" t="s">
        <v>216</v>
      </c>
      <c r="C308" s="1401"/>
      <c r="D308" s="45" t="s">
        <v>79</v>
      </c>
      <c r="E308" s="52">
        <v>675000</v>
      </c>
      <c r="F308" s="28">
        <v>717584.4</v>
      </c>
      <c r="G308" s="23">
        <v>766164.86388000008</v>
      </c>
      <c r="H308" s="23">
        <v>810219.34355310013</v>
      </c>
      <c r="I308" s="23">
        <v>843276.29277006665</v>
      </c>
      <c r="J308" s="23">
        <v>864864.16586498031</v>
      </c>
      <c r="K308" s="23">
        <v>870092.47888015478</v>
      </c>
      <c r="L308" s="22">
        <v>903155.99307760061</v>
      </c>
      <c r="M308" s="21">
        <v>918238.69816199655</v>
      </c>
      <c r="N308" s="18"/>
      <c r="O308" s="18"/>
      <c r="P308" s="18"/>
      <c r="Q308" s="18"/>
    </row>
    <row r="309" spans="1:17" x14ac:dyDescent="0.3">
      <c r="A309" s="1408"/>
      <c r="B309" s="1403"/>
      <c r="C309" s="1403"/>
      <c r="D309" s="1403"/>
      <c r="E309" s="1403"/>
      <c r="F309" s="1403"/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2">
        <v>0</v>
      </c>
      <c r="M309" s="21">
        <v>0</v>
      </c>
      <c r="N309" s="18"/>
      <c r="O309" s="18"/>
      <c r="P309" s="18"/>
      <c r="Q309" s="18"/>
    </row>
    <row r="310" spans="1:17" x14ac:dyDescent="0.3">
      <c r="A310" s="51">
        <v>19</v>
      </c>
      <c r="B310" s="1402" t="s">
        <v>179</v>
      </c>
      <c r="C310" s="1403"/>
      <c r="D310" s="1403"/>
      <c r="E310" s="1403"/>
      <c r="F310" s="1401"/>
      <c r="G310" s="23"/>
      <c r="H310" s="23"/>
      <c r="I310" s="23"/>
      <c r="J310" s="23"/>
      <c r="K310" s="23">
        <v>0</v>
      </c>
      <c r="L310" s="22">
        <v>0</v>
      </c>
      <c r="M310" s="21">
        <v>0</v>
      </c>
      <c r="N310" s="18"/>
      <c r="O310" s="18"/>
      <c r="P310" s="18"/>
      <c r="Q310" s="18"/>
    </row>
    <row r="311" spans="1:17" x14ac:dyDescent="0.3">
      <c r="A311" s="51" t="s">
        <v>215</v>
      </c>
      <c r="B311" s="1402" t="s">
        <v>87</v>
      </c>
      <c r="C311" s="1403"/>
      <c r="D311" s="1403"/>
      <c r="E311" s="1403"/>
      <c r="F311" s="1403"/>
      <c r="G311" s="23"/>
      <c r="H311" s="23"/>
      <c r="I311" s="23"/>
      <c r="J311" s="23"/>
      <c r="K311" s="23">
        <v>0</v>
      </c>
      <c r="L311" s="22">
        <v>0</v>
      </c>
      <c r="M311" s="21">
        <v>0</v>
      </c>
      <c r="N311" s="18"/>
      <c r="O311" s="18"/>
      <c r="P311" s="18"/>
      <c r="Q311" s="18"/>
    </row>
    <row r="312" spans="1:17" x14ac:dyDescent="0.3">
      <c r="A312" s="27" t="s">
        <v>214</v>
      </c>
      <c r="B312" s="1400" t="s">
        <v>213</v>
      </c>
      <c r="C312" s="1401"/>
      <c r="D312" s="42" t="s">
        <v>93</v>
      </c>
      <c r="E312" s="50"/>
      <c r="F312" s="28">
        <v>3482</v>
      </c>
      <c r="G312" s="23">
        <v>3717.7314000000001</v>
      </c>
      <c r="H312" s="23">
        <v>3931.5009555000001</v>
      </c>
      <c r="I312" s="23">
        <v>4091.9061944844002</v>
      </c>
      <c r="J312" s="23">
        <v>4196.6589930632008</v>
      </c>
      <c r="K312" s="23">
        <v>4222.0288114690038</v>
      </c>
      <c r="L312" s="22">
        <v>4382.4659063048257</v>
      </c>
      <c r="M312" s="21">
        <v>4455.6530869401158</v>
      </c>
      <c r="N312" s="18"/>
      <c r="O312" s="18"/>
      <c r="P312" s="18"/>
      <c r="Q312" s="18"/>
    </row>
    <row r="313" spans="1:17" x14ac:dyDescent="0.3">
      <c r="A313" s="36" t="s">
        <v>212</v>
      </c>
      <c r="B313" s="1402" t="s">
        <v>211</v>
      </c>
      <c r="C313" s="1403"/>
      <c r="D313" s="1403"/>
      <c r="E313" s="1403"/>
      <c r="F313" s="1403"/>
      <c r="G313" s="23"/>
      <c r="H313" s="23"/>
      <c r="I313" s="23"/>
      <c r="J313" s="23"/>
      <c r="K313" s="23">
        <v>0</v>
      </c>
      <c r="L313" s="22">
        <v>0</v>
      </c>
      <c r="M313" s="21">
        <v>0</v>
      </c>
      <c r="N313" s="18"/>
      <c r="O313" s="18"/>
      <c r="P313" s="18"/>
      <c r="Q313" s="18"/>
    </row>
    <row r="314" spans="1:17" x14ac:dyDescent="0.3">
      <c r="A314" s="27" t="s">
        <v>210</v>
      </c>
      <c r="B314" s="1400" t="s">
        <v>209</v>
      </c>
      <c r="C314" s="1401"/>
      <c r="D314" s="42" t="s">
        <v>79</v>
      </c>
      <c r="E314" s="50"/>
      <c r="F314" s="28">
        <v>28651</v>
      </c>
      <c r="G314" s="23">
        <v>30590.672699999999</v>
      </c>
      <c r="H314" s="23">
        <v>32349.636380249998</v>
      </c>
      <c r="I314" s="23">
        <v>33669.501544564198</v>
      </c>
      <c r="J314" s="23">
        <v>34531.440784105042</v>
      </c>
      <c r="K314" s="23">
        <v>34740.191693681343</v>
      </c>
      <c r="L314" s="22">
        <v>36060.318978041236</v>
      </c>
      <c r="M314" s="21">
        <v>36662.526304974526</v>
      </c>
      <c r="N314" s="18"/>
      <c r="O314" s="18"/>
      <c r="P314" s="18"/>
      <c r="Q314" s="18"/>
    </row>
    <row r="315" spans="1:17" x14ac:dyDescent="0.3">
      <c r="A315" s="27" t="s">
        <v>208</v>
      </c>
      <c r="B315" s="1400" t="s">
        <v>207</v>
      </c>
      <c r="C315" s="1401"/>
      <c r="D315" s="42" t="s">
        <v>118</v>
      </c>
      <c r="E315" s="50"/>
      <c r="F315" s="28">
        <v>4584</v>
      </c>
      <c r="G315" s="23">
        <v>4894.3368</v>
      </c>
      <c r="H315" s="23">
        <v>5175.7611660000002</v>
      </c>
      <c r="I315" s="23">
        <v>5386.9322215728007</v>
      </c>
      <c r="J315" s="23">
        <v>5524.8376864450647</v>
      </c>
      <c r="K315" s="23">
        <v>5558.236666218816</v>
      </c>
      <c r="L315" s="22">
        <v>5769.4496595351311</v>
      </c>
      <c r="M315" s="21">
        <v>5865.7994688493682</v>
      </c>
      <c r="N315" s="18"/>
      <c r="O315" s="18"/>
      <c r="P315" s="18"/>
      <c r="Q315" s="18"/>
    </row>
    <row r="316" spans="1:17" x14ac:dyDescent="0.3">
      <c r="A316" s="27" t="s">
        <v>206</v>
      </c>
      <c r="B316" s="1400" t="s">
        <v>205</v>
      </c>
      <c r="C316" s="1401"/>
      <c r="D316" s="42" t="s">
        <v>79</v>
      </c>
      <c r="E316" s="50"/>
      <c r="F316" s="28">
        <v>79258</v>
      </c>
      <c r="G316" s="23">
        <v>84623.766600000003</v>
      </c>
      <c r="H316" s="23">
        <v>89489.633179500001</v>
      </c>
      <c r="I316" s="23">
        <v>93140.810213223594</v>
      </c>
      <c r="J316" s="23">
        <v>95525.214954682117</v>
      </c>
      <c r="K316" s="23">
        <v>96102.687978004105</v>
      </c>
      <c r="L316" s="22">
        <v>99754.590121168265</v>
      </c>
      <c r="M316" s="21">
        <v>101420.49177619177</v>
      </c>
      <c r="N316" s="18"/>
      <c r="O316" s="18"/>
      <c r="P316" s="18"/>
      <c r="Q316" s="18"/>
    </row>
    <row r="317" spans="1:17" x14ac:dyDescent="0.3">
      <c r="A317" s="36" t="s">
        <v>204</v>
      </c>
      <c r="B317" s="1402" t="s">
        <v>203</v>
      </c>
      <c r="C317" s="1403"/>
      <c r="D317" s="1403"/>
      <c r="E317" s="1403"/>
      <c r="F317" s="1403"/>
      <c r="G317" s="23"/>
      <c r="H317" s="23"/>
      <c r="I317" s="23"/>
      <c r="J317" s="23"/>
      <c r="K317" s="23">
        <v>0</v>
      </c>
      <c r="L317" s="22">
        <v>0</v>
      </c>
      <c r="M317" s="21">
        <v>0</v>
      </c>
      <c r="N317" s="18"/>
      <c r="O317" s="18"/>
      <c r="P317" s="18"/>
      <c r="Q317" s="18"/>
    </row>
    <row r="318" spans="1:17" x14ac:dyDescent="0.3">
      <c r="A318" s="27" t="s">
        <v>202</v>
      </c>
      <c r="B318" s="1400" t="s">
        <v>109</v>
      </c>
      <c r="C318" s="1401"/>
      <c r="D318" s="42" t="s">
        <v>79</v>
      </c>
      <c r="E318" s="50"/>
      <c r="F318" s="28">
        <v>487737.68985344004</v>
      </c>
      <c r="G318" s="23">
        <v>520757.53145651793</v>
      </c>
      <c r="H318" s="23">
        <v>550701.08951526775</v>
      </c>
      <c r="I318" s="23">
        <v>573169.69396749069</v>
      </c>
      <c r="J318" s="23">
        <v>587842.83813305851</v>
      </c>
      <c r="K318" s="23">
        <v>591396.49023565685</v>
      </c>
      <c r="L318" s="22">
        <v>613869.5568646118</v>
      </c>
      <c r="M318" s="21">
        <v>624121.17846425087</v>
      </c>
      <c r="N318" s="18"/>
      <c r="O318" s="18"/>
      <c r="P318" s="18"/>
      <c r="Q318" s="18"/>
    </row>
    <row r="319" spans="1:17" x14ac:dyDescent="0.3">
      <c r="A319" s="27" t="s">
        <v>201</v>
      </c>
      <c r="B319" s="1400" t="s">
        <v>200</v>
      </c>
      <c r="C319" s="1401"/>
      <c r="D319" s="42" t="s">
        <v>79</v>
      </c>
      <c r="E319" s="50"/>
      <c r="F319" s="28">
        <v>745131</v>
      </c>
      <c r="G319" s="23">
        <v>795576.36869999999</v>
      </c>
      <c r="H319" s="23">
        <v>841322.00990025001</v>
      </c>
      <c r="I319" s="23">
        <v>875647.94790418027</v>
      </c>
      <c r="J319" s="23">
        <v>898064.5353705273</v>
      </c>
      <c r="K319" s="23">
        <v>903493.55264753324</v>
      </c>
      <c r="L319" s="22">
        <v>937826.30764813954</v>
      </c>
      <c r="M319" s="21">
        <v>953488.00698586344</v>
      </c>
      <c r="N319" s="18"/>
      <c r="O319" s="18"/>
      <c r="P319" s="18"/>
      <c r="Q319" s="18"/>
    </row>
    <row r="320" spans="1:17" x14ac:dyDescent="0.3">
      <c r="A320" s="27" t="s">
        <v>190</v>
      </c>
      <c r="B320" s="1400" t="s">
        <v>199</v>
      </c>
      <c r="C320" s="1401"/>
      <c r="D320" s="42" t="s">
        <v>79</v>
      </c>
      <c r="E320" s="50"/>
      <c r="F320" s="28">
        <v>751001</v>
      </c>
      <c r="G320" s="23">
        <v>801843.76769999997</v>
      </c>
      <c r="H320" s="23">
        <v>847949.78434274998</v>
      </c>
      <c r="I320" s="23">
        <v>882546.13554393419</v>
      </c>
      <c r="J320" s="23">
        <v>905139.31661385891</v>
      </c>
      <c r="K320" s="23">
        <v>910611.10265423125</v>
      </c>
      <c r="L320" s="22">
        <v>945214.32455509203</v>
      </c>
      <c r="M320" s="21">
        <v>960999.40377516206</v>
      </c>
      <c r="N320" s="18"/>
      <c r="O320" s="18"/>
      <c r="P320" s="18"/>
      <c r="Q320" s="18"/>
    </row>
    <row r="321" spans="1:17" x14ac:dyDescent="0.3">
      <c r="A321" s="36" t="s">
        <v>198</v>
      </c>
      <c r="B321" s="1402" t="s">
        <v>197</v>
      </c>
      <c r="C321" s="1403"/>
      <c r="D321" s="1403"/>
      <c r="E321" s="1403"/>
      <c r="F321" s="1403"/>
      <c r="G321" s="23"/>
      <c r="H321" s="23"/>
      <c r="I321" s="23"/>
      <c r="J321" s="23">
        <v>0</v>
      </c>
      <c r="K321" s="23">
        <v>0</v>
      </c>
      <c r="L321" s="22">
        <v>0</v>
      </c>
      <c r="M321" s="21">
        <v>0</v>
      </c>
      <c r="N321" s="18"/>
      <c r="O321" s="18"/>
      <c r="P321" s="18"/>
      <c r="Q321" s="18"/>
    </row>
    <row r="322" spans="1:17" x14ac:dyDescent="0.3">
      <c r="A322" s="27" t="s">
        <v>196</v>
      </c>
      <c r="B322" s="1400" t="s">
        <v>195</v>
      </c>
      <c r="C322" s="1401"/>
      <c r="D322" s="45" t="s">
        <v>79</v>
      </c>
      <c r="E322" s="50"/>
      <c r="F322" s="28">
        <v>861184</v>
      </c>
      <c r="G322" s="23">
        <v>919486.1568</v>
      </c>
      <c r="H322" s="23">
        <v>972356.61081600003</v>
      </c>
      <c r="I322" s="23">
        <v>1012028.7605372928</v>
      </c>
      <c r="J322" s="23">
        <v>1037936.6968070475</v>
      </c>
      <c r="K322" s="23">
        <v>1044211.2751223787</v>
      </c>
      <c r="L322" s="22">
        <v>1083891.3035770291</v>
      </c>
      <c r="M322" s="21">
        <v>1101992.2883467656</v>
      </c>
      <c r="N322" s="18"/>
      <c r="O322" s="18"/>
      <c r="P322" s="18"/>
      <c r="Q322" s="18"/>
    </row>
    <row r="323" spans="1:17" x14ac:dyDescent="0.3">
      <c r="A323" s="27" t="s">
        <v>194</v>
      </c>
      <c r="B323" s="1400" t="s">
        <v>193</v>
      </c>
      <c r="C323" s="1401"/>
      <c r="D323" s="45" t="s">
        <v>79</v>
      </c>
      <c r="E323" s="50"/>
      <c r="F323" s="28">
        <v>881689</v>
      </c>
      <c r="G323" s="23">
        <v>941379.34530000004</v>
      </c>
      <c r="H323" s="23">
        <v>995508.65765475004</v>
      </c>
      <c r="I323" s="23">
        <v>1036125.4108870638</v>
      </c>
      <c r="J323" s="23">
        <v>1062650.2214057727</v>
      </c>
      <c r="K323" s="23">
        <v>1069074.1989532725</v>
      </c>
      <c r="L323" s="22">
        <v>1109699.018513497</v>
      </c>
      <c r="M323" s="21">
        <v>1128230.9921226723</v>
      </c>
      <c r="N323" s="18"/>
      <c r="O323" s="18"/>
      <c r="P323" s="18"/>
      <c r="Q323" s="18"/>
    </row>
    <row r="324" spans="1:17" x14ac:dyDescent="0.3">
      <c r="A324" s="27" t="s">
        <v>192</v>
      </c>
      <c r="B324" s="1400" t="s">
        <v>191</v>
      </c>
      <c r="C324" s="1401"/>
      <c r="D324" s="45" t="s">
        <v>79</v>
      </c>
      <c r="E324" s="50"/>
      <c r="F324" s="28">
        <v>913309</v>
      </c>
      <c r="G324" s="23">
        <v>975140.01930000004</v>
      </c>
      <c r="H324" s="23">
        <v>1031210.5704097501</v>
      </c>
      <c r="I324" s="23">
        <v>1073283.961682468</v>
      </c>
      <c r="J324" s="23">
        <v>1100760.031101539</v>
      </c>
      <c r="K324" s="23">
        <v>1107414.3916639704</v>
      </c>
      <c r="L324" s="22">
        <v>1149496.1385472014</v>
      </c>
      <c r="M324" s="21">
        <v>1168692.7240609396</v>
      </c>
      <c r="N324" s="18"/>
      <c r="O324" s="18"/>
      <c r="P324" s="18"/>
      <c r="Q324" s="18"/>
    </row>
    <row r="325" spans="1:17" x14ac:dyDescent="0.3">
      <c r="A325" s="36" t="s">
        <v>190</v>
      </c>
      <c r="B325" s="1402" t="s">
        <v>189</v>
      </c>
      <c r="C325" s="1403"/>
      <c r="D325" s="1403"/>
      <c r="E325" s="1403"/>
      <c r="F325" s="1403"/>
      <c r="G325" s="23"/>
      <c r="H325" s="23"/>
      <c r="I325" s="23"/>
      <c r="J325" s="23">
        <v>0</v>
      </c>
      <c r="K325" s="23">
        <v>0</v>
      </c>
      <c r="L325" s="22">
        <v>0</v>
      </c>
      <c r="M325" s="21">
        <v>0</v>
      </c>
      <c r="N325" s="18"/>
      <c r="O325" s="18"/>
      <c r="P325" s="18"/>
      <c r="Q325" s="18"/>
    </row>
    <row r="326" spans="1:17" x14ac:dyDescent="0.3">
      <c r="A326" s="27" t="s">
        <v>188</v>
      </c>
      <c r="B326" s="1400" t="s">
        <v>187</v>
      </c>
      <c r="C326" s="1401"/>
      <c r="D326" s="42" t="s">
        <v>118</v>
      </c>
      <c r="E326" s="50"/>
      <c r="F326" s="28">
        <v>92924</v>
      </c>
      <c r="G326" s="23">
        <v>99214.954800000007</v>
      </c>
      <c r="H326" s="23">
        <v>104919.81470100001</v>
      </c>
      <c r="I326" s="23">
        <v>109200.54314080082</v>
      </c>
      <c r="J326" s="23">
        <v>111996.07704520531</v>
      </c>
      <c r="K326" s="23">
        <v>112673.12041267828</v>
      </c>
      <c r="L326" s="22">
        <v>116954.69898836006</v>
      </c>
      <c r="M326" s="21">
        <v>118907.84246146567</v>
      </c>
      <c r="N326" s="18"/>
      <c r="O326" s="18"/>
      <c r="P326" s="18"/>
      <c r="Q326" s="18"/>
    </row>
    <row r="327" spans="1:17" x14ac:dyDescent="0.3">
      <c r="A327" s="27" t="s">
        <v>186</v>
      </c>
      <c r="B327" s="1400" t="s">
        <v>185</v>
      </c>
      <c r="C327" s="1401"/>
      <c r="D327" s="42" t="s">
        <v>118</v>
      </c>
      <c r="E327" s="50"/>
      <c r="F327" s="28">
        <v>89762</v>
      </c>
      <c r="G327" s="23">
        <v>95838.887400000007</v>
      </c>
      <c r="H327" s="23">
        <v>101349.6234255</v>
      </c>
      <c r="I327" s="23">
        <v>105484.6880612604</v>
      </c>
      <c r="J327" s="23">
        <v>108185.09607562867</v>
      </c>
      <c r="K327" s="23">
        <v>108839.10114160848</v>
      </c>
      <c r="L327" s="22">
        <v>112974.98698498961</v>
      </c>
      <c r="M327" s="21">
        <v>114861.66926763894</v>
      </c>
      <c r="N327" s="18"/>
      <c r="O327" s="18"/>
      <c r="P327" s="18"/>
      <c r="Q327" s="18"/>
    </row>
    <row r="328" spans="1:17" x14ac:dyDescent="0.3">
      <c r="A328" s="27" t="s">
        <v>184</v>
      </c>
      <c r="B328" s="1400" t="s">
        <v>183</v>
      </c>
      <c r="C328" s="1401"/>
      <c r="D328" s="42" t="s">
        <v>118</v>
      </c>
      <c r="E328" s="50"/>
      <c r="F328" s="28">
        <v>73950</v>
      </c>
      <c r="G328" s="23">
        <v>78956.414999999994</v>
      </c>
      <c r="H328" s="23">
        <v>83496.408862499986</v>
      </c>
      <c r="I328" s="23">
        <v>86903.06234408998</v>
      </c>
      <c r="J328" s="23">
        <v>89127.780740098679</v>
      </c>
      <c r="K328" s="23">
        <v>89666.579726632044</v>
      </c>
      <c r="L328" s="22">
        <v>93073.909756244058</v>
      </c>
      <c r="M328" s="21">
        <v>94628.244049173329</v>
      </c>
      <c r="N328" s="18"/>
      <c r="O328" s="18"/>
      <c r="P328" s="18"/>
      <c r="Q328" s="18"/>
    </row>
    <row r="329" spans="1:17" x14ac:dyDescent="0.3">
      <c r="A329" s="27" t="s">
        <v>182</v>
      </c>
      <c r="B329" s="1400" t="s">
        <v>181</v>
      </c>
      <c r="C329" s="1401"/>
      <c r="D329" s="42" t="s">
        <v>118</v>
      </c>
      <c r="E329" s="50"/>
      <c r="F329" s="28">
        <v>60115</v>
      </c>
      <c r="G329" s="23">
        <v>64184.785499999998</v>
      </c>
      <c r="H329" s="23">
        <v>67875.410666249998</v>
      </c>
      <c r="I329" s="23">
        <v>70644.727421432995</v>
      </c>
      <c r="J329" s="23">
        <v>72453.232443421686</v>
      </c>
      <c r="K329" s="23">
        <v>72891.229753434571</v>
      </c>
      <c r="L329" s="22">
        <v>75661.096484065085</v>
      </c>
      <c r="M329" s="21">
        <v>76924.636795348968</v>
      </c>
      <c r="N329" s="18"/>
      <c r="O329" s="18"/>
      <c r="P329" s="18"/>
      <c r="Q329" s="18"/>
    </row>
    <row r="330" spans="1:17" x14ac:dyDescent="0.3">
      <c r="A330" s="36" t="s">
        <v>180</v>
      </c>
      <c r="B330" s="1402" t="s">
        <v>179</v>
      </c>
      <c r="C330" s="1403"/>
      <c r="D330" s="1403"/>
      <c r="E330" s="1403"/>
      <c r="F330" s="1403"/>
      <c r="G330" s="23"/>
      <c r="H330" s="23"/>
      <c r="I330" s="23"/>
      <c r="J330" s="23">
        <v>0</v>
      </c>
      <c r="K330" s="23">
        <v>0</v>
      </c>
      <c r="L330" s="22">
        <v>0</v>
      </c>
      <c r="M330" s="21">
        <v>0</v>
      </c>
      <c r="N330" s="18"/>
      <c r="O330" s="18"/>
      <c r="P330" s="18"/>
      <c r="Q330" s="18"/>
    </row>
    <row r="331" spans="1:17" x14ac:dyDescent="0.3">
      <c r="A331" s="27" t="s">
        <v>178</v>
      </c>
      <c r="B331" s="1400" t="s">
        <v>177</v>
      </c>
      <c r="C331" s="1401"/>
      <c r="D331" s="42" t="s">
        <v>93</v>
      </c>
      <c r="E331" s="50"/>
      <c r="F331" s="28">
        <v>249337</v>
      </c>
      <c r="G331" s="23">
        <v>266217.11489999999</v>
      </c>
      <c r="H331" s="23">
        <v>281524.59900674998</v>
      </c>
      <c r="I331" s="23">
        <v>293010.80264622538</v>
      </c>
      <c r="J331" s="23">
        <v>300511.87919396872</v>
      </c>
      <c r="K331" s="23">
        <v>302328.54617037537</v>
      </c>
      <c r="L331" s="22">
        <v>313817.03092484962</v>
      </c>
      <c r="M331" s="21">
        <v>319057.77534129459</v>
      </c>
      <c r="N331" s="18"/>
      <c r="O331" s="18"/>
      <c r="P331" s="18"/>
      <c r="Q331" s="18"/>
    </row>
    <row r="332" spans="1:17" x14ac:dyDescent="0.3">
      <c r="A332" s="27" t="s">
        <v>176</v>
      </c>
      <c r="B332" s="1400" t="s">
        <v>175</v>
      </c>
      <c r="C332" s="1401"/>
      <c r="D332" s="42" t="s">
        <v>93</v>
      </c>
      <c r="E332" s="50"/>
      <c r="F332" s="28">
        <v>199470</v>
      </c>
      <c r="G332" s="23">
        <v>212974.11900000001</v>
      </c>
      <c r="H332" s="23">
        <v>225220.13084250002</v>
      </c>
      <c r="I332" s="23">
        <v>234409.11218087401</v>
      </c>
      <c r="J332" s="23">
        <v>240409.98545270439</v>
      </c>
      <c r="K332" s="23">
        <v>241863.32194822581</v>
      </c>
      <c r="L332" s="22">
        <v>251054.1281822584</v>
      </c>
      <c r="M332" s="21">
        <v>255246.73212290212</v>
      </c>
      <c r="N332" s="18"/>
      <c r="O332" s="18"/>
      <c r="P332" s="18"/>
      <c r="Q332" s="18"/>
    </row>
    <row r="333" spans="1:17" x14ac:dyDescent="0.3">
      <c r="A333" s="27" t="s">
        <v>174</v>
      </c>
      <c r="B333" s="1400" t="s">
        <v>173</v>
      </c>
      <c r="C333" s="1401"/>
      <c r="D333" s="42" t="s">
        <v>79</v>
      </c>
      <c r="E333" s="50"/>
      <c r="F333" s="28">
        <v>865792.83676600014</v>
      </c>
      <c r="G333" s="23">
        <v>924407.0118150583</v>
      </c>
      <c r="H333" s="23">
        <v>977560.41499442421</v>
      </c>
      <c r="I333" s="23">
        <v>1017444.8799261968</v>
      </c>
      <c r="J333" s="23">
        <v>1043491.4688523074</v>
      </c>
      <c r="K333" s="23">
        <v>1049799.6271078498</v>
      </c>
      <c r="L333" s="22">
        <v>1089692.0129379481</v>
      </c>
      <c r="M333" s="21">
        <v>1107889.8695540118</v>
      </c>
      <c r="N333" s="18"/>
      <c r="O333" s="18"/>
      <c r="P333" s="18"/>
      <c r="Q333" s="18"/>
    </row>
    <row r="334" spans="1:17" x14ac:dyDescent="0.3">
      <c r="A334" s="36" t="s">
        <v>172</v>
      </c>
      <c r="B334" s="1402" t="s">
        <v>171</v>
      </c>
      <c r="C334" s="1403"/>
      <c r="D334" s="1403"/>
      <c r="E334" s="1403"/>
      <c r="F334" s="1403"/>
      <c r="G334" s="23"/>
      <c r="H334" s="23"/>
      <c r="I334" s="23"/>
      <c r="J334" s="23"/>
      <c r="K334" s="23">
        <v>0</v>
      </c>
      <c r="L334" s="22">
        <v>0</v>
      </c>
      <c r="M334" s="21">
        <v>0</v>
      </c>
      <c r="N334" s="18"/>
      <c r="O334" s="18"/>
      <c r="P334" s="18"/>
      <c r="Q334" s="18"/>
    </row>
    <row r="335" spans="1:17" x14ac:dyDescent="0.3">
      <c r="A335" s="27" t="s">
        <v>170</v>
      </c>
      <c r="B335" s="1400" t="s">
        <v>169</v>
      </c>
      <c r="C335" s="1401"/>
      <c r="D335" s="45" t="s">
        <v>96</v>
      </c>
      <c r="E335" s="50"/>
      <c r="F335" s="28">
        <v>5632</v>
      </c>
      <c r="G335" s="23">
        <v>6013.2864</v>
      </c>
      <c r="H335" s="23">
        <v>6359.0503680000002</v>
      </c>
      <c r="I335" s="23">
        <v>6618.4996230144006</v>
      </c>
      <c r="J335" s="23">
        <v>6787.9332133635689</v>
      </c>
      <c r="K335" s="23">
        <v>6828.9679110262587</v>
      </c>
      <c r="L335" s="22">
        <v>7088.4686916452565</v>
      </c>
      <c r="M335" s="21">
        <v>7206.8461187957319</v>
      </c>
      <c r="N335" s="18"/>
      <c r="O335" s="18"/>
      <c r="P335" s="18"/>
      <c r="Q335" s="18"/>
    </row>
    <row r="336" spans="1:17" x14ac:dyDescent="0.3">
      <c r="A336" s="27" t="s">
        <v>168</v>
      </c>
      <c r="B336" s="1400" t="s">
        <v>167</v>
      </c>
      <c r="C336" s="1401"/>
      <c r="D336" s="45" t="s">
        <v>96</v>
      </c>
      <c r="E336" s="50"/>
      <c r="F336" s="28">
        <v>5867</v>
      </c>
      <c r="G336" s="23">
        <v>6264.1958999999997</v>
      </c>
      <c r="H336" s="23">
        <v>6624.3871642499998</v>
      </c>
      <c r="I336" s="23">
        <v>6894.6621605514001</v>
      </c>
      <c r="J336" s="23">
        <v>7071.1655118615163</v>
      </c>
      <c r="K336" s="23">
        <v>7113.9124172569345</v>
      </c>
      <c r="L336" s="22">
        <v>7384.2410891126983</v>
      </c>
      <c r="M336" s="21">
        <v>7507.5579153008803</v>
      </c>
      <c r="N336" s="18"/>
      <c r="O336" s="18"/>
      <c r="P336" s="18"/>
      <c r="Q336" s="18"/>
    </row>
    <row r="337" spans="1:17" x14ac:dyDescent="0.3">
      <c r="A337" s="36" t="s">
        <v>166</v>
      </c>
      <c r="B337" s="1402" t="s">
        <v>165</v>
      </c>
      <c r="C337" s="1403"/>
      <c r="D337" s="1403"/>
      <c r="E337" s="1403"/>
      <c r="F337" s="1403"/>
      <c r="G337" s="23"/>
      <c r="H337" s="23"/>
      <c r="I337" s="23">
        <v>0</v>
      </c>
      <c r="J337" s="23"/>
      <c r="K337" s="23">
        <v>0</v>
      </c>
      <c r="L337" s="22">
        <v>0</v>
      </c>
      <c r="M337" s="21">
        <v>0</v>
      </c>
      <c r="N337" s="18"/>
      <c r="O337" s="18"/>
      <c r="P337" s="18"/>
      <c r="Q337" s="18"/>
    </row>
    <row r="338" spans="1:17" x14ac:dyDescent="0.3">
      <c r="A338" s="27" t="s">
        <v>164</v>
      </c>
      <c r="B338" s="1400" t="s">
        <v>163</v>
      </c>
      <c r="C338" s="1401"/>
      <c r="D338" s="42" t="s">
        <v>118</v>
      </c>
      <c r="E338" s="50"/>
      <c r="F338" s="28">
        <v>6454</v>
      </c>
      <c r="G338" s="23">
        <v>6890.9358000000002</v>
      </c>
      <c r="H338" s="23">
        <v>7287.1646085000002</v>
      </c>
      <c r="I338" s="23">
        <v>7584.4809245268007</v>
      </c>
      <c r="J338" s="23">
        <v>7778.6436361946871</v>
      </c>
      <c r="K338" s="23">
        <v>7825.6674179267529</v>
      </c>
      <c r="L338" s="22">
        <v>8123.0427798079691</v>
      </c>
      <c r="M338" s="21">
        <v>8258.6975942307618</v>
      </c>
      <c r="N338" s="18"/>
      <c r="O338" s="18"/>
      <c r="P338" s="18"/>
      <c r="Q338" s="18"/>
    </row>
    <row r="339" spans="1:17" x14ac:dyDescent="0.3">
      <c r="A339" s="27" t="s">
        <v>162</v>
      </c>
      <c r="B339" s="1400" t="s">
        <v>161</v>
      </c>
      <c r="C339" s="1401"/>
      <c r="D339" s="42" t="s">
        <v>118</v>
      </c>
      <c r="E339" s="50"/>
      <c r="F339" s="28">
        <v>78678.600000000006</v>
      </c>
      <c r="G339" s="23">
        <v>84005.141220000005</v>
      </c>
      <c r="H339" s="23">
        <v>88835.436840150011</v>
      </c>
      <c r="I339" s="23">
        <v>92459.922663228135</v>
      </c>
      <c r="J339" s="23">
        <v>94826.896683406769</v>
      </c>
      <c r="K339" s="23">
        <v>95400.148203918783</v>
      </c>
      <c r="L339" s="22">
        <v>99025.353835667702</v>
      </c>
      <c r="M339" s="21">
        <v>100679.07724472335</v>
      </c>
      <c r="N339" s="18"/>
      <c r="O339" s="18"/>
      <c r="P339" s="18"/>
      <c r="Q339" s="18"/>
    </row>
    <row r="340" spans="1:17" x14ac:dyDescent="0.3">
      <c r="A340" s="36" t="s">
        <v>160</v>
      </c>
      <c r="B340" s="1402" t="s">
        <v>159</v>
      </c>
      <c r="C340" s="1403"/>
      <c r="D340" s="1403"/>
      <c r="E340" s="1403"/>
      <c r="F340" s="1403"/>
      <c r="G340" s="23"/>
      <c r="H340" s="23"/>
      <c r="I340" s="23">
        <v>0</v>
      </c>
      <c r="J340" s="23"/>
      <c r="K340" s="23">
        <v>0</v>
      </c>
      <c r="L340" s="22">
        <v>0</v>
      </c>
      <c r="M340" s="21">
        <v>0</v>
      </c>
      <c r="N340" s="18"/>
      <c r="O340" s="18"/>
      <c r="P340" s="18"/>
      <c r="Q340" s="18"/>
    </row>
    <row r="341" spans="1:17" x14ac:dyDescent="0.3">
      <c r="A341" s="27" t="s">
        <v>158</v>
      </c>
      <c r="B341" s="1400" t="s">
        <v>157</v>
      </c>
      <c r="C341" s="1401"/>
      <c r="D341" s="42" t="s">
        <v>118</v>
      </c>
      <c r="E341" s="50"/>
      <c r="F341" s="28">
        <v>418498</v>
      </c>
      <c r="G341" s="23">
        <v>446830.31459999998</v>
      </c>
      <c r="H341" s="23">
        <v>472523.05768949998</v>
      </c>
      <c r="I341" s="23">
        <v>491801.99844323157</v>
      </c>
      <c r="J341" s="23">
        <v>504392.1296033783</v>
      </c>
      <c r="K341" s="23">
        <v>507441.30199372635</v>
      </c>
      <c r="L341" s="22">
        <v>526724.07146948797</v>
      </c>
      <c r="M341" s="21">
        <v>535520.36346302845</v>
      </c>
      <c r="N341" s="18"/>
      <c r="O341" s="18"/>
      <c r="P341" s="18"/>
      <c r="Q341" s="18"/>
    </row>
    <row r="342" spans="1:17" x14ac:dyDescent="0.3">
      <c r="A342" s="27" t="s">
        <v>156</v>
      </c>
      <c r="B342" s="1400" t="s">
        <v>155</v>
      </c>
      <c r="C342" s="1401"/>
      <c r="D342" s="41" t="s">
        <v>90</v>
      </c>
      <c r="E342" s="50"/>
      <c r="F342" s="28">
        <v>1920281.0000000002</v>
      </c>
      <c r="G342" s="23">
        <v>2050284.0237000003</v>
      </c>
      <c r="H342" s="23">
        <v>2168175.3550627502</v>
      </c>
      <c r="I342" s="23">
        <v>2256636.9095493103</v>
      </c>
      <c r="J342" s="23">
        <v>2314406.8144337726</v>
      </c>
      <c r="K342" s="23">
        <v>2328397.9632729786</v>
      </c>
      <c r="L342" s="22">
        <v>2416877.0858773519</v>
      </c>
      <c r="M342" s="21">
        <v>2457238.9332115036</v>
      </c>
      <c r="N342" s="18"/>
      <c r="O342" s="18"/>
      <c r="P342" s="18"/>
      <c r="Q342" s="18"/>
    </row>
    <row r="343" spans="1:17" x14ac:dyDescent="0.3">
      <c r="A343" s="27" t="s">
        <v>154</v>
      </c>
      <c r="B343" s="1400" t="s">
        <v>153</v>
      </c>
      <c r="C343" s="1401"/>
      <c r="D343" s="42" t="s">
        <v>79</v>
      </c>
      <c r="E343" s="50"/>
      <c r="F343" s="28">
        <v>23662</v>
      </c>
      <c r="G343" s="23">
        <v>25263.917399999998</v>
      </c>
      <c r="H343" s="23">
        <v>26716.592650499999</v>
      </c>
      <c r="I343" s="23">
        <v>27806.6296306404</v>
      </c>
      <c r="J343" s="23">
        <v>28518.479349184796</v>
      </c>
      <c r="K343" s="23">
        <v>28690.880452894766</v>
      </c>
      <c r="L343" s="22">
        <v>29781.133910104767</v>
      </c>
      <c r="M343" s="21">
        <v>30278.478846403515</v>
      </c>
      <c r="N343" s="18"/>
      <c r="O343" s="18"/>
      <c r="P343" s="18"/>
      <c r="Q343" s="18"/>
    </row>
    <row r="344" spans="1:17" x14ac:dyDescent="0.3">
      <c r="A344" s="1408"/>
      <c r="B344" s="1403"/>
      <c r="C344" s="1403"/>
      <c r="D344" s="1403"/>
      <c r="E344" s="1403"/>
      <c r="F344" s="1403"/>
      <c r="G344" s="23">
        <v>0</v>
      </c>
      <c r="H344" s="23">
        <v>0</v>
      </c>
      <c r="I344" s="23">
        <v>0</v>
      </c>
      <c r="J344" s="23">
        <v>0</v>
      </c>
      <c r="K344" s="23">
        <v>0</v>
      </c>
      <c r="L344" s="22">
        <v>0</v>
      </c>
      <c r="M344" s="21">
        <v>0</v>
      </c>
      <c r="N344" s="18"/>
      <c r="O344" s="18"/>
      <c r="P344" s="18"/>
      <c r="Q344" s="18"/>
    </row>
    <row r="345" spans="1:17" x14ac:dyDescent="0.3">
      <c r="A345" s="36">
        <v>20</v>
      </c>
      <c r="B345" s="1402" t="s">
        <v>152</v>
      </c>
      <c r="C345" s="1403"/>
      <c r="D345" s="1403"/>
      <c r="E345" s="1403"/>
      <c r="F345" s="1403"/>
      <c r="G345" s="23"/>
      <c r="H345" s="23"/>
      <c r="I345" s="23"/>
      <c r="J345" s="23"/>
      <c r="K345" s="23">
        <v>0</v>
      </c>
      <c r="L345" s="22">
        <v>0</v>
      </c>
      <c r="M345" s="21">
        <v>0</v>
      </c>
      <c r="N345" s="18"/>
      <c r="O345" s="18"/>
      <c r="P345" s="18"/>
      <c r="Q345" s="18"/>
    </row>
    <row r="346" spans="1:17" x14ac:dyDescent="0.3">
      <c r="A346" s="27" t="s">
        <v>151</v>
      </c>
      <c r="B346" s="1400" t="s">
        <v>150</v>
      </c>
      <c r="C346" s="1401"/>
      <c r="D346" s="42" t="s">
        <v>93</v>
      </c>
      <c r="E346" s="44">
        <v>56.25</v>
      </c>
      <c r="F346" s="46">
        <v>3482</v>
      </c>
      <c r="G346" s="23">
        <v>3717.7314000000001</v>
      </c>
      <c r="H346" s="23">
        <v>3931.5009555000001</v>
      </c>
      <c r="I346" s="23">
        <v>4091.9061944844002</v>
      </c>
      <c r="J346" s="23">
        <v>4196.6589930632008</v>
      </c>
      <c r="K346" s="23">
        <v>4222.0288114690038</v>
      </c>
      <c r="L346" s="22">
        <v>4382.4659063048257</v>
      </c>
      <c r="M346" s="21">
        <v>4455.6530869401158</v>
      </c>
      <c r="N346" s="18"/>
      <c r="O346" s="18"/>
      <c r="P346" s="18"/>
      <c r="Q346" s="18"/>
    </row>
    <row r="347" spans="1:17" x14ac:dyDescent="0.3">
      <c r="A347" s="27" t="s">
        <v>149</v>
      </c>
      <c r="B347" s="1400" t="s">
        <v>148</v>
      </c>
      <c r="C347" s="1401"/>
      <c r="D347" s="42" t="s">
        <v>79</v>
      </c>
      <c r="E347" s="44">
        <v>7</v>
      </c>
      <c r="F347" s="46">
        <v>28651</v>
      </c>
      <c r="G347" s="23">
        <v>30590.672699999999</v>
      </c>
      <c r="H347" s="23">
        <v>32349.636380249998</v>
      </c>
      <c r="I347" s="23">
        <v>33669.501544564198</v>
      </c>
      <c r="J347" s="23">
        <v>34531.440784105042</v>
      </c>
      <c r="K347" s="23">
        <v>34740.191693681343</v>
      </c>
      <c r="L347" s="22">
        <v>36060.318978041236</v>
      </c>
      <c r="M347" s="21">
        <v>36662.526304974526</v>
      </c>
      <c r="N347" s="18"/>
      <c r="O347" s="18"/>
      <c r="P347" s="18"/>
      <c r="Q347" s="18"/>
    </row>
    <row r="348" spans="1:17" x14ac:dyDescent="0.3">
      <c r="A348" s="27" t="s">
        <v>147</v>
      </c>
      <c r="B348" s="1400" t="s">
        <v>146</v>
      </c>
      <c r="C348" s="1401"/>
      <c r="D348" s="42" t="s">
        <v>79</v>
      </c>
      <c r="E348" s="44">
        <v>3.2</v>
      </c>
      <c r="F348" s="46">
        <v>79258</v>
      </c>
      <c r="G348" s="23">
        <v>84623.766600000003</v>
      </c>
      <c r="H348" s="23">
        <v>89489.633179500001</v>
      </c>
      <c r="I348" s="23">
        <v>93140.810213223594</v>
      </c>
      <c r="J348" s="23">
        <v>95525.214954682117</v>
      </c>
      <c r="K348" s="23">
        <v>96102.687978004105</v>
      </c>
      <c r="L348" s="22">
        <v>99754.590121168265</v>
      </c>
      <c r="M348" s="21">
        <v>101420.49177619177</v>
      </c>
      <c r="N348" s="18"/>
      <c r="O348" s="18"/>
      <c r="P348" s="18"/>
      <c r="Q348" s="18"/>
    </row>
    <row r="349" spans="1:17" x14ac:dyDescent="0.3">
      <c r="A349" s="27" t="s">
        <v>145</v>
      </c>
      <c r="B349" s="1400" t="s">
        <v>109</v>
      </c>
      <c r="C349" s="1401"/>
      <c r="D349" s="42" t="s">
        <v>79</v>
      </c>
      <c r="E349" s="44">
        <v>1.56</v>
      </c>
      <c r="F349" s="49">
        <v>487737</v>
      </c>
      <c r="G349" s="23">
        <v>520756.79489999998</v>
      </c>
      <c r="H349" s="23">
        <v>550700.31060674996</v>
      </c>
      <c r="I349" s="23">
        <v>573168.88327950542</v>
      </c>
      <c r="J349" s="23">
        <v>587842.00669146073</v>
      </c>
      <c r="K349" s="23">
        <v>591395.65376779367</v>
      </c>
      <c r="L349" s="22">
        <v>613868.68861096981</v>
      </c>
      <c r="M349" s="21">
        <v>624120.29571077297</v>
      </c>
      <c r="N349" s="18"/>
      <c r="O349" s="18"/>
      <c r="P349" s="18"/>
      <c r="Q349" s="18"/>
    </row>
    <row r="350" spans="1:17" x14ac:dyDescent="0.3">
      <c r="A350" s="27" t="s">
        <v>144</v>
      </c>
      <c r="B350" s="1400" t="s">
        <v>143</v>
      </c>
      <c r="C350" s="1401"/>
      <c r="D350" s="42" t="s">
        <v>118</v>
      </c>
      <c r="E350" s="48">
        <v>17</v>
      </c>
      <c r="F350" s="46">
        <v>47042</v>
      </c>
      <c r="G350" s="23">
        <v>50226.743399999999</v>
      </c>
      <c r="H350" s="23">
        <v>53114.781145499997</v>
      </c>
      <c r="I350" s="23">
        <v>55281.864216236398</v>
      </c>
      <c r="J350" s="23">
        <v>56697.079940172051</v>
      </c>
      <c r="K350" s="23">
        <v>57039.827498312712</v>
      </c>
      <c r="L350" s="22">
        <v>59207.340943248593</v>
      </c>
      <c r="M350" s="21">
        <v>60196.103537000847</v>
      </c>
      <c r="N350" s="18"/>
      <c r="O350" s="18"/>
      <c r="P350" s="18"/>
      <c r="Q350" s="18"/>
    </row>
    <row r="351" spans="1:17" x14ac:dyDescent="0.3">
      <c r="A351" s="27" t="s">
        <v>142</v>
      </c>
      <c r="B351" s="1400" t="s">
        <v>141</v>
      </c>
      <c r="C351" s="1401"/>
      <c r="D351" s="42" t="s">
        <v>118</v>
      </c>
      <c r="E351" s="44">
        <v>17</v>
      </c>
      <c r="F351" s="46">
        <v>74167</v>
      </c>
      <c r="G351" s="23">
        <v>79188.105899999995</v>
      </c>
      <c r="H351" s="23">
        <v>83741.421989249997</v>
      </c>
      <c r="I351" s="23">
        <v>87158.072006411399</v>
      </c>
      <c r="J351" s="23">
        <v>89389.318649775538</v>
      </c>
      <c r="K351" s="23">
        <v>89929.698696215288</v>
      </c>
      <c r="L351" s="22">
        <v>93347.027246671467</v>
      </c>
      <c r="M351" s="21">
        <v>94905.92260169088</v>
      </c>
      <c r="N351" s="18"/>
      <c r="O351" s="18"/>
      <c r="P351" s="18"/>
      <c r="Q351" s="18"/>
    </row>
    <row r="352" spans="1:17" x14ac:dyDescent="0.3">
      <c r="A352" s="27" t="s">
        <v>140</v>
      </c>
      <c r="B352" s="1400" t="s">
        <v>139</v>
      </c>
      <c r="C352" s="1401"/>
      <c r="D352" s="42" t="s">
        <v>93</v>
      </c>
      <c r="E352" s="44">
        <v>16</v>
      </c>
      <c r="F352" s="46">
        <v>149596</v>
      </c>
      <c r="G352" s="23">
        <v>159723.64919999999</v>
      </c>
      <c r="H352" s="23">
        <v>168907.75902899998</v>
      </c>
      <c r="I352" s="23">
        <v>175799.19559738316</v>
      </c>
      <c r="J352" s="23">
        <v>180299.65500467617</v>
      </c>
      <c r="K352" s="23">
        <v>181389.61001737995</v>
      </c>
      <c r="L352" s="22">
        <v>188282.4151980404</v>
      </c>
      <c r="M352" s="21">
        <v>191426.73153184768</v>
      </c>
      <c r="N352" s="18"/>
      <c r="O352" s="18"/>
      <c r="P352" s="18"/>
      <c r="Q352" s="18"/>
    </row>
    <row r="353" spans="1:17" x14ac:dyDescent="0.3">
      <c r="A353" s="27" t="s">
        <v>138</v>
      </c>
      <c r="B353" s="1400" t="s">
        <v>137</v>
      </c>
      <c r="C353" s="1401"/>
      <c r="D353" s="42" t="s">
        <v>118</v>
      </c>
      <c r="E353" s="44">
        <v>8</v>
      </c>
      <c r="F353" s="46">
        <v>55848</v>
      </c>
      <c r="G353" s="23">
        <v>59628.909599999999</v>
      </c>
      <c r="H353" s="23">
        <v>63057.571901999996</v>
      </c>
      <c r="I353" s="23">
        <v>65630.320835601597</v>
      </c>
      <c r="J353" s="23">
        <v>67310.457048993005</v>
      </c>
      <c r="K353" s="23">
        <v>67717.365038173724</v>
      </c>
      <c r="L353" s="22">
        <v>70290.624909624326</v>
      </c>
      <c r="M353" s="21">
        <v>71464.478345615047</v>
      </c>
      <c r="N353" s="18"/>
      <c r="O353" s="18"/>
      <c r="P353" s="18"/>
      <c r="Q353" s="18"/>
    </row>
    <row r="354" spans="1:17" x14ac:dyDescent="0.3">
      <c r="A354" s="27" t="s">
        <v>136</v>
      </c>
      <c r="B354" s="1400" t="s">
        <v>135</v>
      </c>
      <c r="C354" s="1401"/>
      <c r="D354" s="42" t="s">
        <v>118</v>
      </c>
      <c r="E354" s="44">
        <v>8</v>
      </c>
      <c r="F354" s="46">
        <v>61629</v>
      </c>
      <c r="G354" s="23">
        <v>65801.283299999996</v>
      </c>
      <c r="H354" s="23">
        <v>69584.857089749989</v>
      </c>
      <c r="I354" s="23">
        <v>72423.919259011789</v>
      </c>
      <c r="J354" s="23">
        <v>74277.971592042493</v>
      </c>
      <c r="K354" s="23">
        <v>74726.999891448359</v>
      </c>
      <c r="L354" s="22">
        <v>77566.625887323389</v>
      </c>
      <c r="M354" s="21">
        <v>78861.988539641694</v>
      </c>
      <c r="N354" s="18"/>
      <c r="O354" s="18"/>
      <c r="P354" s="18"/>
      <c r="Q354" s="18"/>
    </row>
    <row r="355" spans="1:17" x14ac:dyDescent="0.3">
      <c r="A355" s="27" t="s">
        <v>134</v>
      </c>
      <c r="B355" s="1400" t="s">
        <v>133</v>
      </c>
      <c r="C355" s="1401"/>
      <c r="D355" s="42" t="s">
        <v>93</v>
      </c>
      <c r="E355" s="44">
        <v>19.89</v>
      </c>
      <c r="F355" s="46">
        <v>137044</v>
      </c>
      <c r="G355" s="23">
        <v>146321.87880000001</v>
      </c>
      <c r="H355" s="23">
        <v>154735.38683100001</v>
      </c>
      <c r="I355" s="23">
        <v>161048.59061370482</v>
      </c>
      <c r="J355" s="23">
        <v>165171.43453341565</v>
      </c>
      <c r="K355" s="23">
        <v>166169.93579522063</v>
      </c>
      <c r="L355" s="22">
        <v>172484.39335543901</v>
      </c>
      <c r="M355" s="21">
        <v>175364.88272447485</v>
      </c>
      <c r="N355" s="18"/>
      <c r="O355" s="18"/>
      <c r="P355" s="18"/>
      <c r="Q355" s="18"/>
    </row>
    <row r="356" spans="1:17" x14ac:dyDescent="0.3">
      <c r="A356" s="27" t="s">
        <v>132</v>
      </c>
      <c r="B356" s="1400" t="s">
        <v>131</v>
      </c>
      <c r="C356" s="1401"/>
      <c r="D356" s="42" t="s">
        <v>96</v>
      </c>
      <c r="E356" s="44">
        <v>116.62</v>
      </c>
      <c r="F356" s="46">
        <v>5632</v>
      </c>
      <c r="G356" s="23">
        <v>6013.2864</v>
      </c>
      <c r="H356" s="23">
        <v>6359.0503680000002</v>
      </c>
      <c r="I356" s="23">
        <v>6618.4996230144006</v>
      </c>
      <c r="J356" s="23">
        <v>6787.9332133635689</v>
      </c>
      <c r="K356" s="23">
        <v>6828.9679110262587</v>
      </c>
      <c r="L356" s="22">
        <v>7088.4686916452565</v>
      </c>
      <c r="M356" s="21">
        <v>7206.8461187957319</v>
      </c>
      <c r="N356" s="18"/>
      <c r="O356" s="18"/>
      <c r="P356" s="18"/>
      <c r="Q356" s="18"/>
    </row>
    <row r="357" spans="1:17" x14ac:dyDescent="0.3">
      <c r="A357" s="27" t="s">
        <v>130</v>
      </c>
      <c r="B357" s="1400" t="s">
        <v>129</v>
      </c>
      <c r="C357" s="1401"/>
      <c r="D357" s="42" t="s">
        <v>96</v>
      </c>
      <c r="E357" s="44">
        <v>717.54</v>
      </c>
      <c r="F357" s="46">
        <v>5867</v>
      </c>
      <c r="G357" s="23">
        <v>6264.1958999999997</v>
      </c>
      <c r="H357" s="23">
        <v>6624.3871642499998</v>
      </c>
      <c r="I357" s="23">
        <v>6894.6621605514001</v>
      </c>
      <c r="J357" s="23">
        <v>7071.1655118615163</v>
      </c>
      <c r="K357" s="23">
        <v>7113.9124172569345</v>
      </c>
      <c r="L357" s="22">
        <v>7384.2410891126983</v>
      </c>
      <c r="M357" s="21">
        <v>7507.5579153008803</v>
      </c>
      <c r="N357" s="18"/>
      <c r="O357" s="18"/>
      <c r="P357" s="18"/>
      <c r="Q357" s="18"/>
    </row>
    <row r="358" spans="1:17" x14ac:dyDescent="0.3">
      <c r="A358" s="27" t="s">
        <v>128</v>
      </c>
      <c r="B358" s="1400" t="s">
        <v>127</v>
      </c>
      <c r="C358" s="1401"/>
      <c r="D358" s="42" t="s">
        <v>93</v>
      </c>
      <c r="E358" s="47">
        <v>27.72</v>
      </c>
      <c r="F358" s="46">
        <v>62071</v>
      </c>
      <c r="G358" s="23">
        <v>66273.206699999995</v>
      </c>
      <c r="H358" s="23">
        <v>70083.916085249992</v>
      </c>
      <c r="I358" s="23">
        <v>72943.339861528191</v>
      </c>
      <c r="J358" s="23">
        <v>74810.689361983314</v>
      </c>
      <c r="K358" s="23">
        <v>75262.938069124793</v>
      </c>
      <c r="L358" s="22">
        <v>78122.929715751539</v>
      </c>
      <c r="M358" s="21">
        <v>79427.582642004592</v>
      </c>
      <c r="N358" s="18"/>
      <c r="O358" s="18"/>
      <c r="P358" s="18"/>
      <c r="Q358" s="18"/>
    </row>
    <row r="359" spans="1:17" x14ac:dyDescent="0.3">
      <c r="A359" s="27" t="s">
        <v>126</v>
      </c>
      <c r="B359" s="1400" t="s">
        <v>125</v>
      </c>
      <c r="C359" s="1401"/>
      <c r="D359" s="42" t="s">
        <v>93</v>
      </c>
      <c r="E359" s="47">
        <v>105.69</v>
      </c>
      <c r="F359" s="46">
        <v>24780.247741711799</v>
      </c>
      <c r="G359" s="23">
        <v>26457.870513825688</v>
      </c>
      <c r="H359" s="23">
        <v>27979.198068370664</v>
      </c>
      <c r="I359" s="23">
        <v>29120.749349560188</v>
      </c>
      <c r="J359" s="23">
        <v>29866.240532908931</v>
      </c>
      <c r="K359" s="23">
        <v>30046.789178876203</v>
      </c>
      <c r="L359" s="22">
        <v>31188.5671676735</v>
      </c>
      <c r="M359" s="21">
        <v>31709.416239373648</v>
      </c>
      <c r="N359" s="18"/>
      <c r="O359" s="18"/>
      <c r="P359" s="18"/>
      <c r="Q359" s="18"/>
    </row>
    <row r="360" spans="1:17" x14ac:dyDescent="0.3">
      <c r="A360" s="27" t="s">
        <v>124</v>
      </c>
      <c r="B360" s="1400" t="s">
        <v>123</v>
      </c>
      <c r="C360" s="1401"/>
      <c r="D360" s="41" t="s">
        <v>90</v>
      </c>
      <c r="E360" s="44">
        <v>1</v>
      </c>
      <c r="F360" s="28">
        <v>450000</v>
      </c>
      <c r="G360" s="23">
        <v>480465</v>
      </c>
      <c r="H360" s="23">
        <v>508091.73749999999</v>
      </c>
      <c r="I360" s="23">
        <v>528821.88038999995</v>
      </c>
      <c r="J360" s="23">
        <v>542359.72052798397</v>
      </c>
      <c r="K360" s="23">
        <v>545638.41618640197</v>
      </c>
      <c r="L360" s="22">
        <v>566372.6760014852</v>
      </c>
      <c r="M360" s="21">
        <v>575831.09969070996</v>
      </c>
      <c r="N360" s="18"/>
      <c r="O360" s="18"/>
      <c r="P360" s="18"/>
      <c r="Q360" s="18"/>
    </row>
    <row r="361" spans="1:17" x14ac:dyDescent="0.3">
      <c r="A361" s="27" t="s">
        <v>122</v>
      </c>
      <c r="B361" s="1407" t="s">
        <v>121</v>
      </c>
      <c r="C361" s="1401"/>
      <c r="D361" s="45" t="s">
        <v>93</v>
      </c>
      <c r="E361" s="44">
        <v>22</v>
      </c>
      <c r="F361" s="28">
        <v>90080</v>
      </c>
      <c r="G361" s="23">
        <v>96178.415999999997</v>
      </c>
      <c r="H361" s="23">
        <v>101708.67491999999</v>
      </c>
      <c r="I361" s="23">
        <v>105858.38885673598</v>
      </c>
      <c r="J361" s="23">
        <v>108568.36361146842</v>
      </c>
      <c r="K361" s="23">
        <v>109224.68562238019</v>
      </c>
      <c r="L361" s="22">
        <v>113375.22367603064</v>
      </c>
      <c r="M361" s="21">
        <v>115268.58991142035</v>
      </c>
      <c r="N361" s="18"/>
      <c r="O361" s="18"/>
      <c r="P361" s="18"/>
      <c r="Q361" s="18"/>
    </row>
    <row r="362" spans="1:17" x14ac:dyDescent="0.3">
      <c r="A362" s="27" t="s">
        <v>120</v>
      </c>
      <c r="B362" s="1400" t="s">
        <v>119</v>
      </c>
      <c r="C362" s="1401"/>
      <c r="D362" s="42" t="s">
        <v>118</v>
      </c>
      <c r="E362" s="44">
        <v>72.12</v>
      </c>
      <c r="F362" s="28">
        <v>6454</v>
      </c>
      <c r="G362" s="23">
        <v>6890.9358000000002</v>
      </c>
      <c r="H362" s="23">
        <v>7287.1646085000002</v>
      </c>
      <c r="I362" s="23">
        <v>7584.4809245268007</v>
      </c>
      <c r="J362" s="23">
        <v>7778.6436361946871</v>
      </c>
      <c r="K362" s="23">
        <v>7825.6674179267529</v>
      </c>
      <c r="L362" s="22">
        <v>8123.0427798079691</v>
      </c>
      <c r="M362" s="21">
        <v>8258.6975942307618</v>
      </c>
      <c r="N362" s="18"/>
      <c r="O362" s="18"/>
      <c r="P362" s="18"/>
      <c r="Q362" s="18"/>
    </row>
    <row r="363" spans="1:17" x14ac:dyDescent="0.3">
      <c r="A363" s="1408"/>
      <c r="B363" s="1403"/>
      <c r="C363" s="1403"/>
      <c r="D363" s="1403"/>
      <c r="E363" s="1403"/>
      <c r="F363" s="1403"/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2">
        <v>0</v>
      </c>
      <c r="M363" s="21">
        <v>0</v>
      </c>
      <c r="N363" s="18"/>
      <c r="O363" s="18"/>
      <c r="P363" s="18"/>
      <c r="Q363" s="18"/>
    </row>
    <row r="364" spans="1:17" x14ac:dyDescent="0.3">
      <c r="A364" s="36">
        <v>21</v>
      </c>
      <c r="B364" s="1402" t="s">
        <v>117</v>
      </c>
      <c r="C364" s="1403"/>
      <c r="D364" s="1403"/>
      <c r="E364" s="1403"/>
      <c r="F364" s="1403"/>
      <c r="G364" s="23"/>
      <c r="H364" s="23"/>
      <c r="I364" s="23"/>
      <c r="J364" s="23"/>
      <c r="K364" s="23">
        <v>0</v>
      </c>
      <c r="L364" s="22">
        <v>0</v>
      </c>
      <c r="M364" s="21">
        <v>0</v>
      </c>
      <c r="N364" s="18"/>
      <c r="O364" s="18"/>
      <c r="P364" s="18"/>
      <c r="Q364" s="18"/>
    </row>
    <row r="365" spans="1:17" x14ac:dyDescent="0.3">
      <c r="A365" s="27" t="s">
        <v>116</v>
      </c>
      <c r="B365" s="1400" t="s">
        <v>115</v>
      </c>
      <c r="C365" s="1401"/>
      <c r="D365" s="42" t="s">
        <v>93</v>
      </c>
      <c r="E365" s="35">
        <v>13.44</v>
      </c>
      <c r="F365" s="28">
        <v>3482</v>
      </c>
      <c r="G365" s="23">
        <v>3717.7314000000001</v>
      </c>
      <c r="H365" s="23">
        <v>3931.5009555000001</v>
      </c>
      <c r="I365" s="23">
        <v>4091.9061944844002</v>
      </c>
      <c r="J365" s="23">
        <v>4196.6589930632008</v>
      </c>
      <c r="K365" s="23">
        <v>4222.0288114690038</v>
      </c>
      <c r="L365" s="22">
        <v>4382.4659063048257</v>
      </c>
      <c r="M365" s="21">
        <v>4455.6530869401158</v>
      </c>
      <c r="N365" s="18"/>
      <c r="O365" s="18"/>
      <c r="P365" s="18"/>
      <c r="Q365" s="18"/>
    </row>
    <row r="366" spans="1:17" x14ac:dyDescent="0.3">
      <c r="A366" s="27" t="s">
        <v>114</v>
      </c>
      <c r="B366" s="1400" t="s">
        <v>113</v>
      </c>
      <c r="C366" s="1401"/>
      <c r="D366" s="42" t="s">
        <v>79</v>
      </c>
      <c r="E366" s="29">
        <v>4.4000000000000004</v>
      </c>
      <c r="F366" s="28">
        <v>28651</v>
      </c>
      <c r="G366" s="23">
        <v>30590.672699999999</v>
      </c>
      <c r="H366" s="23">
        <v>32349.636380249998</v>
      </c>
      <c r="I366" s="23">
        <v>33669.501544564198</v>
      </c>
      <c r="J366" s="23">
        <v>34531.440784105042</v>
      </c>
      <c r="K366" s="23">
        <v>34740.191693681343</v>
      </c>
      <c r="L366" s="22">
        <v>36060.318978041236</v>
      </c>
      <c r="M366" s="21">
        <v>36662.526304974526</v>
      </c>
      <c r="N366" s="18"/>
      <c r="O366" s="18"/>
      <c r="P366" s="18"/>
      <c r="Q366" s="18"/>
    </row>
    <row r="367" spans="1:17" x14ac:dyDescent="0.3">
      <c r="A367" s="27" t="s">
        <v>112</v>
      </c>
      <c r="B367" s="1400" t="s">
        <v>111</v>
      </c>
      <c r="C367" s="1401"/>
      <c r="D367" s="42" t="s">
        <v>79</v>
      </c>
      <c r="E367" s="29">
        <v>2.81</v>
      </c>
      <c r="F367" s="28">
        <v>79258</v>
      </c>
      <c r="G367" s="23">
        <v>84623.766600000003</v>
      </c>
      <c r="H367" s="23">
        <v>89489.633179500001</v>
      </c>
      <c r="I367" s="23">
        <v>93140.810213223594</v>
      </c>
      <c r="J367" s="23">
        <v>95525.214954682117</v>
      </c>
      <c r="K367" s="23">
        <v>96102.687978004105</v>
      </c>
      <c r="L367" s="22">
        <v>99754.590121168265</v>
      </c>
      <c r="M367" s="21">
        <v>101420.49177619177</v>
      </c>
      <c r="N367" s="18"/>
      <c r="O367" s="18"/>
      <c r="P367" s="18"/>
      <c r="Q367" s="18"/>
    </row>
    <row r="368" spans="1:17" x14ac:dyDescent="0.3">
      <c r="A368" s="27" t="s">
        <v>110</v>
      </c>
      <c r="B368" s="1400" t="s">
        <v>109</v>
      </c>
      <c r="C368" s="1401"/>
      <c r="D368" s="42" t="s">
        <v>79</v>
      </c>
      <c r="E368" s="29">
        <v>0.44</v>
      </c>
      <c r="F368" s="28">
        <v>487738</v>
      </c>
      <c r="G368" s="23">
        <v>520757.86259999999</v>
      </c>
      <c r="H368" s="23">
        <v>550701.43969949998</v>
      </c>
      <c r="I368" s="23">
        <v>573170.05843923963</v>
      </c>
      <c r="J368" s="23">
        <v>587843.2119352842</v>
      </c>
      <c r="K368" s="23">
        <v>591396.86629760743</v>
      </c>
      <c r="L368" s="22">
        <v>613869.94721691648</v>
      </c>
      <c r="M368" s="21">
        <v>624121.57533543895</v>
      </c>
      <c r="N368" s="18"/>
      <c r="O368" s="18"/>
      <c r="P368" s="18"/>
      <c r="Q368" s="18"/>
    </row>
    <row r="369" spans="1:17" x14ac:dyDescent="0.3">
      <c r="A369" s="27" t="s">
        <v>108</v>
      </c>
      <c r="B369" s="1400" t="s">
        <v>107</v>
      </c>
      <c r="C369" s="1401"/>
      <c r="D369" s="42" t="s">
        <v>79</v>
      </c>
      <c r="E369" s="29">
        <v>2.36</v>
      </c>
      <c r="F369" s="28">
        <v>822329</v>
      </c>
      <c r="G369" s="23">
        <v>878000.67330000002</v>
      </c>
      <c r="H369" s="23">
        <v>928485.71201475</v>
      </c>
      <c r="I369" s="23">
        <v>966367.92906495184</v>
      </c>
      <c r="J369" s="23">
        <v>991106.94804901455</v>
      </c>
      <c r="K369" s="23">
        <v>997098.42920921731</v>
      </c>
      <c r="L369" s="22">
        <v>1034988.1695191676</v>
      </c>
      <c r="M369" s="21">
        <v>1052272.4719501378</v>
      </c>
      <c r="N369" s="18"/>
      <c r="O369" s="18"/>
      <c r="P369" s="18"/>
      <c r="Q369" s="18"/>
    </row>
    <row r="370" spans="1:17" x14ac:dyDescent="0.3">
      <c r="A370" s="27" t="s">
        <v>106</v>
      </c>
      <c r="B370" s="1400" t="s">
        <v>105</v>
      </c>
      <c r="C370" s="1401"/>
      <c r="D370" s="42" t="s">
        <v>93</v>
      </c>
      <c r="E370" s="29">
        <v>2.44</v>
      </c>
      <c r="F370" s="28">
        <v>62071</v>
      </c>
      <c r="G370" s="23">
        <v>66273.206699999995</v>
      </c>
      <c r="H370" s="23">
        <v>70083.916085249992</v>
      </c>
      <c r="I370" s="23">
        <v>72943.339861528191</v>
      </c>
      <c r="J370" s="23">
        <v>74810.689361983314</v>
      </c>
      <c r="K370" s="23">
        <v>75262.938069124793</v>
      </c>
      <c r="L370" s="22">
        <v>78122.929715751539</v>
      </c>
      <c r="M370" s="21">
        <v>79427.582642004592</v>
      </c>
      <c r="N370" s="18"/>
      <c r="O370" s="18"/>
      <c r="P370" s="18"/>
      <c r="Q370" s="18"/>
    </row>
    <row r="371" spans="1:17" x14ac:dyDescent="0.3">
      <c r="A371" s="27" t="s">
        <v>104</v>
      </c>
      <c r="B371" s="1400" t="s">
        <v>103</v>
      </c>
      <c r="C371" s="1401"/>
      <c r="D371" s="42" t="s">
        <v>93</v>
      </c>
      <c r="E371" s="29">
        <v>6.18</v>
      </c>
      <c r="F371" s="28">
        <v>23295</v>
      </c>
      <c r="G371" s="23">
        <v>24872.071499999998</v>
      </c>
      <c r="H371" s="23">
        <v>26302.215611249998</v>
      </c>
      <c r="I371" s="23">
        <v>27375.346008188997</v>
      </c>
      <c r="J371" s="23">
        <v>28076.154865998637</v>
      </c>
      <c r="K371" s="23">
        <v>28245.882011249407</v>
      </c>
      <c r="L371" s="22">
        <v>29319.225527676885</v>
      </c>
      <c r="M371" s="21">
        <v>29808.85659398909</v>
      </c>
      <c r="N371" s="18"/>
      <c r="O371" s="18"/>
      <c r="P371" s="18"/>
      <c r="Q371" s="18"/>
    </row>
    <row r="372" spans="1:17" x14ac:dyDescent="0.3">
      <c r="A372" s="36" t="s">
        <v>102</v>
      </c>
      <c r="B372" s="1402" t="s">
        <v>101</v>
      </c>
      <c r="C372" s="1403"/>
      <c r="D372" s="1403"/>
      <c r="E372" s="1403"/>
      <c r="F372" s="1403"/>
      <c r="G372" s="23"/>
      <c r="H372" s="23"/>
      <c r="I372" s="23"/>
      <c r="J372" s="23"/>
      <c r="K372" s="23">
        <v>0</v>
      </c>
      <c r="L372" s="22">
        <v>0</v>
      </c>
      <c r="M372" s="21">
        <v>0</v>
      </c>
      <c r="N372" s="18"/>
      <c r="O372" s="18"/>
      <c r="P372" s="18"/>
      <c r="Q372" s="18"/>
    </row>
    <row r="373" spans="1:17" x14ac:dyDescent="0.3">
      <c r="A373" s="27" t="s">
        <v>100</v>
      </c>
      <c r="B373" s="1400" t="s">
        <v>99</v>
      </c>
      <c r="C373" s="1401"/>
      <c r="D373" s="42" t="s">
        <v>96</v>
      </c>
      <c r="E373" s="43">
        <v>53.564999999999998</v>
      </c>
      <c r="F373" s="28">
        <v>5867</v>
      </c>
      <c r="G373" s="23">
        <v>6264.1958999999997</v>
      </c>
      <c r="H373" s="23">
        <v>6624.3871642499998</v>
      </c>
      <c r="I373" s="23">
        <v>6894.6621605514001</v>
      </c>
      <c r="J373" s="23">
        <v>7071.1655118615163</v>
      </c>
      <c r="K373" s="23">
        <v>7113.9124172569345</v>
      </c>
      <c r="L373" s="22">
        <v>7384.2410891126983</v>
      </c>
      <c r="M373" s="21">
        <v>7507.5579153008803</v>
      </c>
      <c r="N373" s="18"/>
      <c r="O373" s="18"/>
      <c r="P373" s="18"/>
      <c r="Q373" s="18"/>
    </row>
    <row r="374" spans="1:17" x14ac:dyDescent="0.3">
      <c r="A374" s="27" t="s">
        <v>98</v>
      </c>
      <c r="B374" s="1400" t="s">
        <v>97</v>
      </c>
      <c r="C374" s="1401"/>
      <c r="D374" s="42" t="s">
        <v>96</v>
      </c>
      <c r="E374" s="43">
        <v>17.805</v>
      </c>
      <c r="F374" s="28">
        <v>5632</v>
      </c>
      <c r="G374" s="23">
        <v>6013.2864</v>
      </c>
      <c r="H374" s="23">
        <v>6359.0503680000002</v>
      </c>
      <c r="I374" s="23">
        <v>6618.4996230144006</v>
      </c>
      <c r="J374" s="23">
        <v>6787.9332133635689</v>
      </c>
      <c r="K374" s="23">
        <v>6828.9679110262587</v>
      </c>
      <c r="L374" s="22">
        <v>7088.4686916452565</v>
      </c>
      <c r="M374" s="21">
        <v>7206.8461187957319</v>
      </c>
      <c r="N374" s="18"/>
      <c r="O374" s="18"/>
      <c r="P374" s="18"/>
      <c r="Q374" s="18"/>
    </row>
    <row r="375" spans="1:17" x14ac:dyDescent="0.3">
      <c r="A375" s="27" t="s">
        <v>95</v>
      </c>
      <c r="B375" s="1400" t="s">
        <v>94</v>
      </c>
      <c r="C375" s="1401"/>
      <c r="D375" s="42" t="s">
        <v>93</v>
      </c>
      <c r="E375" s="29">
        <v>12.8</v>
      </c>
      <c r="F375" s="28">
        <v>52103</v>
      </c>
      <c r="G375" s="23">
        <v>55630.373099999997</v>
      </c>
      <c r="H375" s="23">
        <v>58829.119553249999</v>
      </c>
      <c r="I375" s="23">
        <v>61229.347631022596</v>
      </c>
      <c r="J375" s="23">
        <v>62796.818930376772</v>
      </c>
      <c r="K375" s="23">
        <v>63176.440885689117</v>
      </c>
      <c r="L375" s="22">
        <v>65577.145639345297</v>
      </c>
      <c r="M375" s="21">
        <v>66672.283971522367</v>
      </c>
      <c r="N375" s="18"/>
      <c r="O375" s="18"/>
      <c r="P375" s="18"/>
      <c r="Q375" s="18"/>
    </row>
    <row r="376" spans="1:17" x14ac:dyDescent="0.3">
      <c r="A376" s="27" t="s">
        <v>92</v>
      </c>
      <c r="B376" s="1400" t="s">
        <v>91</v>
      </c>
      <c r="C376" s="1401"/>
      <c r="D376" s="41" t="s">
        <v>90</v>
      </c>
      <c r="E376" s="29">
        <v>1</v>
      </c>
      <c r="F376" s="28">
        <v>171600</v>
      </c>
      <c r="G376" s="23">
        <v>183217.32</v>
      </c>
      <c r="H376" s="23">
        <v>193752.31590000002</v>
      </c>
      <c r="I376" s="23">
        <v>201657.41038872002</v>
      </c>
      <c r="J376" s="23">
        <v>206819.84009467126</v>
      </c>
      <c r="K376" s="23">
        <v>208070.1160390813</v>
      </c>
      <c r="L376" s="22">
        <v>215976.78044856639</v>
      </c>
      <c r="M376" s="21">
        <v>219583.59268205747</v>
      </c>
      <c r="N376" s="18"/>
      <c r="O376" s="18"/>
      <c r="P376" s="18"/>
      <c r="Q376" s="18"/>
    </row>
    <row r="377" spans="1:17" x14ac:dyDescent="0.3">
      <c r="A377" s="40"/>
      <c r="B377" s="39"/>
      <c r="C377" s="39"/>
      <c r="D377" s="38"/>
      <c r="E377" s="38"/>
      <c r="F377" s="37"/>
      <c r="G377" s="23"/>
      <c r="H377" s="23"/>
      <c r="I377" s="23"/>
      <c r="J377" s="23"/>
      <c r="K377" s="23">
        <v>0</v>
      </c>
      <c r="L377" s="22">
        <v>0</v>
      </c>
      <c r="M377" s="21">
        <v>0</v>
      </c>
      <c r="N377" s="18"/>
      <c r="O377" s="18"/>
      <c r="P377" s="18"/>
      <c r="Q377" s="18"/>
    </row>
    <row r="378" spans="1:17" x14ac:dyDescent="0.3">
      <c r="A378" s="36">
        <v>22</v>
      </c>
      <c r="B378" s="1402" t="s">
        <v>89</v>
      </c>
      <c r="C378" s="1403"/>
      <c r="D378" s="1403"/>
      <c r="E378" s="1403"/>
      <c r="F378" s="1403"/>
      <c r="G378" s="23"/>
      <c r="H378" s="23"/>
      <c r="I378" s="23"/>
      <c r="J378" s="23"/>
      <c r="K378" s="23">
        <v>0</v>
      </c>
      <c r="L378" s="22">
        <v>0</v>
      </c>
      <c r="M378" s="21">
        <v>0</v>
      </c>
      <c r="N378" s="18"/>
      <c r="O378" s="18"/>
      <c r="P378" s="18"/>
      <c r="Q378" s="18"/>
    </row>
    <row r="379" spans="1:17" x14ac:dyDescent="0.3">
      <c r="A379" s="27" t="s">
        <v>88</v>
      </c>
      <c r="B379" s="32" t="s">
        <v>87</v>
      </c>
      <c r="C379" s="31"/>
      <c r="D379" s="30"/>
      <c r="E379" s="35">
        <v>13.44</v>
      </c>
      <c r="F379" s="28"/>
      <c r="G379" s="23"/>
      <c r="H379" s="23"/>
      <c r="I379" s="23"/>
      <c r="J379" s="23"/>
      <c r="K379" s="23">
        <v>0</v>
      </c>
      <c r="L379" s="22">
        <v>0</v>
      </c>
      <c r="M379" s="21">
        <v>0</v>
      </c>
      <c r="N379" s="18"/>
      <c r="O379" s="18"/>
      <c r="P379" s="18"/>
      <c r="Q379" s="18"/>
    </row>
    <row r="380" spans="1:17" x14ac:dyDescent="0.3">
      <c r="A380" s="27" t="s">
        <v>86</v>
      </c>
      <c r="B380" s="34" t="s">
        <v>85</v>
      </c>
      <c r="C380" s="33"/>
      <c r="D380" s="30" t="s">
        <v>84</v>
      </c>
      <c r="E380" s="29">
        <v>4.4000000000000004</v>
      </c>
      <c r="F380" s="28">
        <v>1100000</v>
      </c>
      <c r="G380" s="23">
        <v>1174470</v>
      </c>
      <c r="H380" s="23">
        <v>1242002.0249999999</v>
      </c>
      <c r="I380" s="23">
        <v>1292675.70762</v>
      </c>
      <c r="J380" s="23">
        <v>1325768.205735072</v>
      </c>
      <c r="K380" s="23">
        <v>1333782.7951223161</v>
      </c>
      <c r="L380" s="22">
        <v>1384466.5413369641</v>
      </c>
      <c r="M380" s="21">
        <v>1407587.1325772915</v>
      </c>
      <c r="N380" s="18"/>
      <c r="O380" s="18"/>
      <c r="P380" s="18"/>
      <c r="Q380" s="18"/>
    </row>
    <row r="381" spans="1:17" x14ac:dyDescent="0.3">
      <c r="A381" s="27" t="s">
        <v>83</v>
      </c>
      <c r="B381" s="32" t="s">
        <v>82</v>
      </c>
      <c r="C381" s="31"/>
      <c r="D381" s="30"/>
      <c r="E381" s="29"/>
      <c r="F381" s="28"/>
      <c r="G381" s="23"/>
      <c r="H381" s="23"/>
      <c r="I381" s="23"/>
      <c r="J381" s="23"/>
      <c r="K381" s="23">
        <v>0</v>
      </c>
      <c r="L381" s="22">
        <v>0</v>
      </c>
      <c r="M381" s="21">
        <v>0</v>
      </c>
      <c r="N381" s="18"/>
      <c r="O381" s="18"/>
      <c r="P381" s="18"/>
      <c r="Q381" s="18"/>
    </row>
    <row r="382" spans="1:17" ht="24.75" customHeight="1" x14ac:dyDescent="0.3">
      <c r="A382" s="27" t="s">
        <v>81</v>
      </c>
      <c r="B382" s="1404" t="s">
        <v>80</v>
      </c>
      <c r="C382" s="1401"/>
      <c r="D382" s="26" t="s">
        <v>79</v>
      </c>
      <c r="E382" s="25">
        <v>2.36</v>
      </c>
      <c r="F382" s="24">
        <v>6541</v>
      </c>
      <c r="G382" s="23">
        <v>6983.8257000000003</v>
      </c>
      <c r="H382" s="23">
        <v>7385.3956777500007</v>
      </c>
      <c r="I382" s="23">
        <v>7686.719821402201</v>
      </c>
      <c r="J382" s="23">
        <v>7883.4998488300971</v>
      </c>
      <c r="K382" s="23">
        <v>7931.1575117227912</v>
      </c>
      <c r="L382" s="22">
        <v>8232.5414971682567</v>
      </c>
      <c r="M382" s="21">
        <v>8370.0249401709661</v>
      </c>
      <c r="N382" s="18"/>
      <c r="O382" s="18"/>
      <c r="P382" s="18"/>
      <c r="Q382" s="18"/>
    </row>
    <row r="383" spans="1:17" x14ac:dyDescent="0.3">
      <c r="A383" s="20"/>
      <c r="B383" s="20"/>
      <c r="C383" s="18"/>
      <c r="D383" s="20"/>
      <c r="E383" s="18"/>
      <c r="F383" s="18"/>
      <c r="G383" s="18"/>
      <c r="H383" s="18"/>
      <c r="I383" s="18"/>
      <c r="J383" s="18"/>
      <c r="K383" s="18"/>
      <c r="L383" s="18"/>
      <c r="M383" s="19"/>
      <c r="N383" s="18"/>
      <c r="O383" s="18"/>
      <c r="P383" s="18"/>
      <c r="Q383" s="18"/>
    </row>
    <row r="384" spans="1:17" x14ac:dyDescent="0.3">
      <c r="A384" s="1405" t="s">
        <v>78</v>
      </c>
      <c r="B384" s="1406"/>
      <c r="C384" s="1406"/>
      <c r="D384" s="1406"/>
      <c r="E384" s="1406"/>
      <c r="F384" s="1406"/>
      <c r="G384" s="18"/>
      <c r="H384" s="18"/>
      <c r="I384" s="18"/>
      <c r="J384" s="18"/>
      <c r="K384" s="18"/>
      <c r="L384" s="18"/>
      <c r="M384" s="19"/>
      <c r="N384" s="18"/>
      <c r="O384" s="18"/>
      <c r="P384" s="18"/>
      <c r="Q384" s="18"/>
    </row>
  </sheetData>
  <autoFilter ref="A13:Q382" xr:uid="{00000000-0009-0000-0000-00000F000000}">
    <filterColumn colId="1" showButton="0"/>
    <filterColumn colId="2" showButton="0"/>
    <filterColumn colId="3" showButton="0"/>
    <filterColumn colId="4" showButton="0"/>
  </autoFilter>
  <mergeCells count="190">
    <mergeCell ref="B10:C10"/>
    <mergeCell ref="A11:F11"/>
    <mergeCell ref="B12:F12"/>
    <mergeCell ref="A1:F1"/>
    <mergeCell ref="A2:F2"/>
    <mergeCell ref="A3:F3"/>
    <mergeCell ref="A4:C4"/>
    <mergeCell ref="A5:F5"/>
    <mergeCell ref="A6:F6"/>
    <mergeCell ref="A7:F7"/>
    <mergeCell ref="A8:F8"/>
    <mergeCell ref="A9:F9"/>
    <mergeCell ref="C149:F149"/>
    <mergeCell ref="A169:F169"/>
    <mergeCell ref="C170:F170"/>
    <mergeCell ref="G12:I12"/>
    <mergeCell ref="B13:F13"/>
    <mergeCell ref="B14:C14"/>
    <mergeCell ref="B15:C15"/>
    <mergeCell ref="B16:C16"/>
    <mergeCell ref="B17:C17"/>
    <mergeCell ref="A18:F18"/>
    <mergeCell ref="B19:F19"/>
    <mergeCell ref="B20:C20"/>
    <mergeCell ref="B21:C21"/>
    <mergeCell ref="B22:C22"/>
    <mergeCell ref="B23:C23"/>
    <mergeCell ref="B24:C24"/>
    <mergeCell ref="B25:C25"/>
    <mergeCell ref="B26:C26"/>
    <mergeCell ref="B27:C27"/>
    <mergeCell ref="A28:F28"/>
    <mergeCell ref="C29:F29"/>
    <mergeCell ref="C112:F112"/>
    <mergeCell ref="A124:F124"/>
    <mergeCell ref="B125:F125"/>
    <mergeCell ref="B222:C222"/>
    <mergeCell ref="B223:C223"/>
    <mergeCell ref="B224:C224"/>
    <mergeCell ref="A188:F188"/>
    <mergeCell ref="C189:F189"/>
    <mergeCell ref="B203:F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70:C270"/>
    <mergeCell ref="B271:C271"/>
    <mergeCell ref="B272:C272"/>
    <mergeCell ref="B225:C225"/>
    <mergeCell ref="B226:C226"/>
    <mergeCell ref="B227:C227"/>
    <mergeCell ref="B228:C228"/>
    <mergeCell ref="B229:C229"/>
    <mergeCell ref="B230:F230"/>
    <mergeCell ref="B231:C231"/>
    <mergeCell ref="B232:C232"/>
    <mergeCell ref="B233:C233"/>
    <mergeCell ref="B234:C234"/>
    <mergeCell ref="B235:C235"/>
    <mergeCell ref="B236:C236"/>
    <mergeCell ref="A237:F237"/>
    <mergeCell ref="B238:F238"/>
    <mergeCell ref="B263:F263"/>
    <mergeCell ref="B264:C264"/>
    <mergeCell ref="B265:C265"/>
    <mergeCell ref="B266:C266"/>
    <mergeCell ref="B267:C267"/>
    <mergeCell ref="B268:C268"/>
    <mergeCell ref="B269:C269"/>
    <mergeCell ref="B295:F295"/>
    <mergeCell ref="B296:C296"/>
    <mergeCell ref="B297:C297"/>
    <mergeCell ref="B273:C273"/>
    <mergeCell ref="B274:C274"/>
    <mergeCell ref="B275:C275"/>
    <mergeCell ref="B277:F277"/>
    <mergeCell ref="B278:F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F289"/>
    <mergeCell ref="B290:C290"/>
    <mergeCell ref="B291:C291"/>
    <mergeCell ref="B292:C292"/>
    <mergeCell ref="A293:F293"/>
    <mergeCell ref="B294:F294"/>
    <mergeCell ref="B319:C319"/>
    <mergeCell ref="B320:C320"/>
    <mergeCell ref="B321:F321"/>
    <mergeCell ref="B298:C298"/>
    <mergeCell ref="B299:C299"/>
    <mergeCell ref="B300:C300"/>
    <mergeCell ref="B301:C301"/>
    <mergeCell ref="B302:C302"/>
    <mergeCell ref="B303:C303"/>
    <mergeCell ref="B304:C304"/>
    <mergeCell ref="B305:F305"/>
    <mergeCell ref="B306:C306"/>
    <mergeCell ref="B307:C307"/>
    <mergeCell ref="B308:C308"/>
    <mergeCell ref="A309:F309"/>
    <mergeCell ref="B310:F310"/>
    <mergeCell ref="B311:F311"/>
    <mergeCell ref="B312:C312"/>
    <mergeCell ref="B313:F313"/>
    <mergeCell ref="B314:C314"/>
    <mergeCell ref="B315:C315"/>
    <mergeCell ref="B316:C316"/>
    <mergeCell ref="B317:F317"/>
    <mergeCell ref="B318:C318"/>
    <mergeCell ref="B343:C343"/>
    <mergeCell ref="A344:F344"/>
    <mergeCell ref="B345:F345"/>
    <mergeCell ref="B322:C322"/>
    <mergeCell ref="B323:C323"/>
    <mergeCell ref="B324:C324"/>
    <mergeCell ref="B325:F325"/>
    <mergeCell ref="B326:C326"/>
    <mergeCell ref="B327:C327"/>
    <mergeCell ref="B328:C328"/>
    <mergeCell ref="B329:C329"/>
    <mergeCell ref="B330:F330"/>
    <mergeCell ref="B331:C331"/>
    <mergeCell ref="B332:C332"/>
    <mergeCell ref="B333:C333"/>
    <mergeCell ref="B334:F334"/>
    <mergeCell ref="B335:C335"/>
    <mergeCell ref="B336:C336"/>
    <mergeCell ref="B337:F337"/>
    <mergeCell ref="B338:C338"/>
    <mergeCell ref="B339:C339"/>
    <mergeCell ref="B340:F340"/>
    <mergeCell ref="B341:C341"/>
    <mergeCell ref="B342:C342"/>
    <mergeCell ref="B367:C367"/>
    <mergeCell ref="B368:C368"/>
    <mergeCell ref="B369:C369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A363:F363"/>
    <mergeCell ref="B364:F364"/>
    <mergeCell ref="B365:C365"/>
    <mergeCell ref="B366:C366"/>
    <mergeCell ref="B376:C376"/>
    <mergeCell ref="B378:F378"/>
    <mergeCell ref="B382:C382"/>
    <mergeCell ref="A384:F384"/>
    <mergeCell ref="B370:C370"/>
    <mergeCell ref="B371:C371"/>
    <mergeCell ref="B372:F372"/>
    <mergeCell ref="B373:C373"/>
    <mergeCell ref="B374:C374"/>
    <mergeCell ref="B375:C37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8</vt:i4>
      </vt:variant>
    </vt:vector>
  </HeadingPairs>
  <TitlesOfParts>
    <vt:vector size="22" baseType="lpstr">
      <vt:lpstr>Otra</vt:lpstr>
      <vt:lpstr>JPM</vt:lpstr>
      <vt:lpstr>Hoja3</vt:lpstr>
      <vt:lpstr>Hoja7</vt:lpstr>
      <vt:lpstr>PRESUPUESTO</vt:lpstr>
      <vt:lpstr>ACT 1-</vt:lpstr>
      <vt:lpstr>ACT 2 def</vt:lpstr>
      <vt:lpstr>ACT 3</vt:lpstr>
      <vt:lpstr>ACT 4</vt:lpstr>
      <vt:lpstr>COMUNIDADES</vt:lpstr>
      <vt:lpstr>MOLINOS</vt:lpstr>
      <vt:lpstr>A.I.U.</vt:lpstr>
      <vt:lpstr>LISTADO</vt:lpstr>
      <vt:lpstr>Hoja5</vt:lpstr>
      <vt:lpstr>A.I.U.!Área_de_impresión</vt:lpstr>
      <vt:lpstr>'ACT 1-'!Área_de_impresión</vt:lpstr>
      <vt:lpstr>'ACT 2 def'!Área_de_impresión</vt:lpstr>
      <vt:lpstr>'ACT 3'!Área_de_impresión</vt:lpstr>
      <vt:lpstr>'ACT 4'!Área_de_impresión</vt:lpstr>
      <vt:lpstr>JPM!Área_de_impresión</vt:lpstr>
      <vt:lpstr>Otra!Área_de_impresión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lilly</cp:lastModifiedBy>
  <cp:lastPrinted>2021-10-12T21:58:38Z</cp:lastPrinted>
  <dcterms:created xsi:type="dcterms:W3CDTF">2020-04-24T16:32:46Z</dcterms:created>
  <dcterms:modified xsi:type="dcterms:W3CDTF">2022-04-23T17:40:56Z</dcterms:modified>
</cp:coreProperties>
</file>