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CONTRATOS ALCALDIA\CONTRATOS 2022\SELECCION ABREVIADA - 021-2022\INFORME FINAL\"/>
    </mc:Choice>
  </mc:AlternateContent>
  <bookViews>
    <workbookView xWindow="0" yWindow="0" windowWidth="20490" windowHeight="5955" tabRatio="925" firstSheet="3" activeTab="8"/>
  </bookViews>
  <sheets>
    <sheet name="INF. BÁSICA" sheetId="1" r:id="rId1"/>
    <sheet name="VER. JURIDICA" sheetId="2" r:id="rId2"/>
    <sheet name="EXPERIENCIA" sheetId="23" r:id="rId3"/>
    <sheet name="VER. FINANCIERA" sheetId="21" r:id="rId4"/>
    <sheet name="CAP.ORGANIZACIÓN" sheetId="22" r:id="rId5"/>
    <sheet name="RESUMEN DE EVALUACION" sheetId="8" r:id="rId6"/>
    <sheet name="ASIGNACION PUNTAJE OFERTA" sheetId="26" r:id="rId7"/>
    <sheet name="OFERTA ECONOMICA " sheetId="24" r:id="rId8"/>
    <sheet name="ASIGNACION DE PUNTAJE" sheetId="25" r:id="rId9"/>
  </sheets>
  <externalReferences>
    <externalReference r:id="rId10"/>
    <externalReference r:id="rId11"/>
    <externalReference r:id="rId12"/>
    <externalReference r:id="rId13"/>
  </externalReferences>
  <definedNames>
    <definedName name="_xlnm._FilterDatabase" localSheetId="6" hidden="1">'ASIGNACION PUNTAJE OFERTA'!$A$8:$D$8</definedName>
    <definedName name="_xlnm.Print_Area" localSheetId="8">'ASIGNACION DE PUNTAJE'!$A$1:$G$12</definedName>
    <definedName name="_xlnm.Print_Area" localSheetId="4">CAP.ORGANIZACIÓN!$A$1:$H$26</definedName>
    <definedName name="_xlnm.Print_Area" localSheetId="2">EXPERIENCIA!$A$1:$E$57</definedName>
    <definedName name="_xlnm.Print_Area" localSheetId="0">'INF. BÁSICA'!$A$1:$D$24</definedName>
    <definedName name="_xlnm.Print_Area" localSheetId="7">'OFERTA ECONOMICA '!$A$1:$F$11</definedName>
    <definedName name="_xlnm.Print_Area" localSheetId="5">'RESUMEN DE EVALUACION'!$A$1:$O$16</definedName>
    <definedName name="_xlnm.Print_Area" localSheetId="3">'VER. FINANCIERA'!$A$1:$K$39</definedName>
    <definedName name="_xlnm.Print_Area" localSheetId="1">'VER. JURIDICA'!$B$1:$AA$49</definedName>
    <definedName name="_xlnm.Print_Titles" localSheetId="4">CAP.ORGANIZACIÓN!$1:$8</definedName>
    <definedName name="_xlnm.Print_Titles" localSheetId="2">EXPERIENCIA!$A:$D,EXPERIENCIA!$1:$7</definedName>
    <definedName name="_xlnm.Print_Titles" localSheetId="3">'VER. FINANCIERA'!$1:$5</definedName>
    <definedName name="_xlnm.Print_Titles" localSheetId="1">'VER. JURIDICA'!$B:$B,'VER. JURIDICA'!$1:$6</definedName>
    <definedName name="Z_0D826BD0_B849_4ED0_9014_0C6760987CBE_.wvu.PrintArea" localSheetId="4" hidden="1">CAP.ORGANIZACIÓN!$A$1:$I$10</definedName>
    <definedName name="Z_0D826BD0_B849_4ED0_9014_0C6760987CBE_.wvu.PrintArea" localSheetId="2" hidden="1">EXPERIENCIA!$A$1:$E$43</definedName>
    <definedName name="Z_0D826BD0_B849_4ED0_9014_0C6760987CBE_.wvu.PrintArea" localSheetId="0" hidden="1">'INF. BÁSICA'!$A$1:$D$11</definedName>
    <definedName name="Z_0D826BD0_B849_4ED0_9014_0C6760987CBE_.wvu.PrintArea" localSheetId="5" hidden="1">'RESUMEN DE EVALUACION'!$A$1:$O$13</definedName>
    <definedName name="Z_0D826BD0_B849_4ED0_9014_0C6760987CBE_.wvu.PrintArea" localSheetId="3" hidden="1">'VER. FINANCIERA'!$A$1:$H$17</definedName>
    <definedName name="Z_0EF955C6_014D_46C2_86DC_100771507133_.wvu.PrintArea" localSheetId="4" hidden="1">CAP.ORGANIZACIÓN!$A$1:$J$11</definedName>
    <definedName name="Z_0EF955C6_014D_46C2_86DC_100771507133_.wvu.PrintArea" localSheetId="2" hidden="1">EXPERIENCIA!$A$1:$E$43</definedName>
    <definedName name="Z_0EF955C6_014D_46C2_86DC_100771507133_.wvu.PrintArea" localSheetId="0" hidden="1">'INF. BÁSICA'!$A$1:$D$13</definedName>
    <definedName name="Z_0EF955C6_014D_46C2_86DC_100771507133_.wvu.PrintArea" localSheetId="5" hidden="1">'RESUMEN DE EVALUACION'!$A$1:$O$13</definedName>
    <definedName name="Z_0EF955C6_014D_46C2_86DC_100771507133_.wvu.PrintArea" localSheetId="3" hidden="1">'VER. FINANCIERA'!$A$1:$K$17</definedName>
    <definedName name="Z_0EF955C6_014D_46C2_86DC_100771507133_.wvu.PrintArea" localSheetId="1" hidden="1">'VER. JURIDICA'!$B$1:$U$27</definedName>
    <definedName name="Z_0EF955C6_014D_46C2_86DC_100771507133_.wvu.PrintTitles" localSheetId="4" hidden="1">CAP.ORGANIZACIÓN!$1:$12</definedName>
    <definedName name="Z_0EF955C6_014D_46C2_86DC_100771507133_.wvu.PrintTitles" localSheetId="2" hidden="1">EXPERIENCIA!$1:$7</definedName>
    <definedName name="Z_0EF955C6_014D_46C2_86DC_100771507133_.wvu.PrintTitles" localSheetId="3" hidden="1">'VER. FINANCIERA'!$1:$6</definedName>
    <definedName name="Z_15602A29_779D_4A8C_A6AF_13FF16BF5AC8_.wvu.PrintArea" localSheetId="4" hidden="1">CAP.ORGANIZACIÓN!$A$1:$I$10</definedName>
    <definedName name="Z_15602A29_779D_4A8C_A6AF_13FF16BF5AC8_.wvu.PrintArea" localSheetId="2" hidden="1">EXPERIENCIA!$A$1:$E$43</definedName>
    <definedName name="Z_15602A29_779D_4A8C_A6AF_13FF16BF5AC8_.wvu.PrintArea" localSheetId="0" hidden="1">'INF. BÁSICA'!$A$1:$D$11</definedName>
    <definedName name="Z_15602A29_779D_4A8C_A6AF_13FF16BF5AC8_.wvu.PrintArea" localSheetId="3" hidden="1">'VER. FINANCIERA'!$A$1:$H$8</definedName>
    <definedName name="Z_353EEB9A_A0CD_49B1_BB8F_8B4472A23182_.wvu.PrintArea" localSheetId="4" hidden="1">CAP.ORGANIZACIÓN!$A$1:$I$10</definedName>
    <definedName name="Z_353EEB9A_A0CD_49B1_BB8F_8B4472A23182_.wvu.PrintArea" localSheetId="3" hidden="1">'VER. FINANCIERA'!$A$1:$H$8</definedName>
    <definedName name="Z_55E4677F_F981_4C20_A88B_DD3C3A7F05C4_.wvu.PrintArea" localSheetId="4" hidden="1">CAP.ORGANIZACIÓN!$A$1:$I$10</definedName>
    <definedName name="Z_55E4677F_F981_4C20_A88B_DD3C3A7F05C4_.wvu.PrintArea" localSheetId="2" hidden="1">EXPERIENCIA!$A$1:$E$43</definedName>
    <definedName name="Z_55E4677F_F981_4C20_A88B_DD3C3A7F05C4_.wvu.PrintArea" localSheetId="0" hidden="1">'INF. BÁSICA'!$A$1:$D$11</definedName>
    <definedName name="Z_55E4677F_F981_4C20_A88B_DD3C3A7F05C4_.wvu.PrintArea" localSheetId="3" hidden="1">'VER. FINANCIERA'!$A$1:$H$8</definedName>
    <definedName name="Z_AB90D8D3_EFA0_4B04_959E_0996B8031D78_.wvu.PrintArea" localSheetId="4" hidden="1">CAP.ORGANIZACIÓN!$A$1:$J$11</definedName>
    <definedName name="Z_AB90D8D3_EFA0_4B04_959E_0996B8031D78_.wvu.PrintArea" localSheetId="2" hidden="1">EXPERIENCIA!$A$1:$E$43</definedName>
    <definedName name="Z_AB90D8D3_EFA0_4B04_959E_0996B8031D78_.wvu.PrintArea" localSheetId="0" hidden="1">'INF. BÁSICA'!$A$1:$D$13</definedName>
    <definedName name="Z_AB90D8D3_EFA0_4B04_959E_0996B8031D78_.wvu.PrintArea" localSheetId="5" hidden="1">'RESUMEN DE EVALUACION'!$A$1:$O$13</definedName>
    <definedName name="Z_AB90D8D3_EFA0_4B04_959E_0996B8031D78_.wvu.PrintArea" localSheetId="3" hidden="1">'VER. FINANCIERA'!$A$1:$K$17</definedName>
    <definedName name="Z_AB90D8D3_EFA0_4B04_959E_0996B8031D78_.wvu.PrintArea" localSheetId="1" hidden="1">'VER. JURIDICA'!$B$1:$U$27</definedName>
    <definedName name="Z_AB90D8D3_EFA0_4B04_959E_0996B8031D78_.wvu.PrintTitles" localSheetId="4" hidden="1">CAP.ORGANIZACIÓN!$1:$12</definedName>
    <definedName name="Z_AB90D8D3_EFA0_4B04_959E_0996B8031D78_.wvu.PrintTitles" localSheetId="2" hidden="1">EXPERIENCIA!$1:$7</definedName>
    <definedName name="Z_AB90D8D3_EFA0_4B04_959E_0996B8031D78_.wvu.PrintTitles" localSheetId="3" hidden="1">'VER. FINANCIERA'!$1:$6</definedName>
    <definedName name="Z_BBBBB545_C817_4576_BA90_5C717849084B_.wvu.PrintArea" localSheetId="4" hidden="1">CAP.ORGANIZACIÓN!$A$1:$J$11</definedName>
    <definedName name="Z_BBBBB545_C817_4576_BA90_5C717849084B_.wvu.PrintArea" localSheetId="2" hidden="1">EXPERIENCIA!$A$1:$E$43</definedName>
    <definedName name="Z_BBBBB545_C817_4576_BA90_5C717849084B_.wvu.PrintArea" localSheetId="0" hidden="1">'INF. BÁSICA'!$A$1:$D$13</definedName>
    <definedName name="Z_BBBBB545_C817_4576_BA90_5C717849084B_.wvu.PrintArea" localSheetId="5" hidden="1">'RESUMEN DE EVALUACION'!$A$1:$O$13</definedName>
    <definedName name="Z_BBBBB545_C817_4576_BA90_5C717849084B_.wvu.PrintArea" localSheetId="3" hidden="1">'VER. FINANCIERA'!$A$1:$K$17</definedName>
    <definedName name="Z_BBBBB545_C817_4576_BA90_5C717849084B_.wvu.PrintArea" localSheetId="1" hidden="1">'VER. JURIDICA'!$B$1:$U$27</definedName>
    <definedName name="Z_BBBBB545_C817_4576_BA90_5C717849084B_.wvu.PrintTitles" localSheetId="4" hidden="1">CAP.ORGANIZACIÓN!$1:$12</definedName>
    <definedName name="Z_BBBBB545_C817_4576_BA90_5C717849084B_.wvu.PrintTitles" localSheetId="2" hidden="1">EXPERIENCIA!$1:$7</definedName>
    <definedName name="Z_BBBBB545_C817_4576_BA90_5C717849084B_.wvu.PrintTitles" localSheetId="3" hidden="1">'VER. FINANCIERA'!$1:$6</definedName>
    <definedName name="Z_CFA45A9B_A9F6_4DDC_AA9D_2697DD895C5A_.wvu.PrintArea" localSheetId="4" hidden="1">CAP.ORGANIZACIÓN!$A$1:$I$10</definedName>
    <definedName name="Z_CFA45A9B_A9F6_4DDC_AA9D_2697DD895C5A_.wvu.PrintArea" localSheetId="2" hidden="1">EXPERIENCIA!$A$1:$E$43</definedName>
    <definedName name="Z_CFA45A9B_A9F6_4DDC_AA9D_2697DD895C5A_.wvu.PrintArea" localSheetId="0" hidden="1">'INF. BÁSICA'!$A$1:$D$11</definedName>
    <definedName name="Z_CFA45A9B_A9F6_4DDC_AA9D_2697DD895C5A_.wvu.PrintArea" localSheetId="5" hidden="1">'RESUMEN DE EVALUACION'!$A$1:$O$13</definedName>
    <definedName name="Z_CFA45A9B_A9F6_4DDC_AA9D_2697DD895C5A_.wvu.PrintArea" localSheetId="3" hidden="1">'VER. FINANCIERA'!$A$1:$H$17</definedName>
    <definedName name="Z_FA38F70A_12D4_4C22_B478_B26FE246C37E_.wvu.PrintArea" localSheetId="4" hidden="1">CAP.ORGANIZACIÓN!$A$1:$J$11</definedName>
    <definedName name="Z_FA38F70A_12D4_4C22_B478_B26FE246C37E_.wvu.PrintArea" localSheetId="2" hidden="1">EXPERIENCIA!$A$1:$E$43</definedName>
    <definedName name="Z_FA38F70A_12D4_4C22_B478_B26FE246C37E_.wvu.PrintArea" localSheetId="0" hidden="1">'INF. BÁSICA'!$A$1:$D$13</definedName>
    <definedName name="Z_FA38F70A_12D4_4C22_B478_B26FE246C37E_.wvu.PrintArea" localSheetId="5" hidden="1">'RESUMEN DE EVALUACION'!$A$1:$O$13</definedName>
    <definedName name="Z_FA38F70A_12D4_4C22_B478_B26FE246C37E_.wvu.PrintArea" localSheetId="3" hidden="1">'VER. FINANCIERA'!$A$1:$K$17</definedName>
    <definedName name="Z_FA38F70A_12D4_4C22_B478_B26FE246C37E_.wvu.PrintArea" localSheetId="1" hidden="1">'VER. JURIDICA'!$B$1:$U$27</definedName>
    <definedName name="Z_FA38F70A_12D4_4C22_B478_B26FE246C37E_.wvu.PrintTitles" localSheetId="4" hidden="1">CAP.ORGANIZACIÓN!$1:$12</definedName>
    <definedName name="Z_FA38F70A_12D4_4C22_B478_B26FE246C37E_.wvu.PrintTitles" localSheetId="2" hidden="1">EXPERIENCIA!$1:$7</definedName>
    <definedName name="Z_FA38F70A_12D4_4C22_B478_B26FE246C37E_.wvu.PrintTitles" localSheetId="3" hidden="1">'VER. FINANCIERA'!$1:$6</definedName>
  </definedNames>
  <calcPr calcId="152511"/>
  <customWorkbookViews>
    <customWorkbookView name="Mario Andrés Uribe Espinosa - Vista personalizada" guid="{BBBBB545-C817-4576-BA90-5C717849084B}" mergeInterval="0" personalView="1" maximized="1" windowWidth="1276" windowHeight="826" tabRatio="925" activeSheetId="6"/>
    <customWorkbookView name="mas - Vista personalizada" guid="{CFA45A9B-A9F6-4DDC-AA9D-2697DD895C5A}" mergeInterval="0" personalView="1" maximized="1" windowWidth="788" windowHeight="416" tabRatio="925" activeSheetId="2"/>
    <customWorkbookView name="msc - Vista personalizada" guid="{0D826BD0-B849-4ED0-9014-0C6760987CBE}" mergeInterval="0" personalView="1" maximized="1" windowWidth="1012" windowHeight="584" tabRatio="925" activeSheetId="5"/>
    <customWorkbookView name="Administrador - Vista personalizada" guid="{55E4677F-F981-4C20-A88B-DD3C3A7F05C4}" mergeInterval="0" personalView="1" maximized="1" windowWidth="1020" windowHeight="544" tabRatio="925" activeSheetId="2"/>
    <customWorkbookView name="usuario - Vista personalizada" guid="{15602A29-779D-4A8C-A6AF-13FF16BF5AC8}" mergeInterval="0" personalView="1" maximized="1" windowWidth="796" windowHeight="402" activeSheetId="5"/>
    <customWorkbookView name="martha - Vista personalizada" guid="{353EEB9A-A0CD-49B1-BB8F-8B4472A23182}" mergeInterval="0" personalView="1" maximized="1" windowWidth="1020" windowHeight="596" activeSheetId="4"/>
    <customWorkbookView name="npatino - Vista personalizada" guid="{FA38F70A-12D4-4C22-B478-B26FE246C37E}" mergeInterval="0" personalView="1" maximized="1" windowWidth="1276" windowHeight="800" tabRatio="925" activeSheetId="2"/>
    <customWorkbookView name="Mvalencia - Vista personalizada" guid="{0EF955C6-014D-46C2-86DC-100771507133}" mergeInterval="0" personalView="1" maximized="1" windowWidth="1276" windowHeight="826" tabRatio="925" activeSheetId="2"/>
    <customWorkbookView name="Jaraujo - Vista personalizada" guid="{AB90D8D3-EFA0-4B04-959E-0996B8031D78}" mergeInterval="0" personalView="1" maximized="1" windowWidth="1276" windowHeight="852" tabRatio="925" activeSheetId="7"/>
  </customWorkbookViews>
  <fileRecoveryPr autoRecover="0"/>
</workbook>
</file>

<file path=xl/calcChain.xml><?xml version="1.0" encoding="utf-8"?>
<calcChain xmlns="http://schemas.openxmlformats.org/spreadsheetml/2006/main">
  <c r="D10" i="26" l="1"/>
  <c r="D9" i="26"/>
  <c r="C11" i="26"/>
  <c r="B4" i="26"/>
  <c r="B2" i="26"/>
  <c r="B1" i="26"/>
  <c r="B3" i="26"/>
  <c r="G11" i="25"/>
  <c r="G10" i="25"/>
  <c r="B11" i="25" l="1"/>
  <c r="B10" i="25"/>
  <c r="B4" i="25"/>
  <c r="F4" i="25" s="1"/>
  <c r="B3" i="25"/>
  <c r="B2" i="25"/>
  <c r="C10" i="24"/>
  <c r="D10" i="24" s="1"/>
  <c r="B10" i="24"/>
  <c r="C9" i="24"/>
  <c r="D9" i="24" s="1"/>
  <c r="B9" i="24"/>
  <c r="B4" i="24"/>
  <c r="E4" i="24" s="1"/>
  <c r="B3" i="24"/>
  <c r="G10" i="23"/>
  <c r="F10" i="23"/>
  <c r="E10" i="23"/>
  <c r="G9" i="23"/>
  <c r="F9" i="23"/>
  <c r="E9" i="23"/>
  <c r="A1" i="23"/>
  <c r="A14" i="8" l="1"/>
  <c r="G10" i="22"/>
  <c r="F10" i="22"/>
  <c r="E10" i="22"/>
  <c r="D22" i="22" s="1"/>
  <c r="F22" i="22" s="1"/>
  <c r="D10" i="22"/>
  <c r="C10" i="22"/>
  <c r="B10" i="22"/>
  <c r="B22" i="22" s="1"/>
  <c r="C22" i="22" s="1"/>
  <c r="G9" i="22"/>
  <c r="F9" i="22"/>
  <c r="E9" i="22"/>
  <c r="D21" i="22" s="1"/>
  <c r="F21" i="22" s="1"/>
  <c r="D9" i="22"/>
  <c r="C9" i="22"/>
  <c r="B9" i="22"/>
  <c r="B21" i="22" s="1"/>
  <c r="C21" i="22" s="1"/>
  <c r="G8" i="22"/>
  <c r="F8" i="22"/>
  <c r="E8" i="22"/>
  <c r="D20" i="22" s="1"/>
  <c r="D8" i="22"/>
  <c r="C8" i="22"/>
  <c r="B8" i="22"/>
  <c r="B20" i="22" s="1"/>
  <c r="C20" i="22" s="1"/>
  <c r="D5" i="22"/>
  <c r="A5" i="22"/>
  <c r="F4" i="22"/>
  <c r="D4" i="22"/>
  <c r="A4" i="22"/>
  <c r="D3" i="22"/>
  <c r="A3" i="22"/>
  <c r="D2" i="22"/>
  <c r="A2" i="22"/>
  <c r="A1" i="22"/>
  <c r="E35" i="21"/>
  <c r="E34" i="21"/>
  <c r="C34" i="21"/>
  <c r="D34" i="21" s="1"/>
  <c r="E33" i="21"/>
  <c r="H29" i="21"/>
  <c r="E28" i="21"/>
  <c r="H28" i="21" s="1"/>
  <c r="E27" i="21"/>
  <c r="C27" i="21"/>
  <c r="D27" i="21" s="1"/>
  <c r="E23" i="21"/>
  <c r="H23" i="21" s="1"/>
  <c r="E22" i="21"/>
  <c r="H22" i="21" s="1"/>
  <c r="C22" i="21"/>
  <c r="D22" i="21" s="1"/>
  <c r="E21" i="21"/>
  <c r="E17" i="21"/>
  <c r="H17" i="21" s="1"/>
  <c r="E16" i="21"/>
  <c r="H16" i="21" s="1"/>
  <c r="C16" i="21"/>
  <c r="D16" i="21" s="1"/>
  <c r="E15" i="21"/>
  <c r="C15" i="21"/>
  <c r="D15" i="21" s="1"/>
  <c r="C11" i="21"/>
  <c r="C35" i="21" s="1"/>
  <c r="D35" i="21" s="1"/>
  <c r="C10" i="21"/>
  <c r="C28" i="21" s="1"/>
  <c r="D28" i="21" s="1"/>
  <c r="C9" i="21"/>
  <c r="C33" i="21" s="1"/>
  <c r="D33" i="21" s="1"/>
  <c r="E5" i="21"/>
  <c r="A5" i="21"/>
  <c r="G4" i="21"/>
  <c r="E4" i="21"/>
  <c r="F33" i="21" s="1"/>
  <c r="A4" i="21"/>
  <c r="E3" i="21"/>
  <c r="A3" i="21"/>
  <c r="E2" i="21"/>
  <c r="A2" i="21"/>
  <c r="A1" i="21"/>
  <c r="C29" i="21" l="1"/>
  <c r="D29" i="21" s="1"/>
  <c r="D16" i="22"/>
  <c r="F16" i="22" s="1"/>
  <c r="C23" i="21"/>
  <c r="D23" i="21" s="1"/>
  <c r="D15" i="22"/>
  <c r="F15" i="22" s="1"/>
  <c r="C17" i="21"/>
  <c r="D17" i="21" s="1"/>
  <c r="D14" i="22"/>
  <c r="C21" i="21"/>
  <c r="D21" i="21" s="1"/>
  <c r="B14" i="22"/>
  <c r="C14" i="22" s="1"/>
  <c r="B15" i="22"/>
  <c r="C15" i="22" s="1"/>
  <c r="B16" i="22"/>
  <c r="C16" i="22" s="1"/>
  <c r="H35" i="21"/>
  <c r="H34" i="21"/>
  <c r="E4" i="2" l="1"/>
  <c r="A13" i="8" l="1"/>
  <c r="B3" i="2" l="1"/>
  <c r="E3" i="2"/>
  <c r="B4" i="2"/>
  <c r="B5" i="2"/>
  <c r="E5" i="2"/>
  <c r="B6" i="2"/>
  <c r="E6" i="2"/>
  <c r="B3" i="8" l="1"/>
  <c r="B12" i="8" l="1"/>
  <c r="B5" i="8"/>
  <c r="B4" i="8"/>
  <c r="B6" i="8"/>
  <c r="A4" i="8"/>
  <c r="A5" i="8"/>
  <c r="A6" i="8"/>
  <c r="A3" i="8"/>
  <c r="A1" i="8"/>
  <c r="A10" i="8"/>
  <c r="A12" i="8"/>
</calcChain>
</file>

<file path=xl/comments1.xml><?xml version="1.0" encoding="utf-8"?>
<comments xmlns="http://schemas.openxmlformats.org/spreadsheetml/2006/main">
  <authors>
    <author>Diana Lorena Tabares Orozco</author>
  </authors>
  <commentList>
    <comment ref="G27" authorId="0" shapeId="0">
      <text>
        <r>
          <rPr>
            <sz val="9"/>
            <color indexed="81"/>
            <rFont val="Tahoma"/>
            <family val="2"/>
          </rPr>
          <t xml:space="preserve">El oferente incurre dentro de la causal de rechazo dispuesta en el Capítulo II Numeral 24 – Literal e) del pliego de condiciones definitivo, la cual reza: “(…) e) Que el proponente no aclare, subsane o aporte documentos necesarios para cumplir un requisito habilitante o aportándolos no lo haga de forma correcta, en los términos establecidos en el pliego de condiciones”.
</t>
        </r>
      </text>
    </comment>
  </commentList>
</comments>
</file>

<file path=xl/comments2.xml><?xml version="1.0" encoding="utf-8"?>
<comments xmlns="http://schemas.openxmlformats.org/spreadsheetml/2006/main">
  <authors>
    <author>Diana Lorena Tabares Orozco</author>
  </authors>
  <commentList>
    <comment ref="G43" authorId="0" shapeId="0">
      <text>
        <r>
          <rPr>
            <sz val="9"/>
            <color indexed="81"/>
            <rFont val="Tahoma"/>
            <family val="2"/>
          </rPr>
          <t xml:space="preserve">El oferente incurre dentro de la causal de rechazo dispuesta en el Capítulo II Numeral 24 – Literal e) del pliego de condiciones definitivo, la cual reza: “(…) e) Que el proponente no aclare, subsane o aporte documentos necesarios para cumplir un requisito habilitante o aportándolos no lo haga de forma correcta, en los términos establecidos en el pliego de condiciones”.
</t>
        </r>
      </text>
    </comment>
  </commentList>
</comments>
</file>

<file path=xl/comments3.xml><?xml version="1.0" encoding="utf-8"?>
<comments xmlns="http://schemas.openxmlformats.org/spreadsheetml/2006/main">
  <authors>
    <author>Leidy Viviana</author>
  </authors>
  <commentList>
    <comment ref="D11" authorId="0" shapeId="0">
      <text>
        <r>
          <rPr>
            <sz val="9"/>
            <color indexed="81"/>
            <rFont val="Tahoma"/>
            <family val="2"/>
          </rPr>
          <t>Adjunta el formato Factor de Calidad para otro proceso de Contratacion</t>
        </r>
      </text>
    </comment>
  </commentList>
</comments>
</file>

<file path=xl/sharedStrings.xml><?xml version="1.0" encoding="utf-8"?>
<sst xmlns="http://schemas.openxmlformats.org/spreadsheetml/2006/main" count="485" uniqueCount="181">
  <si>
    <t>OBJETO:</t>
  </si>
  <si>
    <t>PRESUPUESTO OFICIAL</t>
  </si>
  <si>
    <t>PROPONENTES</t>
  </si>
  <si>
    <t>No. DE FOLIOS</t>
  </si>
  <si>
    <t>FECHA DE CIERRE</t>
  </si>
  <si>
    <t>DOCUMENTOS</t>
  </si>
  <si>
    <t>SI</t>
  </si>
  <si>
    <t>NO</t>
  </si>
  <si>
    <t>CALIFICACIÓN TOTAL</t>
  </si>
  <si>
    <t>VALOR DE LA OFERTA</t>
  </si>
  <si>
    <t xml:space="preserve">   </t>
  </si>
  <si>
    <t>INFORME BÁSICO</t>
  </si>
  <si>
    <t>VERIFICACIÓN JURÍDICA</t>
  </si>
  <si>
    <t xml:space="preserve">PROPONENTE 1: </t>
  </si>
  <si>
    <t>GARANTIA DE SERIEDAD DE LA OFERTA</t>
  </si>
  <si>
    <t>CERTIFICACION DE PAGOS DE SEGURIDAD SOCIAL Y APORTES PARAFISCALES.</t>
  </si>
  <si>
    <t>X</t>
  </si>
  <si>
    <t>PROCESO No.</t>
  </si>
  <si>
    <t>N/A</t>
  </si>
  <si>
    <t>CUMPLE</t>
  </si>
  <si>
    <t>NO CUMPLE</t>
  </si>
  <si>
    <t>RESUMEN DE EVALUACION</t>
  </si>
  <si>
    <t>FOTOCOPIA DE LA CÉDULA DE CIUDADANÍA (DE LA PERSONA NATURAL Y/O DEL REPRESENTANTE LEGAL DE LA PERSONA JURIDICA - DEL PROFESIONAL QUE AVALA LA PROPUESTA - DEL REPRESENTANTE LEGAL PRINCIPAL Y SUPLENTE DE LA ESTRUCTURA PLURAL (SEGUN APLIQUE)</t>
  </si>
  <si>
    <t xml:space="preserve">CERTIFICADO DE EXISTENCIA Y REPRESENTACION LEGAL CON FECHA DE EXPEDICIÓN NO MAYOR A TREINTA (30) DÍAS CALENDARIO ANTERIOR A LA FECHA DE CIERRE DEL PROCESO DE CONTRATACIÓN, CON EL CUAL SE ACREDITE:
a. Que el objeto de la sociedad permita ejecutar las actividades descritas en el objeto del presente proceso de contratación. 
b. Que la duración no sea inferior a la del plazo del contrato y un año más.
c. Facultades y restricciones del representante legal de la sociedad para contraer obligaciones en nombre de la misma.
d. El nombramiento del revisor fiscal en caso de que exista.
</t>
  </si>
  <si>
    <t>REGISTRO UNICO DE PROPONENTES – RUP CON FECHA DE EXPEDICIÓN NO MAYOR A TREINTA (30) DÍAS CALENDARIO ANTERIORES A LA FECHA DE CIERRE DEL PROCESO DE CONTRATACIÓN.</t>
  </si>
  <si>
    <t xml:space="preserve">DOCUMENTO DE CONFORMACION DE PROPONENTE PLURAL, CON EL CUAL SE ACREDITE: a.	La existencia del Proponente Plural y su clasificación en Unión Temporal o en Consorcio. 
b.	El nombramiento de un representante y un suplente, este último en caso de considerarlo conveniente.
c.	La vigencia del Proponente Plural, la cual puede ser inferior a la del plazo del Contrato y un año adicional. 
d.	El porcentaje de participación de cada uno de sus integrantes, la cual no podrá ser diferente al 100 %. </t>
  </si>
  <si>
    <t>CERTIFICADO DE ANTECEDENTES DISCIPLINARIOS DE LA PROCURADURÍA GENERAL DE LA NACIÓN (DEL OFERENTE PERSONA NATURAL Y/O PERSONA JURIDICA Y REPRESENTANTE LEGAL Y DEL PROFESIONAL QUE AVALA LA OFERTA CUANDO APLIQUE)</t>
  </si>
  <si>
    <t>CERTIFICADO DE ANTECEDENTES JUDICIALES DE LA POLICIA NACIONAL (DEL OFERENTE PERSONA NATURAL Y/O DEL REPRESENTANTE LEGAL DE LA PERSONA JURIDICA Y DEL PROFESIONAL QUE AVALA LA OFERTA CUANDO APLIQUE)</t>
  </si>
  <si>
    <t>CERTIFICADO DE MEDIDAS CORRECTIVAS (DEL OFERENTE PERSONA NATURAL Y/O DEL REPRESENTANTE LEGAL DE LA PERSONA JURIDICA Y DEL PROFESIONAL QUE AVALA LA OFERTA CUANDO APLIQUE)</t>
  </si>
  <si>
    <t>VERIFICACION PRELIMINAR</t>
  </si>
  <si>
    <t>PROPONENTE 1:</t>
  </si>
  <si>
    <t>REGISTRO UNICO TRIBUTARIO - RUT</t>
  </si>
  <si>
    <t>VERIFICACION JURIDICA</t>
  </si>
  <si>
    <t>VERIFICACION DE EXPERIENCIA HABILITANTE</t>
  </si>
  <si>
    <t>VERIFICACION FINANCIERA</t>
  </si>
  <si>
    <t>VERIFICACION ORGANIZACIONAL</t>
  </si>
  <si>
    <t>CERTIFICADO DE ANTECEDENTES FISCALES DE LA CONTRALORÍA GENERAL DE LA REPÚBLICA (DEL OFERENTE PERSONA NATURAL Y/O PERSONA JURIDICA Y REPRESENTANTE LEGAL Y DEL PROFESIONAL QUE AVALA LA OFERTA CUANDO APLIQUE)</t>
  </si>
  <si>
    <t>VERIFICACION CAPACIDAD RESIDUAL</t>
  </si>
  <si>
    <t>MIPYME TERRITORIAL– DEPARTAMENTAL (CALDAS)</t>
  </si>
  <si>
    <t>OBJETO GENERAL:</t>
  </si>
  <si>
    <t>EXPERIENCIA</t>
  </si>
  <si>
    <t>PARÁMETROS SOLICITADOS</t>
  </si>
  <si>
    <t>CALIFICACIÓN</t>
  </si>
  <si>
    <t>CUMPLE /NO CUMPLE</t>
  </si>
  <si>
    <t>1.2.1. CARACTERÍSTICAS DE LOS CONTRATOS PRESENTADOS PARA ACREDITAR LA EXPERIENCIA EXIGIDA</t>
  </si>
  <si>
    <r>
      <t xml:space="preserve">A. </t>
    </r>
    <r>
      <rPr>
        <sz val="10"/>
        <rFont val="Arial"/>
        <family val="2"/>
      </rPr>
      <t>Contratante</t>
    </r>
  </si>
  <si>
    <r>
      <t xml:space="preserve">B. </t>
    </r>
    <r>
      <rPr>
        <sz val="10"/>
        <rFont val="Arial"/>
        <family val="2"/>
      </rPr>
      <t>Objeto del contrato</t>
    </r>
  </si>
  <si>
    <r>
      <t xml:space="preserve">C. </t>
    </r>
    <r>
      <rPr>
        <sz val="10"/>
        <rFont val="Arial"/>
        <family val="2"/>
      </rPr>
      <t>Principales actividades ejecutadas</t>
    </r>
  </si>
  <si>
    <r>
      <t xml:space="preserve">D. </t>
    </r>
    <r>
      <rPr>
        <sz val="10"/>
        <rFont val="Arial"/>
        <family val="2"/>
      </rPr>
      <t xml:space="preserve">Las longitudes, volúmenes, dimensiones, tipologías y demás condiciones de experiencia establecidas en la Matriz 1 – Experiencia, si aplica. </t>
    </r>
  </si>
  <si>
    <r>
      <t xml:space="preserve">G. </t>
    </r>
    <r>
      <rPr>
        <sz val="10"/>
        <rFont val="Arial"/>
        <family val="2"/>
      </rPr>
      <t>Nombre y cargo de la persona que expide la certificación.</t>
    </r>
  </si>
  <si>
    <r>
      <t xml:space="preserve">H. </t>
    </r>
    <r>
      <rPr>
        <sz val="10"/>
        <rFont val="Arial"/>
        <family val="2"/>
      </rPr>
      <t>El porcentaje de participación del integrante del contratista plural.</t>
    </r>
  </si>
  <si>
    <t xml:space="preserve">Experiencia en SMMLV </t>
  </si>
  <si>
    <r>
      <rPr>
        <b/>
        <sz val="10"/>
        <rFont val="Arial"/>
        <family val="2"/>
      </rPr>
      <t>Valor mínimo a certificar</t>
    </r>
    <r>
      <rPr>
        <sz val="10"/>
        <rFont val="Arial"/>
        <family val="2"/>
      </rPr>
      <t xml:space="preserve"> (como % del Presupuesto Oficial de obra expresado en SMMLV)</t>
    </r>
  </si>
  <si>
    <t>CALIFICACION DEFINITIVA</t>
  </si>
  <si>
    <t>HABILITADO/NO HABILITADO</t>
  </si>
  <si>
    <t>CAPACIDAD FINANCIERA</t>
  </si>
  <si>
    <t>PROPONENTE</t>
  </si>
  <si>
    <t>PARTICIPACIÓN %</t>
  </si>
  <si>
    <t>AÑO DE EVALUACIÓN 
(MEJOR ESTADO DE RESULTADOS)</t>
  </si>
  <si>
    <t>ACTIVO CORRIENTE</t>
  </si>
  <si>
    <t>PASIVO CORRIENTE</t>
  </si>
  <si>
    <t>ACTIVO TOTAL</t>
  </si>
  <si>
    <t>PASIVO TOTAL</t>
  </si>
  <si>
    <t>UTILIDAD OPERACIONAL</t>
  </si>
  <si>
    <t>GASTOS DE INTERESES</t>
  </si>
  <si>
    <t>PROPONENTE 1</t>
  </si>
  <si>
    <t>VERIFICACIÓN DEL ÍNDICE DE LIQUIDEZ</t>
  </si>
  <si>
    <t>CONSORCIO</t>
  </si>
  <si>
    <t>PARTICIPACIÓN</t>
  </si>
  <si>
    <t>INDICE DE LIQUIDEZ FINAL</t>
  </si>
  <si>
    <t>RANGO DE EVALUACION</t>
  </si>
  <si>
    <t>EVALUACIÓN</t>
  </si>
  <si>
    <t>VERIFICACIÓN DEL NIVEL DE ENDEUDAMIENTO</t>
  </si>
  <si>
    <t>PARTICIAPCIÓN</t>
  </si>
  <si>
    <t>NIVEL DE ENDEUDAMIENTO CALCULADO FINAL</t>
  </si>
  <si>
    <t xml:space="preserve">VERIFICACIÓN DE LA RAZÓN DE COBERTURA DE INTERESES </t>
  </si>
  <si>
    <t>NIVEL DE COBERTURA DE INTERESES FINAL</t>
  </si>
  <si>
    <t>VERIFICACION POR INTEGRANTE</t>
  </si>
  <si>
    <t>VERIFICACION DE CAPACIDAD ORGANIZACIONAL</t>
  </si>
  <si>
    <t>PATRIMONIO</t>
  </si>
  <si>
    <t>VERIFICACIÓN DE RENTABILIDAD DEL PATRIMONIO</t>
  </si>
  <si>
    <t>RENTABILIDAD DE PATRIMONIO</t>
  </si>
  <si>
    <t>VERIFICACIÓN DE RENTABILIDAD DEL ACTIVO</t>
  </si>
  <si>
    <t>RENTABILIDAD DE ACTIVO</t>
  </si>
  <si>
    <t>OBSERVACIONES:</t>
  </si>
  <si>
    <t xml:space="preserve">PROPONENTE 2: </t>
  </si>
  <si>
    <t xml:space="preserve">PROPONENTE 3: </t>
  </si>
  <si>
    <t xml:space="preserve">TITULO COMO INGENIERO CIVIL Y/O ARQUITECTO, COPIA DE LA TARJETA PROFESIONAL Y CERTIFICADO DE VIGENCIA DE LA MATRÍCULA PROFESIONAL EXPEDIDA POR LA AUTORIDAD COMPETENTE, VIGENTE A LA FECHA DE CIERRE DE ESTE PROCEDIMIENTO DE SELECCIÓN. </t>
  </si>
  <si>
    <t>CARTA DE PRESENTACIÓN DE LA OFERTA (CON AVAL DE INGENIERO CIVIL Y/O ARQUITECTO CUANDO EL PROPONENTE –PERSONA NATURAL O EL REPRESENTANTE LEGAL O EL APODERADO DEL PROPONENTE INDIVIDUAL PERSONA JURÍDICA O EL REPRESENTANTE LEGAL O APODERADO DE LA ESTRUCTURA PLURAL, NO POSEEA TÍTULO COMO INGINIERO CIVIL Y/O ARQUITECTO).</t>
  </si>
  <si>
    <t>PROPONENTE 2:</t>
  </si>
  <si>
    <t>HABILITADO</t>
  </si>
  <si>
    <t>PROPONENTE 3:</t>
  </si>
  <si>
    <t>MIPYME</t>
  </si>
  <si>
    <t>2021</t>
  </si>
  <si>
    <t>PROPONENTE 2</t>
  </si>
  <si>
    <t>2019</t>
  </si>
  <si>
    <t>PROPONENTE 3</t>
  </si>
  <si>
    <t>TAMAÑO</t>
  </si>
  <si>
    <t>INDETERMINADO</t>
  </si>
  <si>
    <t>S.A.M.C 021-2022</t>
  </si>
  <si>
    <t>“CONTRATAR LAS OBRAS CORRESPONDIENTES AL MEJORAMIENTO Y MANTENIMIENTO DE LOS ESCENARIOS DEPORTIVOS DEL MUNICIPIO DE CHINCHINA - CALDAS”</t>
  </si>
  <si>
    <t>Viernes 18 de Noviembre de 2022</t>
  </si>
  <si>
    <t>256 SMLMV</t>
  </si>
  <si>
    <t>JORGE HERNAN LOPEZ CARVAJAL</t>
  </si>
  <si>
    <t>ORLANDO CASTAÑEDA FIERRO</t>
  </si>
  <si>
    <t>"CONTRATAR LAS OBRAS CORRESPONDIENTES AL MEJORAMIENTO Y MANTENIMIENTO DE LOS ESCENARIOS DEPORTIVOS DEL MUNICIPIO DE CHINCHINA-CALDAS"</t>
  </si>
  <si>
    <t>1.2. CONDICIONES HABILITANTES DE EXPERIENCIA</t>
  </si>
  <si>
    <t xml:space="preserve">Los proponentes acreditaran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pliego de condiciones cuando se requiera la verificación de información del proponente adicional a la contenida en el RUP.
La evaluación de los proponentes se efectuará de acuerdo con la experiencia contenida en el Registro Único de Proponentes (RUP) vigente y en firme antes del cierre del proceso.
Los proponentes podrán acreditar experiencia proveniente de contratos celebrados con particulares o entidades estatales. </t>
  </si>
  <si>
    <t>EXPERIENCIA GENERAL</t>
  </si>
  <si>
    <r>
      <t xml:space="preserve">CONSTRUCCIÓN Y/O MEJORAMIENTO Y/O MANTENIMIENTO DE ESCENARIOS DEPORTIVOS.
</t>
    </r>
    <r>
      <rPr>
        <b/>
        <sz val="10"/>
        <rFont val="Arial"/>
        <family val="2"/>
      </rPr>
      <t>Nota:</t>
    </r>
    <r>
      <rPr>
        <sz val="10"/>
        <rFont val="Arial"/>
        <family val="2"/>
      </rPr>
      <t xml:space="preserve"> Cuyo valor supere o iguale el valor del presupuesto oficial</t>
    </r>
  </si>
  <si>
    <t>EXPERIENCIA ESPECÍFICA</t>
  </si>
  <si>
    <t>Por lo menos uno (1) de los contratos válidos aportados como experiencia debe contener actividades de: RECUBRIMIENTO Y/O APLICACIÓN DE PINTURA EN RESINA ACRÍLICA PARA CANCHAS DEPORTIVAS</t>
  </si>
  <si>
    <r>
      <t>B.</t>
    </r>
    <r>
      <rPr>
        <sz val="10"/>
        <rFont val="Arial"/>
        <family val="2"/>
      </rPr>
      <t xml:space="preserve"> Estar relacionados en el Formato 3 – Experiencia con el número consecutivo del contrato en el RUP. Los Proponentes Plurales deben indicar qué integrante aporta cada uno de los contratos señalados en el Formato 3 – Experiencia. Este documento debe presentarlo el Proponente Plural y no sus integrantes.
Tratándose de Proponentes que acrediten la calidad de Mipyme o emprendimientos y empresas de mujeres con domicilio en el territorio nacional, se tendrán en cuenta como máximo los seis (6) contratos aportados de mayor valor. En caso de que el Proponente pruebe la calidad de Mipyme y de emprendimiento y empresa de mujer con domicilio en el territorio nacional de manera conjunta, se valdrán como máximo los siete (7) contratos aportados de mayor valor.
El Formato 3 – Experiencia deberá aportarse diligenciado en formato Excel.</t>
    </r>
  </si>
  <si>
    <r>
      <t>C.</t>
    </r>
    <r>
      <rPr>
        <sz val="10"/>
        <rFont val="Arial"/>
        <family val="2"/>
      </rPr>
      <t xml:space="preserve"> El Proponente podrá acreditar la experiencia solicitada con mínimo uno (1) y máximo cinco (5) contratos, los cuales serán evaluados de conformidad con lo dispuesto en el pliego de condiciones.
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
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
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r>
    <r>
      <rPr>
        <b/>
        <sz val="10"/>
        <rFont val="Arial"/>
        <family val="2"/>
      </rPr>
      <t xml:space="preserve">
</t>
    </r>
    <r>
      <rPr>
        <sz val="10"/>
        <rFont val="Arial"/>
        <family val="2"/>
      </rPr>
      <t>Para acreditar la condición de Mipyme, el Proponente entregará copia del certificado del Registro Único de Proponentes, el cual deberá encontrarse vigente y en firme al momento de su presentación. Por su parte, la condición de emprendimientos y/o empresas de mujeres se probará mediante el diligenciamiento del Formato 12 – Acreditación de emprendimientos y empresas de mujeres, el cual deberá aportarse con la documentación requerida en el artículo 2.2.1.2.4.2.14 del Decreto 1082 de 2015, o la norma que lo modifique, complemente o sustituya</t>
    </r>
    <r>
      <rPr>
        <b/>
        <sz val="10"/>
        <rFont val="Arial"/>
        <family val="2"/>
      </rPr>
      <t xml:space="preserve">.
</t>
    </r>
    <r>
      <rPr>
        <sz val="10"/>
        <rFont val="Arial"/>
        <family val="2"/>
      </rPr>
      <t>En el caso de que la convocatoria sea limitada a Mipyme, únicamente se aplicará este criterio diferencial respecto de los emprendimientos y empresas de mujeres.</t>
    </r>
  </si>
  <si>
    <r>
      <t xml:space="preserve">D. </t>
    </r>
    <r>
      <rPr>
        <sz val="10"/>
        <rFont val="Arial"/>
        <family val="2"/>
      </rPr>
      <t>Deben haber terminado antes de la fecha de cierre del presente proceso de contratación.</t>
    </r>
  </si>
  <si>
    <r>
      <rPr>
        <b/>
        <sz val="10"/>
        <rFont val="Arial"/>
        <family val="2"/>
      </rPr>
      <t>E.</t>
    </r>
    <r>
      <rPr>
        <sz val="10"/>
        <rFont val="Arial"/>
        <family val="2"/>
      </rPr>
      <t xml:space="preserve"> Para los contratos que sean aportados por personas jurídicas que no cuentan con más de tres (3) años de constituidas, que pretendan acreditar la experiencia de sus socios, accionistas o constituyentes, de conformidad con la posibilidad establecida en el numeral 2.5 del artículo 2.2.1.1.1.5.2. del Decreto 1082 de 2015, además del RUP deben adjuntar un documento suscrito por el representante legal y el revisor fiscal o contador público (según corresponda) donde se indique la conformación de la persona jurídica. La Entidad tendrá en cuenta la experiencia de los accionistas, socios o constituyentes de las sociedades con menos de tres (3) años de constituidas. Pasado este tiempo, la sociedad conservará esta experiencia, tal y como haya quedado registrada en el RUP.
De acuerdo con el inciso anterior, en los casos en que se presente un Proponente Plural conformado por una persona jurídica, en conjunto con sus socios, accionistas o constituyentes y se alleguen contratos en los que estos le hayan transferido experiencia a aquella, solo podrán ser acreditados como experiencia en el Proceso de Contratación por uno de los integrantes, de manera tal que al Proponente Plural solo podrá avalársele una misma experiencia una sola vez</t>
    </r>
  </si>
  <si>
    <t>NO APLICA</t>
  </si>
  <si>
    <r>
      <t xml:space="preserve">F. </t>
    </r>
    <r>
      <rPr>
        <sz val="10"/>
        <rFont val="Arial"/>
        <family val="2"/>
      </rPr>
      <t>La experiencia a la que se refiere este numeral podrá ser validada mediante los documentos establecidos en el pliego de condiciones.</t>
    </r>
  </si>
  <si>
    <t>1.2.2. CONSIDERACIONES PARA LA VALIDEZ DE LA EXPERIENCIA REQUERIDA.</t>
  </si>
  <si>
    <r>
      <t xml:space="preserve">A. </t>
    </r>
    <r>
      <rPr>
        <sz val="10"/>
        <rFont val="Arial"/>
        <family val="2"/>
      </rPr>
      <t>En el Clasificador de Bienes y Servicios, el segmento correspondiente para la clasificación de la experiencia es el segmento 72.</t>
    </r>
    <r>
      <rPr>
        <b/>
        <sz val="10"/>
        <rFont val="Arial"/>
        <family val="2"/>
      </rPr>
      <t xml:space="preserve"> </t>
    </r>
  </si>
  <si>
    <r>
      <t xml:space="preserve">B. </t>
    </r>
    <r>
      <rPr>
        <sz val="10"/>
        <rFont val="Arial"/>
        <family val="2"/>
      </rPr>
      <t>La entidad contratante únicamente exigirá para la verificación de la experiencia los contratos celebrados por el interesado, identificados con el Clasificador de Bienes y Servicios hasta el tercer nivel.</t>
    </r>
  </si>
  <si>
    <t xml:space="preserve"> CUMPLE</t>
  </si>
  <si>
    <r>
      <rPr>
        <b/>
        <sz val="10"/>
        <rFont val="Arial"/>
        <family val="2"/>
      </rPr>
      <t xml:space="preserve">C. </t>
    </r>
    <r>
      <rPr>
        <sz val="10"/>
        <rFont val="Arial"/>
        <family val="2"/>
      </rPr>
      <t>Si el Proponente relaciona o anexa más de cinco (5) contratos en el Formato 3 - Experiencia, para efectos de evaluar la experiencia se tendrá en cuenta como máximo los cinco (5) contratos aportados de mayor valor. Tratándose de Proponentes que acrediten la calidad de Mipyme o emprendimiento y empresa de mujer con domicilio en el territorio nacional, se tendrá en cuenta como máximo los seis (6) contratos aportados de mayor valor. En caso de que el Proponente pruebe la calidad de Mipyme y de emprendimiento y empresa de mujer con domicilio en el territorio nacional de manera conjunta, se valdrán como máximo los siete (7) contratos allegados de mayor valor.</t>
    </r>
  </si>
  <si>
    <r>
      <t xml:space="preserve">D. </t>
    </r>
    <r>
      <rPr>
        <sz val="10"/>
        <rFont val="Arial"/>
        <family val="2"/>
      </rPr>
      <t xml:space="preserve">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lo dispuesto en el pliego de condiciones.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 </t>
    </r>
  </si>
  <si>
    <r>
      <t xml:space="preserve">E. </t>
    </r>
    <r>
      <rPr>
        <sz val="10"/>
        <rFont val="Arial"/>
        <family val="2"/>
      </rPr>
      <t>Cuando el contrato que se pretende acreditar como experiencia haya sido ejecutado en consorcio o unión temporal, el porcentaje de participación del integrante será el registrado en el RUP de este o en alguno de los documentos válidos para la acreditación de experiencia en caso de que el integrante no esté obligado a tener RUP.</t>
    </r>
  </si>
  <si>
    <r>
      <t xml:space="preserve">F. </t>
    </r>
    <r>
      <rPr>
        <sz val="10"/>
        <rFont val="Arial"/>
        <family val="2"/>
      </rPr>
      <t>Cuando el contrato que se pretende acreditar como experiencia haya sido ejecutado en consorcio o unión temporal, el valor a considerar será el registrado en el RUP o documento válido en caso de que el integrante no esté obligado a RUP, para la acreditación de experiencia multiplicada por el porcentaje de participación que tuvo el integrante o los integrantes.</t>
    </r>
  </si>
  <si>
    <r>
      <t>G.</t>
    </r>
    <r>
      <rPr>
        <sz val="10"/>
        <rFont val="Arial"/>
        <family val="2"/>
      </rPr>
      <t xml:space="preserve"> . Cuando el contrato que se aporte para la experiencia haya sido ejecutado por un Consorcio o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unión temporal que ejecutaron el contrato y que están participando en el presente proceso. </t>
    </r>
  </si>
  <si>
    <r>
      <t xml:space="preserve">H. </t>
    </r>
    <r>
      <rPr>
        <sz val="10"/>
        <rFont val="Arial"/>
        <family val="2"/>
      </rPr>
      <t>Las auto certificaciones no servirán para acreditar la experiencia requerida, ya que con estas no puede constatarse la ejecución de contratos que deben certificar los terceros que recibieron la obra, bien o servicio. Para la aplicación de esta regla, se entiende por auto certificaciones aquellas expedidas por el mismo Proponente, sus representantes, los integrantes del Proponente Plural o del mismo grupo empresarial para demostrar su propia experiencia.</t>
    </r>
  </si>
  <si>
    <r>
      <t xml:space="preserve">I. </t>
    </r>
    <r>
      <rPr>
        <sz val="10"/>
        <rFont val="Arial"/>
        <family val="2"/>
      </rPr>
      <t>Las certificaciones de experiencia expedidas por el interventor de obra no servirán para probar la experiencia requerida.</t>
    </r>
  </si>
  <si>
    <t>1.2.3. CLASIFICACIÓN DE LA EXPERIENCIA EN EL “CLASIFICADOR DE
BIENES, OBRAS Y SERVICIOS DE LAS NACIONES UNIDAS”</t>
  </si>
  <si>
    <r>
      <t xml:space="preserve">Los contratos aportados para efectos de acreditación de la experiencia requerida deben estar clasificados en alguno de los siguientes códigos:
</t>
    </r>
    <r>
      <rPr>
        <b/>
        <sz val="10"/>
        <rFont val="Arial"/>
        <family val="2"/>
      </rPr>
      <t>72 10 29</t>
    </r>
    <r>
      <rPr>
        <sz val="10"/>
        <rFont val="Arial"/>
        <family val="2"/>
      </rPr>
      <t xml:space="preserve">  Servicios de Mantenimiento y reparaciones de instalaciones
</t>
    </r>
    <r>
      <rPr>
        <b/>
        <sz val="10"/>
        <rFont val="Arial"/>
        <family val="2"/>
      </rPr>
      <t>81 10 15 00</t>
    </r>
    <r>
      <rPr>
        <sz val="10"/>
        <rFont val="Arial"/>
        <family val="2"/>
      </rPr>
      <t xml:space="preserve"> - Ingeniería civil y arquitectura</t>
    </r>
  </si>
  <si>
    <t>1.2.4. ACREDITACIÓN DE LA EXPERIENCIA REQUERIDA</t>
  </si>
  <si>
    <t>Los proponentes acreditarán para cada uno de los contratos aportados la siguiente información mediante alguno de los documentos señalados en la sección 3.5.6. del Pliego de Condiciones:</t>
  </si>
  <si>
    <r>
      <t xml:space="preserve">E. </t>
    </r>
    <r>
      <rPr>
        <sz val="10"/>
        <rFont val="Arial"/>
        <family val="2"/>
      </rPr>
      <t>La fecha de iniciación de la ejecución del contrato: Esta fecha es diferente a la de suscripción del contrato, a menos que de los documentos del numeral 3.5.6 de forma expresa así se determine.
Si en los documentos válidos aportados para la acreditación de experiencia solo se evidencia fecha (mes, año) de suscripción y/o inicio del contrato: se tendrá en cuenta el último día del mes que se encuentre señalado en la certificación.</t>
    </r>
  </si>
  <si>
    <r>
      <t xml:space="preserve">F. </t>
    </r>
    <r>
      <rPr>
        <sz val="10"/>
        <rFont val="Arial"/>
        <family val="2"/>
      </rPr>
      <t>La fecha de terminación de la ejecución del contrato: Esta fecha de terminación no es la fecha de entrega y/o recibo final, liquidación, o acta final, salvo que de los documentos del numeral 3.5.6 de forma expresa así se determine.
Si en los documentos válidos aportados para la acreditación de experiencia solo se evidencia fecha (mes, año) de terminación del contrato: se tendrá en cuenta el primer día del mes que se encuentre señalado en la certificación.</t>
    </r>
  </si>
  <si>
    <r>
      <t xml:space="preserve">I. </t>
    </r>
    <r>
      <rPr>
        <sz val="10"/>
        <rFont val="Arial"/>
        <family val="2"/>
      </rPr>
      <t>El porcentaje de participación en el valor ejecutado en el caso de contratistas plurales.</t>
    </r>
  </si>
  <si>
    <t xml:space="preserve">1.2.5. DOCUMENTOS VÁLIDOS PARA LA ACREDITACIÓN DE LA
EXPERIENCIA REQUERIDA.
</t>
  </si>
  <si>
    <r>
      <t xml:space="preserve">En aquellos casos que por las características del objeto a contratar se requiera verificar información adicional a la contenida en el RUP, el Proponente podrá aportar uno o algunos de los documentos que se establecen a continuación, para que la Entidad realice la verificación en forma directa. Los mismos deberán estar debidamente diligenciados y suscritos por el contratante, el contratista o el Interventor, según corresponda. En caso de existir discrepancias entre dos (2) o más documentos aportados por el Proponente para la acreditación de experiencia, se tendrá en cuenta el orden de prevalencia establecido a continuación:
</t>
    </r>
    <r>
      <rPr>
        <b/>
        <sz val="10"/>
        <rFont val="Arial"/>
        <family val="2"/>
      </rPr>
      <t>A.</t>
    </r>
    <r>
      <rPr>
        <sz val="10"/>
        <rFont val="Arial"/>
        <family val="2"/>
      </rPr>
      <t xml:space="preserve"> Acta de liquidación
</t>
    </r>
    <r>
      <rPr>
        <b/>
        <sz val="10"/>
        <rFont val="Arial"/>
        <family val="2"/>
      </rPr>
      <t>B.</t>
    </r>
    <r>
      <rPr>
        <sz val="10"/>
        <rFont val="Arial"/>
        <family val="2"/>
      </rPr>
      <t xml:space="preserve"> Acta de entrega, terminación, final o de recibo definitivo.
</t>
    </r>
    <r>
      <rPr>
        <b/>
        <sz val="10"/>
        <rFont val="Arial"/>
        <family val="2"/>
      </rPr>
      <t>C.</t>
    </r>
    <r>
      <rPr>
        <sz val="10"/>
        <rFont val="Arial"/>
        <family val="2"/>
      </rPr>
      <t xml:space="preserve"> Certificación de experiencia. Expedida con posterioridad a la fecha de terminación del contrato en la que conste el recibo a satisfacción de la obra contratada debidamente suscrita por quien esté en capacidad u obligación de hacerlo.
</t>
    </r>
    <r>
      <rPr>
        <b/>
        <sz val="10"/>
        <rFont val="Arial"/>
        <family val="2"/>
      </rPr>
      <t>D.</t>
    </r>
    <r>
      <rPr>
        <sz val="10"/>
        <rFont val="Arial"/>
        <family val="2"/>
      </rPr>
      <t xml:space="preserve"> Acta de inicio o la orden de inicio. La misma sólo será válida para efectos de acreditar la fecha de inicio.
</t>
    </r>
    <r>
      <rPr>
        <b/>
        <sz val="10"/>
        <rFont val="Arial"/>
        <family val="2"/>
      </rPr>
      <t>E.</t>
    </r>
    <r>
      <rPr>
        <sz val="10"/>
        <rFont val="Arial"/>
        <family val="2"/>
      </rPr>
      <t xml:space="preserve"> 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
Para efectos de acreditación de experiencia entre particulares, el proponente deberá aportar adicionalmente alguno de los documentos que se describen a continuación:
</t>
    </r>
    <r>
      <rPr>
        <b/>
        <sz val="10"/>
        <rFont val="Arial"/>
        <family val="2"/>
      </rPr>
      <t>A.</t>
    </r>
    <r>
      <rPr>
        <sz val="10"/>
        <rFont val="Arial"/>
        <family val="2"/>
      </rPr>
      <t xml:space="preserve">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expedido por la Junta Central de Contadores, o los documentos equivalentes que hagan sus veces en el país donde se expide el documento del profesional.
</t>
    </r>
  </si>
  <si>
    <t>1.2.6. RELACIÓN DE LOS CONTRATOS FRENTE AL PRESUPUESTO OFICIAL.</t>
  </si>
  <si>
    <t xml:space="preserve">La verificación del número de contratos para acreditar la experiencia se realiza de la siguiente manera:
Si el número de contratos aportados supera los cinco (5) inicialmente previstos en este numeral, debido a la posibilidad de allegar contratos adicionales por tratarse de una Mipyme y/o emprendimiento y empresa de mujer, estos contratos adicionales, ya sean seis (6) o siete (7) -dependiendo si acredita una o ambas condiciones-, se tendrán en cuenta para demostrar el valor del ciento cincuenta por ciento (150 %) del valor del Presupuesto Oficial.
La verificación se hará con base en la sumatoria de los valores totales ejecutados (incluido IVA) en SMMLV de los contratos que cumplan con los requisitos establecidos en este Pliego de Condiciones.
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el pliego de condiciones.
</t>
  </si>
  <si>
    <t>210,64 SMMLV</t>
  </si>
  <si>
    <t>192 SMMLV</t>
  </si>
  <si>
    <t>≥1.11</t>
  </si>
  <si>
    <t>≤75%</t>
  </si>
  <si>
    <t>≥0</t>
  </si>
  <si>
    <t>VERIFICACIÓN DE CAPITAL TRABAJO ≥ a CTd (el 10% del presupuesto oficial $25.600.000)</t>
  </si>
  <si>
    <t>Observaciones:</t>
  </si>
  <si>
    <t>≥ 0</t>
  </si>
  <si>
    <t>NICOLAS CARDONA SANCHEZ</t>
  </si>
  <si>
    <t>OFERTA RECHAZADA</t>
  </si>
  <si>
    <r>
      <t xml:space="preserve">OBSERVACIONES: 
Proponente Nro. 3: ORLANDO CASTAÑEDA FIERRO
i) </t>
    </r>
    <r>
      <rPr>
        <sz val="10"/>
        <rFont val="Arial"/>
        <family val="2"/>
      </rPr>
      <t xml:space="preserve">El oferente dentro del termino de traslado del informe preliminar no acredito título como ingeniero civil y/o arquitecto, así como tampoco adjunto copia de la tarjeta profesional, ni el certificado de vigencia de la matrícula profesional expedida por la autoridad competente, vigente a la fecha de cierre de este procedimiento de selección. </t>
    </r>
    <r>
      <rPr>
        <b/>
        <sz val="10"/>
        <rFont val="Arial"/>
        <family val="2"/>
      </rPr>
      <t xml:space="preserve">
ii) </t>
    </r>
    <r>
      <rPr>
        <sz val="10"/>
        <rFont val="Arial"/>
        <family val="2"/>
      </rPr>
      <t xml:space="preserve">El proponente no subsano dentro del termino de traslado del informe preliminar la fecha de expedición del RUP exigida en el pliego de condiciones. </t>
    </r>
    <r>
      <rPr>
        <b/>
        <sz val="10"/>
        <rFont val="Arial"/>
        <family val="2"/>
      </rPr>
      <t xml:space="preserve">
</t>
    </r>
  </si>
  <si>
    <t>SAMC - 021- 2022</t>
  </si>
  <si>
    <t>SMMLV</t>
  </si>
  <si>
    <t>OFERTA ECONOMICA</t>
  </si>
  <si>
    <t>CORRECCION ARITMETICA</t>
  </si>
  <si>
    <t>CUMPLE / NO CUMPLE</t>
  </si>
  <si>
    <t>1 PROPONENTE:</t>
  </si>
  <si>
    <t xml:space="preserve">CUMPLE </t>
  </si>
  <si>
    <t>2 PROPONENTE:</t>
  </si>
  <si>
    <t>FACTOR DE CALIDAD</t>
  </si>
  <si>
    <t xml:space="preserve">APOYO A LA INDUSTRIA NACIONAL </t>
  </si>
  <si>
    <t>EMPRENDIMIENTOS Y EMPRESAS DE MUJERES</t>
  </si>
  <si>
    <t>TOTAL</t>
  </si>
  <si>
    <t>20 PUNTOS</t>
  </si>
  <si>
    <t>0,25 PUNTOS</t>
  </si>
  <si>
    <t>OFERTA ECONÓMICA</t>
  </si>
  <si>
    <t>100 PUNTOS</t>
  </si>
  <si>
    <t>FECHA APERTURA SOBRE ECONOMICO</t>
  </si>
  <si>
    <t>MÉTODO PARA LA PONDERACION DE LA PROPUESTA ECONÓMICA</t>
  </si>
  <si>
    <t>PROPONENTE:</t>
  </si>
  <si>
    <t>OFERTAS</t>
  </si>
  <si>
    <t>VALORES</t>
  </si>
  <si>
    <t>PUNTAJE</t>
  </si>
  <si>
    <t>ANA MARÍA GÓMEZ URIBE</t>
  </si>
  <si>
    <t>SECRETARIA ADMINISTRATIVA Y FINANCIERA</t>
  </si>
  <si>
    <t>MIEMBRO DEL COMITÉ EVALUADOR</t>
  </si>
  <si>
    <t>Proyectó: Eduard Felipe Mejía Pineda, Contratista</t>
  </si>
  <si>
    <t>TRM 22-NOV-2022</t>
  </si>
  <si>
    <t>MEDIA GEOMÉTRICA</t>
  </si>
  <si>
    <t>NICOLAS CARDONA</t>
  </si>
  <si>
    <t>59.75 PUNTOS</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</si>
</sst>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0.00_);_(* \(#,##0.00\);_(* &quot;-&quot;??_);_(@_)"/>
    <numFmt numFmtId="164" formatCode="_-&quot;$&quot;\ * #,##0.00_-;\-&quot;$&quot;\ * #,##0.00_-;_-&quot;$&quot;\ * &quot;-&quot;??_-;_-@_-"/>
    <numFmt numFmtId="165" formatCode="[$$-240A]\ #,##0.00"/>
    <numFmt numFmtId="166" formatCode="[$-C0A]d\ &quot;de&quot;\ mmmm\ &quot;de&quot;\ yyyy;@"/>
    <numFmt numFmtId="167" formatCode="[$$-240A]\ #,##0"/>
    <numFmt numFmtId="168" formatCode="&quot;$&quot;\ #,##0"/>
    <numFmt numFmtId="169" formatCode="0.00000"/>
    <numFmt numFmtId="170" formatCode="0.0"/>
    <numFmt numFmtId="171" formatCode="#,##0.0"/>
    <numFmt numFmtId="172" formatCode="&quot;$&quot;\ #,##0.00"/>
    <numFmt numFmtId="173" formatCode="_-[$$-240A]\ * #,##0.00_-;\-[$$-240A]\ * #,##0.00_-;_-[$$-240A]\ * &quot;-&quot;??_-;_-@_-"/>
    <numFmt numFmtId="174" formatCode="_-&quot;$&quot;\ * #,##0_-;\-&quot;$&quot;\ * #,##0_-;_-&quot;$&quot;\ * &quot;-&quot;??_-;_-@_-"/>
    <numFmt numFmtId="175" formatCode="0.000"/>
  </numFmts>
  <fonts count="3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b/>
      <sz val="16"/>
      <name val="Arial"/>
      <family val="2"/>
    </font>
    <font>
      <sz val="8"/>
      <name val="Arial"/>
      <family val="2"/>
    </font>
    <font>
      <b/>
      <sz val="14"/>
      <name val="Arial"/>
      <family val="2"/>
    </font>
    <font>
      <b/>
      <sz val="10"/>
      <color indexed="10"/>
      <name val="Arial"/>
      <family val="2"/>
    </font>
    <font>
      <sz val="10"/>
      <name val="Helv"/>
    </font>
    <font>
      <b/>
      <sz val="9"/>
      <name val="Arial"/>
      <family val="2"/>
    </font>
    <font>
      <sz val="10"/>
      <color indexed="10"/>
      <name val="Arial"/>
      <family val="2"/>
    </font>
    <font>
      <b/>
      <sz val="12"/>
      <name val="Arial"/>
      <family val="2"/>
    </font>
    <font>
      <b/>
      <sz val="10"/>
      <color rgb="FFFF0000"/>
      <name val="Arial"/>
      <family val="2"/>
    </font>
    <font>
      <b/>
      <sz val="10"/>
      <color theme="1"/>
      <name val="Arial"/>
      <family val="2"/>
    </font>
    <font>
      <b/>
      <sz val="11"/>
      <name val="Arial"/>
      <family val="2"/>
    </font>
    <font>
      <sz val="11"/>
      <name val="Helv"/>
    </font>
    <font>
      <b/>
      <i/>
      <sz val="10"/>
      <name val="Arial"/>
      <family val="2"/>
    </font>
    <font>
      <i/>
      <sz val="10"/>
      <name val="Arial"/>
      <family val="2"/>
    </font>
    <font>
      <b/>
      <sz val="10"/>
      <name val="Helv"/>
    </font>
    <font>
      <sz val="11"/>
      <name val="Arial"/>
      <family val="2"/>
    </font>
    <font>
      <sz val="14"/>
      <name val="Arial"/>
      <family val="2"/>
    </font>
    <font>
      <b/>
      <sz val="18"/>
      <name val="Arial"/>
      <family val="2"/>
    </font>
    <font>
      <b/>
      <sz val="9"/>
      <color rgb="FFFF0000"/>
      <name val="Arial"/>
      <family val="2"/>
    </font>
    <font>
      <sz val="11"/>
      <color theme="1"/>
      <name val="Helv"/>
    </font>
    <font>
      <b/>
      <sz val="9"/>
      <color theme="1"/>
      <name val="Arial"/>
      <family val="2"/>
    </font>
    <font>
      <sz val="10"/>
      <color theme="1"/>
      <name val="Arial"/>
      <family val="2"/>
    </font>
    <font>
      <sz val="9"/>
      <color indexed="81"/>
      <name val="Tahoma"/>
      <family val="2"/>
    </font>
    <font>
      <b/>
      <sz val="11"/>
      <color theme="1"/>
      <name val="Calibri"/>
      <family val="2"/>
      <scheme val="minor"/>
    </font>
    <font>
      <b/>
      <sz val="11"/>
      <name val="Calibri"/>
      <family val="2"/>
      <scheme val="minor"/>
    </font>
    <font>
      <sz val="11"/>
      <name val="Calibri"/>
      <family val="2"/>
      <scheme val="minor"/>
    </font>
    <font>
      <b/>
      <sz val="9"/>
      <color theme="1"/>
      <name val="Calibri"/>
      <family val="2"/>
      <scheme val="minor"/>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rgb="FFFF0000"/>
        <bgColor indexed="64"/>
      </patternFill>
    </fill>
    <fill>
      <patternFill patternType="solid">
        <fgColor rgb="FF92D050"/>
        <bgColor indexed="64"/>
      </patternFill>
    </fill>
  </fills>
  <borders count="57">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top style="medium">
        <color indexed="64"/>
      </top>
      <bottom/>
      <diagonal/>
    </border>
  </borders>
  <cellStyleXfs count="14">
    <xf numFmtId="0" fontId="0" fillId="0" borderId="0"/>
    <xf numFmtId="0" fontId="4" fillId="0" borderId="0"/>
    <xf numFmtId="9" fontId="4" fillId="0" borderId="0" applyFont="0" applyFill="0" applyBorder="0" applyAlignment="0" applyProtection="0"/>
    <xf numFmtId="0" fontId="3" fillId="0" borderId="0"/>
    <xf numFmtId="43" fontId="3"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2" fillId="0" borderId="0"/>
    <xf numFmtId="164" fontId="2" fillId="0" borderId="0" applyFont="0" applyFill="0" applyBorder="0" applyAlignment="0" applyProtection="0"/>
    <xf numFmtId="164" fontId="2"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cellStyleXfs>
  <cellXfs count="508">
    <xf numFmtId="0" fontId="0" fillId="0" borderId="0" xfId="0"/>
    <xf numFmtId="0" fontId="6" fillId="2" borderId="0" xfId="0" applyFont="1" applyFill="1"/>
    <xf numFmtId="0" fontId="0" fillId="2" borderId="0" xfId="0" applyFill="1"/>
    <xf numFmtId="0" fontId="0" fillId="2" borderId="0" xfId="0" applyFill="1" applyBorder="1"/>
    <xf numFmtId="0" fontId="0" fillId="2" borderId="0" xfId="0" applyFill="1" applyAlignment="1">
      <alignment vertical="center"/>
    </xf>
    <xf numFmtId="0" fontId="8" fillId="2" borderId="0" xfId="0" applyNumberFormat="1" applyFont="1" applyFill="1" applyAlignment="1">
      <alignment vertical="center" wrapText="1"/>
    </xf>
    <xf numFmtId="165" fontId="0" fillId="2" borderId="0" xfId="0" applyNumberFormat="1" applyFill="1"/>
    <xf numFmtId="0" fontId="6" fillId="2" borderId="1" xfId="0" applyFont="1" applyFill="1" applyBorder="1"/>
    <xf numFmtId="0" fontId="6" fillId="2" borderId="2" xfId="0" applyFont="1" applyFill="1" applyBorder="1" applyAlignment="1">
      <alignment vertical="top"/>
    </xf>
    <xf numFmtId="0" fontId="6" fillId="2" borderId="2" xfId="0" applyFont="1" applyFill="1" applyBorder="1"/>
    <xf numFmtId="0" fontId="0" fillId="2" borderId="0" xfId="0" applyFill="1" applyAlignment="1">
      <alignment horizontal="justify"/>
    </xf>
    <xf numFmtId="0" fontId="6" fillId="2" borderId="3" xfId="0" applyFont="1" applyFill="1" applyBorder="1"/>
    <xf numFmtId="0" fontId="7" fillId="2" borderId="0" xfId="0" applyFont="1" applyFill="1" applyAlignment="1">
      <alignment vertical="center" wrapText="1"/>
    </xf>
    <xf numFmtId="0" fontId="6" fillId="2" borderId="3" xfId="0" applyFont="1" applyFill="1" applyBorder="1" applyAlignment="1">
      <alignment vertical="top"/>
    </xf>
    <xf numFmtId="0" fontId="4" fillId="2" borderId="13" xfId="0" applyNumberFormat="1" applyFont="1" applyFill="1" applyBorder="1" applyAlignment="1">
      <alignment horizontal="left" vertical="center"/>
    </xf>
    <xf numFmtId="0" fontId="6" fillId="2" borderId="2" xfId="0" applyFont="1" applyFill="1" applyBorder="1" applyAlignment="1">
      <alignment vertical="center"/>
    </xf>
    <xf numFmtId="0" fontId="6" fillId="2" borderId="2" xfId="0" applyFont="1" applyFill="1" applyBorder="1" applyAlignment="1">
      <alignment horizontal="left" vertical="center"/>
    </xf>
    <xf numFmtId="0" fontId="9" fillId="2" borderId="0" xfId="0" applyFont="1" applyFill="1" applyBorder="1" applyAlignment="1">
      <alignment vertical="center" wrapText="1"/>
    </xf>
    <xf numFmtId="0" fontId="6" fillId="4" borderId="18" xfId="0" applyFont="1" applyFill="1" applyBorder="1" applyAlignment="1">
      <alignment horizontal="center"/>
    </xf>
    <xf numFmtId="0" fontId="6" fillId="4" borderId="21" xfId="0" applyFont="1" applyFill="1" applyBorder="1" applyAlignment="1">
      <alignment horizontal="center"/>
    </xf>
    <xf numFmtId="0" fontId="6" fillId="2" borderId="1" xfId="0" applyFont="1" applyFill="1" applyBorder="1" applyAlignment="1">
      <alignment horizontal="center" vertical="center" wrapText="1"/>
    </xf>
    <xf numFmtId="0" fontId="6" fillId="2" borderId="22" xfId="0" applyFont="1" applyFill="1" applyBorder="1" applyAlignment="1">
      <alignment horizontal="left" vertical="center"/>
    </xf>
    <xf numFmtId="0" fontId="4" fillId="2" borderId="23" xfId="0" applyFont="1" applyFill="1" applyBorder="1" applyAlignment="1">
      <alignment horizontal="left" vertical="center"/>
    </xf>
    <xf numFmtId="0" fontId="6" fillId="2" borderId="24" xfId="0" applyFont="1" applyFill="1" applyBorder="1" applyAlignment="1">
      <alignment horizontal="left" vertical="center"/>
    </xf>
    <xf numFmtId="165" fontId="4" fillId="2" borderId="25" xfId="0" applyNumberFormat="1" applyFont="1" applyFill="1" applyBorder="1" applyAlignment="1">
      <alignment horizontal="left" vertical="center"/>
    </xf>
    <xf numFmtId="0" fontId="6" fillId="2" borderId="27" xfId="0" applyFont="1" applyFill="1" applyBorder="1" applyAlignment="1">
      <alignment horizontal="left" vertical="center"/>
    </xf>
    <xf numFmtId="0" fontId="11" fillId="3" borderId="0" xfId="0" applyFont="1" applyFill="1" applyBorder="1" applyAlignment="1">
      <alignment horizontal="center"/>
    </xf>
    <xf numFmtId="0" fontId="14" fillId="2" borderId="0" xfId="0" applyFont="1" applyFill="1" applyBorder="1" applyAlignment="1">
      <alignment vertical="center" wrapText="1"/>
    </xf>
    <xf numFmtId="0" fontId="5" fillId="2" borderId="0" xfId="0" applyFont="1" applyFill="1" applyBorder="1" applyAlignment="1">
      <alignment wrapText="1"/>
    </xf>
    <xf numFmtId="0" fontId="5" fillId="2" borderId="0" xfId="0" applyFont="1" applyFill="1" applyBorder="1" applyAlignment="1">
      <alignment vertical="center" wrapText="1"/>
    </xf>
    <xf numFmtId="0" fontId="5" fillId="3" borderId="0" xfId="0" applyFont="1" applyFill="1" applyBorder="1" applyAlignment="1">
      <alignment vertical="center" wrapText="1"/>
    </xf>
    <xf numFmtId="165" fontId="5" fillId="2" borderId="0" xfId="0" applyNumberFormat="1" applyFont="1" applyFill="1" applyBorder="1" applyAlignment="1">
      <alignment wrapText="1"/>
    </xf>
    <xf numFmtId="166" fontId="5" fillId="2" borderId="0" xfId="0" applyNumberFormat="1" applyFont="1" applyFill="1" applyBorder="1" applyAlignment="1">
      <alignment wrapText="1"/>
    </xf>
    <xf numFmtId="0" fontId="6" fillId="2" borderId="0" xfId="0" applyFont="1" applyFill="1" applyBorder="1" applyAlignment="1">
      <alignment vertical="center"/>
    </xf>
    <xf numFmtId="0" fontId="6" fillId="2" borderId="30" xfId="0" applyFont="1" applyFill="1" applyBorder="1" applyAlignment="1">
      <alignment horizontal="left" vertical="center" wrapText="1"/>
    </xf>
    <xf numFmtId="167" fontId="11" fillId="0" borderId="10" xfId="0" applyNumberFormat="1" applyFont="1" applyFill="1" applyBorder="1" applyAlignment="1">
      <alignment horizontal="center" vertical="center"/>
    </xf>
    <xf numFmtId="0" fontId="6" fillId="4" borderId="5" xfId="0" applyFont="1" applyFill="1" applyBorder="1" applyAlignment="1">
      <alignment horizontal="center" vertical="center" wrapText="1"/>
    </xf>
    <xf numFmtId="0" fontId="5" fillId="2" borderId="0" xfId="0" applyFont="1" applyFill="1" applyAlignment="1">
      <alignment vertical="center"/>
    </xf>
    <xf numFmtId="0" fontId="12" fillId="3" borderId="1" xfId="0" applyFont="1" applyFill="1" applyBorder="1" applyAlignment="1">
      <alignment horizontal="justify" vertical="center" wrapText="1"/>
    </xf>
    <xf numFmtId="0" fontId="12" fillId="3" borderId="19" xfId="0" applyFont="1" applyFill="1" applyBorder="1" applyAlignment="1">
      <alignment horizontal="justify" vertical="center" wrapText="1"/>
    </xf>
    <xf numFmtId="0" fontId="12" fillId="3" borderId="2" xfId="0" applyFont="1" applyFill="1" applyBorder="1" applyAlignment="1">
      <alignment horizontal="justify" vertical="center" wrapText="1"/>
    </xf>
    <xf numFmtId="0" fontId="6" fillId="4" borderId="33" xfId="0" applyFont="1" applyFill="1" applyBorder="1" applyAlignment="1">
      <alignment horizontal="center" vertical="center" wrapText="1"/>
    </xf>
    <xf numFmtId="0" fontId="11" fillId="0" borderId="15" xfId="0" applyFont="1" applyBorder="1" applyAlignment="1">
      <alignment horizontal="center" vertical="center"/>
    </xf>
    <xf numFmtId="0" fontId="11" fillId="0" borderId="5" xfId="0" applyFont="1" applyBorder="1" applyAlignment="1">
      <alignment horizontal="center" vertical="center"/>
    </xf>
    <xf numFmtId="0" fontId="4" fillId="2" borderId="5" xfId="0" applyFont="1" applyFill="1" applyBorder="1" applyAlignment="1">
      <alignment horizontal="center" vertical="center" wrapText="1"/>
    </xf>
    <xf numFmtId="1" fontId="4" fillId="2" borderId="13" xfId="0" applyNumberFormat="1" applyFont="1" applyFill="1" applyBorder="1" applyAlignment="1">
      <alignment horizontal="left" vertical="center"/>
    </xf>
    <xf numFmtId="0" fontId="4" fillId="2" borderId="15" xfId="0" applyFont="1" applyFill="1" applyBorder="1" applyAlignment="1">
      <alignment horizontal="center" vertical="center" wrapText="1"/>
    </xf>
    <xf numFmtId="49" fontId="12" fillId="3" borderId="0" xfId="0" applyNumberFormat="1" applyFont="1" applyFill="1" applyBorder="1" applyAlignment="1">
      <alignment horizontal="center" vertical="center" wrapText="1"/>
    </xf>
    <xf numFmtId="0" fontId="6" fillId="2" borderId="0" xfId="0" applyFont="1" applyFill="1" applyBorder="1"/>
    <xf numFmtId="0" fontId="6" fillId="4" borderId="40" xfId="0" applyFont="1" applyFill="1" applyBorder="1" applyAlignment="1">
      <alignment horizontal="center"/>
    </xf>
    <xf numFmtId="0" fontId="15" fillId="3" borderId="10" xfId="0" applyFont="1" applyFill="1" applyBorder="1" applyAlignment="1">
      <alignment horizontal="center" vertical="center"/>
    </xf>
    <xf numFmtId="167" fontId="6" fillId="2" borderId="25" xfId="0" applyNumberFormat="1" applyFont="1" applyFill="1" applyBorder="1" applyAlignment="1">
      <alignment horizontal="left" vertical="center"/>
    </xf>
    <xf numFmtId="0" fontId="4" fillId="2" borderId="9" xfId="0" applyFont="1" applyFill="1" applyBorder="1" applyAlignment="1">
      <alignment horizontal="center" vertical="center" wrapText="1"/>
    </xf>
    <xf numFmtId="0" fontId="4" fillId="2" borderId="26" xfId="0" applyFont="1" applyFill="1" applyBorder="1" applyAlignment="1">
      <alignment horizontal="right" vertical="center"/>
    </xf>
    <xf numFmtId="0" fontId="6" fillId="2" borderId="0" xfId="0" applyFont="1" applyFill="1" applyAlignment="1">
      <alignment horizontal="center"/>
    </xf>
    <xf numFmtId="168" fontId="11" fillId="0" borderId="15" xfId="0" applyNumberFormat="1" applyFont="1" applyBorder="1" applyAlignment="1">
      <alignment horizontal="center" vertical="center"/>
    </xf>
    <xf numFmtId="0" fontId="0" fillId="2" borderId="39" xfId="0" applyFill="1" applyBorder="1"/>
    <xf numFmtId="0" fontId="6" fillId="4" borderId="42" xfId="0" applyFont="1" applyFill="1" applyBorder="1" applyAlignment="1">
      <alignment horizontal="center"/>
    </xf>
    <xf numFmtId="0" fontId="6" fillId="4" borderId="38" xfId="0" applyFont="1" applyFill="1" applyBorder="1" applyAlignment="1">
      <alignment horizontal="center"/>
    </xf>
    <xf numFmtId="0" fontId="15" fillId="2" borderId="22" xfId="0" applyFont="1" applyFill="1" applyBorder="1" applyAlignment="1">
      <alignment horizontal="center" vertical="center"/>
    </xf>
    <xf numFmtId="0" fontId="0" fillId="2" borderId="43" xfId="0" applyFill="1" applyBorder="1"/>
    <xf numFmtId="0" fontId="0" fillId="2" borderId="44" xfId="0" applyFill="1" applyBorder="1"/>
    <xf numFmtId="0" fontId="16" fillId="2" borderId="1" xfId="0" applyFont="1" applyFill="1" applyBorder="1" applyAlignment="1">
      <alignment horizontal="center" vertical="center"/>
    </xf>
    <xf numFmtId="0" fontId="13" fillId="2" borderId="22" xfId="0" applyFont="1" applyFill="1" applyBorder="1" applyAlignment="1">
      <alignment horizontal="center" vertical="center"/>
    </xf>
    <xf numFmtId="0" fontId="6" fillId="2" borderId="2" xfId="0" applyFont="1" applyFill="1" applyBorder="1" applyAlignment="1">
      <alignment horizontal="center" vertical="center"/>
    </xf>
    <xf numFmtId="0" fontId="10" fillId="2" borderId="24" xfId="0" applyFont="1" applyFill="1" applyBorder="1" applyAlignment="1">
      <alignment horizontal="center" vertical="center"/>
    </xf>
    <xf numFmtId="0" fontId="0" fillId="2" borderId="24" xfId="0" applyFill="1" applyBorder="1"/>
    <xf numFmtId="0" fontId="13" fillId="2" borderId="23" xfId="0" applyFont="1" applyFill="1" applyBorder="1" applyAlignment="1">
      <alignment horizontal="center" vertical="center"/>
    </xf>
    <xf numFmtId="0" fontId="16" fillId="2" borderId="22" xfId="0" applyFont="1" applyFill="1" applyBorder="1" applyAlignment="1">
      <alignment horizontal="center" vertical="center"/>
    </xf>
    <xf numFmtId="0" fontId="6" fillId="4" borderId="14" xfId="0" applyFont="1" applyFill="1" applyBorder="1" applyAlignment="1">
      <alignment horizontal="center"/>
    </xf>
    <xf numFmtId="0" fontId="10" fillId="2" borderId="22" xfId="0" applyFont="1" applyFill="1" applyBorder="1" applyAlignment="1">
      <alignment horizontal="center" vertical="center"/>
    </xf>
    <xf numFmtId="0" fontId="16" fillId="2" borderId="24" xfId="0" applyFont="1" applyFill="1" applyBorder="1" applyAlignment="1">
      <alignment horizontal="center" vertical="center"/>
    </xf>
    <xf numFmtId="0" fontId="0" fillId="2" borderId="45" xfId="0" applyFill="1" applyBorder="1"/>
    <xf numFmtId="0" fontId="15" fillId="2" borderId="24" xfId="0" applyFont="1" applyFill="1" applyBorder="1" applyAlignment="1">
      <alignment horizontal="center" vertical="center"/>
    </xf>
    <xf numFmtId="0" fontId="6" fillId="2" borderId="44" xfId="0" applyFont="1" applyFill="1" applyBorder="1" applyAlignment="1">
      <alignment horizontal="center" vertical="center"/>
    </xf>
    <xf numFmtId="0" fontId="6" fillId="2" borderId="24" xfId="0" applyFont="1" applyFill="1" applyBorder="1" applyAlignment="1">
      <alignment horizontal="center"/>
    </xf>
    <xf numFmtId="0" fontId="6" fillId="2" borderId="25" xfId="0" applyFont="1" applyFill="1" applyBorder="1" applyAlignment="1">
      <alignment horizontal="center"/>
    </xf>
    <xf numFmtId="0" fontId="6" fillId="2" borderId="44" xfId="0" applyFont="1" applyFill="1" applyBorder="1" applyAlignment="1">
      <alignment horizontal="center"/>
    </xf>
    <xf numFmtId="0" fontId="15" fillId="2" borderId="24" xfId="0" applyFont="1" applyFill="1" applyBorder="1" applyAlignment="1">
      <alignment horizontal="center"/>
    </xf>
    <xf numFmtId="0" fontId="15" fillId="2" borderId="25" xfId="0" applyFont="1" applyFill="1" applyBorder="1" applyAlignment="1">
      <alignment horizontal="center"/>
    </xf>
    <xf numFmtId="0" fontId="15" fillId="2" borderId="44" xfId="0" applyFont="1" applyFill="1" applyBorder="1" applyAlignment="1">
      <alignment horizontal="center"/>
    </xf>
    <xf numFmtId="0" fontId="6" fillId="2" borderId="1" xfId="0" applyFont="1" applyFill="1" applyBorder="1" applyAlignment="1">
      <alignment horizontal="center" vertical="center"/>
    </xf>
    <xf numFmtId="0" fontId="16" fillId="2" borderId="24" xfId="0" applyFont="1" applyFill="1" applyBorder="1" applyAlignment="1">
      <alignment horizontal="center"/>
    </xf>
    <xf numFmtId="0" fontId="16" fillId="2" borderId="0" xfId="0" applyFont="1" applyFill="1" applyBorder="1" applyAlignment="1">
      <alignment horizontal="center"/>
    </xf>
    <xf numFmtId="0" fontId="6" fillId="2" borderId="0" xfId="0" applyFont="1" applyFill="1" applyAlignment="1">
      <alignment vertical="center"/>
    </xf>
    <xf numFmtId="0" fontId="6" fillId="2" borderId="0" xfId="0" applyFont="1" applyFill="1" applyBorder="1" applyAlignment="1">
      <alignment horizontal="center" vertical="center"/>
    </xf>
    <xf numFmtId="0" fontId="0" fillId="2" borderId="0" xfId="0" applyFill="1" applyAlignment="1">
      <alignment vertical="top"/>
    </xf>
    <xf numFmtId="0" fontId="12" fillId="3" borderId="45" xfId="0" applyFont="1" applyFill="1" applyBorder="1" applyAlignment="1">
      <alignment horizontal="justify" vertical="center" wrapText="1"/>
    </xf>
    <xf numFmtId="0" fontId="12" fillId="3" borderId="22" xfId="0" applyFont="1" applyFill="1" applyBorder="1" applyAlignment="1">
      <alignment horizontal="justify" vertical="center" wrapText="1"/>
    </xf>
    <xf numFmtId="0" fontId="18" fillId="3" borderId="42" xfId="5" applyNumberFormat="1" applyFont="1" applyFill="1" applyBorder="1" applyAlignment="1">
      <alignment horizontal="center" vertical="center" wrapText="1"/>
    </xf>
    <xf numFmtId="9" fontId="4" fillId="0" borderId="5" xfId="2" applyNumberFormat="1" applyFont="1" applyFill="1" applyBorder="1" applyAlignment="1">
      <alignment horizontal="center" vertical="center"/>
    </xf>
    <xf numFmtId="2" fontId="4" fillId="0" borderId="5" xfId="2" applyNumberFormat="1" applyFont="1" applyFill="1" applyBorder="1" applyAlignment="1">
      <alignment horizontal="center" vertical="center"/>
    </xf>
    <xf numFmtId="170" fontId="4" fillId="3" borderId="0" xfId="2" applyNumberFormat="1" applyFont="1" applyFill="1" applyBorder="1" applyAlignment="1">
      <alignment horizontal="center" vertical="center"/>
    </xf>
    <xf numFmtId="0" fontId="4" fillId="2" borderId="16" xfId="0" applyFont="1" applyFill="1" applyBorder="1" applyAlignment="1">
      <alignment horizontal="center" vertical="center" wrapText="1"/>
    </xf>
    <xf numFmtId="0" fontId="6" fillId="2" borderId="13" xfId="0" applyFont="1" applyFill="1" applyBorder="1"/>
    <xf numFmtId="0" fontId="6" fillId="2" borderId="25" xfId="0" applyFont="1" applyFill="1" applyBorder="1" applyAlignment="1">
      <alignment horizontal="left" vertical="center"/>
    </xf>
    <xf numFmtId="0" fontId="6" fillId="2" borderId="25" xfId="0" applyFont="1" applyFill="1" applyBorder="1" applyAlignment="1">
      <alignment vertical="top"/>
    </xf>
    <xf numFmtId="0" fontId="6" fillId="2" borderId="35" xfId="0" applyFont="1" applyFill="1" applyBorder="1" applyAlignment="1">
      <alignment vertical="top"/>
    </xf>
    <xf numFmtId="0" fontId="12" fillId="4" borderId="36" xfId="0" applyNumberFormat="1" applyFont="1" applyFill="1" applyBorder="1" applyAlignment="1">
      <alignment horizontal="center" vertical="center" wrapText="1"/>
    </xf>
    <xf numFmtId="0" fontId="12" fillId="4" borderId="38" xfId="0" applyNumberFormat="1" applyFont="1" applyFill="1" applyBorder="1" applyAlignment="1">
      <alignment horizontal="center" vertical="center" wrapText="1"/>
    </xf>
    <xf numFmtId="0" fontId="6" fillId="3" borderId="6" xfId="0" applyNumberFormat="1" applyFont="1" applyFill="1" applyBorder="1" applyAlignment="1">
      <alignment horizontal="center" vertical="center" wrapText="1"/>
    </xf>
    <xf numFmtId="0" fontId="15" fillId="3" borderId="8" xfId="0" applyNumberFormat="1" applyFont="1" applyFill="1" applyBorder="1" applyAlignment="1">
      <alignment horizontal="center" vertical="center" wrapText="1"/>
    </xf>
    <xf numFmtId="0" fontId="6" fillId="3" borderId="9" xfId="0" applyNumberFormat="1" applyFont="1" applyFill="1" applyBorder="1" applyAlignment="1">
      <alignment horizontal="center" vertical="center" wrapText="1"/>
    </xf>
    <xf numFmtId="0" fontId="6" fillId="3" borderId="10" xfId="0" applyNumberFormat="1" applyFont="1" applyFill="1" applyBorder="1" applyAlignment="1">
      <alignment horizontal="center" vertical="center" wrapText="1"/>
    </xf>
    <xf numFmtId="0" fontId="15" fillId="3" borderId="10" xfId="0" applyNumberFormat="1" applyFont="1" applyFill="1" applyBorder="1" applyAlignment="1">
      <alignment horizontal="center" vertical="center" wrapText="1"/>
    </xf>
    <xf numFmtId="49" fontId="6" fillId="3" borderId="9" xfId="0" applyNumberFormat="1" applyFont="1" applyFill="1" applyBorder="1" applyAlignment="1">
      <alignment horizontal="center" vertical="center" wrapText="1"/>
    </xf>
    <xf numFmtId="49" fontId="15" fillId="3" borderId="10" xfId="0" applyNumberFormat="1" applyFont="1" applyFill="1" applyBorder="1" applyAlignment="1">
      <alignment horizontal="center" vertical="center" wrapText="1"/>
    </xf>
    <xf numFmtId="0" fontId="6" fillId="0" borderId="9" xfId="0" applyFont="1" applyBorder="1" applyAlignment="1">
      <alignment horizontal="center" vertical="center"/>
    </xf>
    <xf numFmtId="0" fontId="6" fillId="3" borderId="10" xfId="0" applyFont="1" applyFill="1" applyBorder="1" applyAlignment="1">
      <alignment horizontal="center" vertical="center"/>
    </xf>
    <xf numFmtId="0" fontId="12" fillId="3" borderId="2" xfId="0" applyFont="1" applyFill="1" applyBorder="1" applyAlignment="1">
      <alignment horizontal="center" vertical="center" wrapText="1"/>
    </xf>
    <xf numFmtId="0" fontId="12" fillId="3" borderId="29" xfId="0" applyFont="1" applyFill="1" applyBorder="1" applyAlignment="1">
      <alignment horizontal="justify" vertical="center" wrapText="1"/>
    </xf>
    <xf numFmtId="0" fontId="12" fillId="3" borderId="10" xfId="0" applyFont="1" applyFill="1" applyBorder="1" applyAlignment="1">
      <alignment horizontal="justify" vertical="center" wrapText="1"/>
    </xf>
    <xf numFmtId="49" fontId="12" fillId="3" borderId="43" xfId="0" applyNumberFormat="1" applyFont="1" applyFill="1" applyBorder="1" applyAlignment="1">
      <alignment horizontal="left" vertical="center" wrapText="1"/>
    </xf>
    <xf numFmtId="0" fontId="12" fillId="3" borderId="9" xfId="0" applyFont="1" applyFill="1" applyBorder="1" applyAlignment="1">
      <alignment horizontal="center" vertical="center" wrapText="1"/>
    </xf>
    <xf numFmtId="0" fontId="6" fillId="2" borderId="14" xfId="0" applyFont="1" applyFill="1" applyBorder="1" applyAlignment="1">
      <alignment horizontal="left" vertical="center" wrapText="1"/>
    </xf>
    <xf numFmtId="0" fontId="6" fillId="2" borderId="47" xfId="0" applyFont="1" applyFill="1" applyBorder="1" applyAlignment="1">
      <alignment horizontal="left" vertical="center" wrapText="1"/>
    </xf>
    <xf numFmtId="0" fontId="6" fillId="2" borderId="19"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4" fillId="2" borderId="0" xfId="6" applyFill="1"/>
    <xf numFmtId="0" fontId="6" fillId="4" borderId="5" xfId="6" applyFont="1" applyFill="1" applyBorder="1" applyAlignment="1">
      <alignment horizontal="center" vertical="center" wrapText="1"/>
    </xf>
    <xf numFmtId="0" fontId="4" fillId="2" borderId="0" xfId="6" applyFill="1" applyAlignment="1">
      <alignment vertical="center"/>
    </xf>
    <xf numFmtId="0" fontId="4" fillId="0" borderId="5" xfId="6" applyFont="1" applyFill="1" applyBorder="1" applyAlignment="1">
      <alignment horizontal="center" vertical="center" wrapText="1"/>
    </xf>
    <xf numFmtId="0" fontId="6" fillId="0" borderId="5" xfId="6" applyFont="1" applyFill="1" applyBorder="1" applyAlignment="1">
      <alignment horizontal="center" vertical="center" wrapText="1"/>
    </xf>
    <xf numFmtId="0" fontId="9" fillId="2" borderId="0" xfId="6" applyFont="1" applyFill="1" applyAlignment="1">
      <alignment vertical="center" wrapText="1"/>
    </xf>
    <xf numFmtId="0" fontId="14" fillId="3" borderId="0" xfId="6" applyFont="1" applyFill="1" applyBorder="1" applyAlignment="1">
      <alignment horizontal="center" vertical="center" wrapText="1"/>
    </xf>
    <xf numFmtId="0" fontId="6" fillId="2" borderId="0" xfId="6" applyFont="1" applyFill="1" applyBorder="1" applyAlignment="1">
      <alignment horizontal="left" vertical="center"/>
    </xf>
    <xf numFmtId="166" fontId="4" fillId="2" borderId="0" xfId="6" applyNumberFormat="1" applyFont="1" applyFill="1" applyBorder="1" applyAlignment="1">
      <alignment horizontal="left" vertical="center"/>
    </xf>
    <xf numFmtId="0" fontId="17" fillId="2" borderId="0" xfId="6" applyFont="1" applyFill="1" applyAlignment="1">
      <alignment horizontal="center"/>
    </xf>
    <xf numFmtId="2" fontId="6" fillId="4" borderId="42" xfId="6" applyNumberFormat="1" applyFont="1" applyFill="1" applyBorder="1" applyAlignment="1">
      <alignment horizontal="center" vertical="center" wrapText="1"/>
    </xf>
    <xf numFmtId="0" fontId="6" fillId="2" borderId="42" xfId="6" applyFont="1" applyFill="1" applyBorder="1" applyAlignment="1">
      <alignment horizontal="center" vertical="center" wrapText="1"/>
    </xf>
    <xf numFmtId="0" fontId="12" fillId="2" borderId="42" xfId="6" applyFont="1" applyFill="1" applyBorder="1" applyAlignment="1">
      <alignment horizontal="center" vertical="center" wrapText="1"/>
    </xf>
    <xf numFmtId="0" fontId="26" fillId="0" borderId="42" xfId="6" applyFont="1" applyBorder="1" applyAlignment="1">
      <alignment horizontal="center" vertical="center" wrapText="1"/>
    </xf>
    <xf numFmtId="0" fontId="4" fillId="2" borderId="42" xfId="6" applyFont="1" applyFill="1" applyBorder="1" applyAlignment="1">
      <alignment horizontal="center" vertical="center" wrapText="1"/>
    </xf>
    <xf numFmtId="0" fontId="18" fillId="0" borderId="42" xfId="6" applyFont="1" applyBorder="1" applyAlignment="1">
      <alignment horizontal="center" vertical="center" wrapText="1"/>
    </xf>
    <xf numFmtId="0" fontId="26" fillId="0" borderId="42" xfId="6" applyFont="1" applyFill="1" applyBorder="1" applyAlignment="1">
      <alignment horizontal="center" vertical="center" wrapText="1"/>
    </xf>
    <xf numFmtId="0" fontId="18" fillId="3" borderId="42" xfId="6" applyFont="1" applyFill="1" applyBorder="1" applyAlignment="1">
      <alignment horizontal="center" vertical="center" wrapText="1"/>
    </xf>
    <xf numFmtId="164" fontId="18" fillId="3" borderId="42" xfId="5" applyFont="1" applyFill="1" applyBorder="1" applyAlignment="1">
      <alignment horizontal="center" vertical="center" wrapText="1"/>
    </xf>
    <xf numFmtId="0" fontId="4" fillId="2" borderId="0" xfId="6" applyFill="1" applyBorder="1"/>
    <xf numFmtId="2" fontId="6" fillId="3" borderId="42" xfId="6" applyNumberFormat="1" applyFont="1" applyFill="1" applyBorder="1" applyAlignment="1">
      <alignment horizontal="center" vertical="center" wrapText="1"/>
    </xf>
    <xf numFmtId="0" fontId="4" fillId="2" borderId="0" xfId="6" applyFill="1" applyAlignment="1">
      <alignment vertical="top"/>
    </xf>
    <xf numFmtId="0" fontId="18" fillId="3" borderId="18" xfId="6" applyFont="1" applyFill="1" applyBorder="1" applyAlignment="1">
      <alignment horizontal="center" vertical="center" wrapText="1"/>
    </xf>
    <xf numFmtId="0" fontId="9" fillId="2" borderId="0" xfId="6" applyFont="1" applyFill="1" applyBorder="1" applyAlignment="1">
      <alignment vertical="center" wrapText="1"/>
    </xf>
    <xf numFmtId="0" fontId="11" fillId="2" borderId="0" xfId="6" applyFont="1" applyFill="1" applyAlignment="1">
      <alignment vertical="center"/>
    </xf>
    <xf numFmtId="169" fontId="11" fillId="2" borderId="0" xfId="6" applyNumberFormat="1" applyFont="1" applyFill="1" applyAlignment="1">
      <alignment vertical="center"/>
    </xf>
    <xf numFmtId="9" fontId="6" fillId="0" borderId="5" xfId="6" applyNumberFormat="1" applyFont="1" applyFill="1" applyBorder="1" applyAlignment="1">
      <alignment horizontal="center" vertical="center"/>
    </xf>
    <xf numFmtId="49" fontId="6" fillId="0" borderId="5" xfId="6" applyNumberFormat="1" applyFont="1" applyFill="1" applyBorder="1" applyAlignment="1">
      <alignment horizontal="center" vertical="center"/>
    </xf>
    <xf numFmtId="165" fontId="21" fillId="0" borderId="5" xfId="6" applyNumberFormat="1" applyFont="1" applyFill="1" applyBorder="1" applyAlignment="1">
      <alignment horizontal="center" vertical="center"/>
    </xf>
    <xf numFmtId="0" fontId="11" fillId="0" borderId="0" xfId="6" applyFont="1" applyFill="1" applyAlignment="1">
      <alignment vertical="center"/>
    </xf>
    <xf numFmtId="0" fontId="6" fillId="0" borderId="48" xfId="6" applyFont="1" applyFill="1" applyBorder="1" applyAlignment="1">
      <alignment vertical="center" wrapText="1"/>
    </xf>
    <xf numFmtId="0" fontId="21" fillId="0" borderId="0" xfId="6" applyFont="1" applyFill="1" applyAlignment="1">
      <alignment vertical="center"/>
    </xf>
    <xf numFmtId="0" fontId="6" fillId="0" borderId="5" xfId="6" applyFont="1" applyFill="1" applyBorder="1" applyAlignment="1">
      <alignment vertical="center" wrapText="1"/>
    </xf>
    <xf numFmtId="0" fontId="4" fillId="3" borderId="0" xfId="6" applyFont="1" applyFill="1" applyBorder="1" applyAlignment="1">
      <alignment horizontal="justify" vertical="center" wrapText="1"/>
    </xf>
    <xf numFmtId="10" fontId="4" fillId="3" borderId="0" xfId="6" applyNumberFormat="1" applyFont="1" applyFill="1" applyBorder="1" applyAlignment="1">
      <alignment horizontal="center" vertical="center"/>
    </xf>
    <xf numFmtId="165" fontId="11" fillId="3" borderId="0" xfId="6" applyNumberFormat="1" applyFont="1" applyFill="1" applyBorder="1" applyAlignment="1">
      <alignment vertical="center"/>
    </xf>
    <xf numFmtId="0" fontId="6" fillId="4" borderId="16" xfId="6" applyFont="1" applyFill="1" applyBorder="1" applyAlignment="1">
      <alignment horizontal="center" vertical="center"/>
    </xf>
    <xf numFmtId="0" fontId="6" fillId="4" borderId="54" xfId="6" applyFont="1" applyFill="1" applyBorder="1" applyAlignment="1">
      <alignment horizontal="center" vertical="center"/>
    </xf>
    <xf numFmtId="0" fontId="6" fillId="4" borderId="15" xfId="6" applyFont="1" applyFill="1" applyBorder="1" applyAlignment="1">
      <alignment horizontal="center" vertical="center"/>
    </xf>
    <xf numFmtId="0" fontId="6" fillId="4" borderId="15" xfId="6" applyFont="1" applyFill="1" applyBorder="1" applyAlignment="1">
      <alignment horizontal="center" vertical="center" wrapText="1"/>
    </xf>
    <xf numFmtId="4" fontId="4" fillId="0" borderId="5" xfId="6" applyNumberFormat="1" applyFont="1" applyFill="1" applyBorder="1" applyAlignment="1">
      <alignment horizontal="center" vertical="center"/>
    </xf>
    <xf numFmtId="0" fontId="11" fillId="0" borderId="5" xfId="6" applyFont="1" applyFill="1" applyBorder="1" applyAlignment="1">
      <alignment horizontal="center" vertical="center"/>
    </xf>
    <xf numFmtId="0" fontId="11" fillId="0" borderId="5" xfId="6" applyFont="1" applyFill="1" applyBorder="1" applyAlignment="1">
      <alignment horizontal="center" vertical="center" wrapText="1"/>
    </xf>
    <xf numFmtId="0" fontId="4" fillId="2" borderId="0" xfId="6" applyFont="1" applyFill="1" applyBorder="1" applyAlignment="1">
      <alignment horizontal="center" vertical="center" wrapText="1"/>
    </xf>
    <xf numFmtId="3" fontId="17" fillId="3" borderId="0" xfId="6" applyNumberFormat="1" applyFont="1" applyFill="1" applyBorder="1" applyAlignment="1">
      <alignment horizontal="center" vertical="center" wrapText="1"/>
    </xf>
    <xf numFmtId="0" fontId="21" fillId="2" borderId="0" xfId="6" applyFont="1" applyFill="1" applyBorder="1" applyAlignment="1">
      <alignment horizontal="center" vertical="center" wrapText="1"/>
    </xf>
    <xf numFmtId="0" fontId="9" fillId="0" borderId="0" xfId="6" applyFont="1" applyFill="1" applyBorder="1" applyAlignment="1">
      <alignment vertical="center"/>
    </xf>
    <xf numFmtId="167" fontId="17" fillId="3" borderId="0" xfId="6" applyNumberFormat="1" applyFont="1" applyFill="1" applyBorder="1" applyAlignment="1">
      <alignment horizontal="center" vertical="center" wrapText="1"/>
    </xf>
    <xf numFmtId="0" fontId="4" fillId="3" borderId="0" xfId="6" applyFont="1" applyFill="1" applyBorder="1" applyAlignment="1">
      <alignment horizontal="center" vertical="center" wrapText="1"/>
    </xf>
    <xf numFmtId="165" fontId="4" fillId="0" borderId="5" xfId="6" applyNumberFormat="1" applyFont="1" applyFill="1" applyBorder="1" applyAlignment="1">
      <alignment horizontal="center" vertical="center" wrapText="1"/>
    </xf>
    <xf numFmtId="167" fontId="22" fillId="0" borderId="0" xfId="6" applyNumberFormat="1" applyFont="1" applyFill="1" applyBorder="1" applyAlignment="1">
      <alignment horizontal="center" vertical="center" wrapText="1"/>
    </xf>
    <xf numFmtId="0" fontId="4" fillId="0" borderId="0" xfId="6" applyFont="1" applyFill="1" applyBorder="1" applyAlignment="1">
      <alignment horizontal="center" vertical="center" wrapText="1"/>
    </xf>
    <xf numFmtId="0" fontId="9" fillId="3" borderId="0" xfId="6" applyFont="1" applyFill="1" applyBorder="1" applyAlignment="1">
      <alignment vertical="center"/>
    </xf>
    <xf numFmtId="0" fontId="23" fillId="3" borderId="0" xfId="6" applyFont="1" applyFill="1" applyBorder="1" applyAlignment="1">
      <alignment vertical="center" wrapText="1"/>
    </xf>
    <xf numFmtId="0" fontId="9" fillId="2" borderId="4" xfId="6" applyFont="1" applyFill="1" applyBorder="1" applyAlignment="1">
      <alignment horizontal="left" vertical="center" wrapText="1"/>
    </xf>
    <xf numFmtId="0" fontId="9" fillId="2" borderId="4" xfId="6" applyFont="1" applyFill="1" applyBorder="1" applyAlignment="1">
      <alignment vertical="center" wrapText="1"/>
    </xf>
    <xf numFmtId="0" fontId="24" fillId="2" borderId="4" xfId="6" applyFont="1" applyFill="1" applyBorder="1" applyAlignment="1">
      <alignment vertical="center" wrapText="1"/>
    </xf>
    <xf numFmtId="0" fontId="24" fillId="2" borderId="0" xfId="6" applyFont="1" applyFill="1" applyBorder="1" applyAlignment="1">
      <alignment vertical="center" wrapText="1"/>
    </xf>
    <xf numFmtId="0" fontId="19" fillId="2" borderId="0" xfId="6" applyNumberFormat="1" applyFont="1" applyFill="1" applyBorder="1" applyAlignment="1">
      <alignment vertical="center" wrapText="1"/>
    </xf>
    <xf numFmtId="0" fontId="19" fillId="2" borderId="13" xfId="6" applyNumberFormat="1" applyFont="1" applyFill="1" applyBorder="1" applyAlignment="1">
      <alignment vertical="center" wrapText="1"/>
    </xf>
    <xf numFmtId="0" fontId="11" fillId="2" borderId="0" xfId="6" applyFont="1" applyFill="1" applyBorder="1" applyAlignment="1">
      <alignment vertical="center"/>
    </xf>
    <xf numFmtId="0" fontId="20" fillId="2" borderId="0" xfId="6" applyNumberFormat="1" applyFont="1" applyFill="1" applyBorder="1" applyAlignment="1">
      <alignment horizontal="center" vertical="center" wrapText="1"/>
    </xf>
    <xf numFmtId="0" fontId="20" fillId="2" borderId="25" xfId="6" applyNumberFormat="1" applyFont="1" applyFill="1" applyBorder="1" applyAlignment="1">
      <alignment vertical="center" wrapText="1"/>
    </xf>
    <xf numFmtId="2" fontId="4" fillId="2" borderId="0" xfId="6" applyNumberFormat="1" applyFont="1" applyFill="1" applyBorder="1" applyAlignment="1">
      <alignment vertical="center"/>
    </xf>
    <xf numFmtId="2" fontId="4" fillId="2" borderId="25" xfId="6" applyNumberFormat="1" applyFont="1" applyFill="1" applyBorder="1" applyAlignment="1">
      <alignment vertical="center"/>
    </xf>
    <xf numFmtId="166" fontId="4" fillId="2" borderId="0" xfId="6" applyNumberFormat="1" applyFont="1" applyFill="1" applyBorder="1" applyAlignment="1">
      <alignment vertical="center"/>
    </xf>
    <xf numFmtId="166" fontId="4" fillId="2" borderId="25" xfId="6" applyNumberFormat="1" applyFont="1" applyFill="1" applyBorder="1" applyAlignment="1">
      <alignment vertical="center"/>
    </xf>
    <xf numFmtId="0" fontId="11" fillId="2" borderId="0" xfId="6" applyFont="1" applyFill="1" applyBorder="1" applyAlignment="1">
      <alignment horizontal="center" vertical="center"/>
    </xf>
    <xf numFmtId="0" fontId="6" fillId="6" borderId="5" xfId="6" applyFont="1" applyFill="1" applyBorder="1" applyAlignment="1">
      <alignment horizontal="left" vertical="center" wrapText="1"/>
    </xf>
    <xf numFmtId="0" fontId="6" fillId="6" borderId="5" xfId="6" applyFont="1" applyFill="1" applyBorder="1" applyAlignment="1">
      <alignment horizontal="center" vertical="center" wrapText="1"/>
    </xf>
    <xf numFmtId="0" fontId="6" fillId="6" borderId="48" xfId="6" applyFont="1" applyFill="1" applyBorder="1" applyAlignment="1">
      <alignment vertical="center" wrapText="1"/>
    </xf>
    <xf numFmtId="49" fontId="6" fillId="6" borderId="5" xfId="6" applyNumberFormat="1" applyFont="1" applyFill="1" applyBorder="1" applyAlignment="1">
      <alignment horizontal="center" vertical="center" wrapText="1"/>
    </xf>
    <xf numFmtId="0" fontId="11" fillId="0" borderId="0" xfId="6" applyFont="1" applyFill="1" applyBorder="1" applyAlignment="1">
      <alignment vertical="center"/>
    </xf>
    <xf numFmtId="9" fontId="6" fillId="6" borderId="5" xfId="6" applyNumberFormat="1" applyFont="1" applyFill="1" applyBorder="1" applyAlignment="1">
      <alignment horizontal="center" vertical="center"/>
    </xf>
    <xf numFmtId="168" fontId="6" fillId="6" borderId="5" xfId="6" applyNumberFormat="1" applyFont="1" applyFill="1" applyBorder="1" applyAlignment="1">
      <alignment horizontal="center" vertical="center"/>
    </xf>
    <xf numFmtId="0" fontId="21" fillId="2" borderId="0" xfId="6" applyFont="1" applyFill="1" applyAlignment="1">
      <alignment vertical="center"/>
    </xf>
    <xf numFmtId="0" fontId="21" fillId="2" borderId="0" xfId="6" applyFont="1" applyFill="1" applyBorder="1" applyAlignment="1">
      <alignment vertical="center"/>
    </xf>
    <xf numFmtId="0" fontId="17" fillId="2" borderId="0" xfId="6" applyFont="1" applyFill="1" applyBorder="1" applyAlignment="1">
      <alignment horizontal="left" vertical="center"/>
    </xf>
    <xf numFmtId="0" fontId="17" fillId="2" borderId="0" xfId="6" applyFont="1" applyFill="1" applyBorder="1" applyAlignment="1">
      <alignment horizontal="center" vertical="center"/>
    </xf>
    <xf numFmtId="0" fontId="6" fillId="4" borderId="15" xfId="6" applyFont="1" applyFill="1" applyBorder="1" applyAlignment="1">
      <alignment horizontal="left" vertical="center"/>
    </xf>
    <xf numFmtId="0" fontId="4" fillId="0" borderId="5" xfId="6" applyFont="1" applyFill="1" applyBorder="1" applyAlignment="1">
      <alignment horizontal="left" vertical="center" wrapText="1"/>
    </xf>
    <xf numFmtId="2" fontId="22" fillId="0" borderId="5" xfId="6" applyNumberFormat="1" applyFont="1" applyFill="1" applyBorder="1" applyAlignment="1">
      <alignment horizontal="center" vertical="center" wrapText="1"/>
    </xf>
    <xf numFmtId="0" fontId="21" fillId="0" borderId="0" xfId="6" applyFont="1" applyFill="1" applyBorder="1" applyAlignment="1">
      <alignment vertical="center"/>
    </xf>
    <xf numFmtId="0" fontId="6" fillId="2" borderId="0" xfId="6" applyFont="1" applyFill="1" applyBorder="1" applyAlignment="1">
      <alignment horizontal="left" vertical="center" wrapText="1"/>
    </xf>
    <xf numFmtId="0" fontId="6" fillId="2" borderId="0" xfId="6" applyFont="1" applyFill="1" applyBorder="1" applyAlignment="1">
      <alignment vertical="center" wrapText="1"/>
    </xf>
    <xf numFmtId="0" fontId="11" fillId="2" borderId="0" xfId="6" applyFont="1" applyFill="1" applyBorder="1" applyAlignment="1">
      <alignment vertical="center" wrapText="1"/>
    </xf>
    <xf numFmtId="4" fontId="6" fillId="2" borderId="0" xfId="6" applyNumberFormat="1" applyFont="1" applyFill="1" applyBorder="1" applyAlignment="1">
      <alignment horizontal="right" vertical="center"/>
    </xf>
    <xf numFmtId="3" fontId="6" fillId="2" borderId="0" xfId="6" applyNumberFormat="1" applyFont="1" applyFill="1" applyBorder="1" applyAlignment="1">
      <alignment vertical="center" wrapText="1"/>
    </xf>
    <xf numFmtId="0" fontId="6" fillId="2" borderId="0" xfId="6" applyFont="1" applyFill="1" applyBorder="1" applyAlignment="1">
      <alignment horizontal="center" vertical="center" wrapText="1"/>
    </xf>
    <xf numFmtId="0" fontId="11" fillId="2" borderId="0" xfId="6" applyFont="1" applyFill="1" applyBorder="1" applyAlignment="1">
      <alignment horizontal="left" vertical="center" wrapText="1"/>
    </xf>
    <xf numFmtId="171" fontId="11" fillId="2" borderId="0" xfId="6" applyNumberFormat="1" applyFont="1" applyFill="1" applyBorder="1" applyAlignment="1">
      <alignment horizontal="center" vertical="center"/>
    </xf>
    <xf numFmtId="0" fontId="6" fillId="2" borderId="0" xfId="6" applyFont="1" applyFill="1" applyAlignment="1">
      <alignment horizontal="left" vertical="center"/>
    </xf>
    <xf numFmtId="0" fontId="4" fillId="2" borderId="0" xfId="6" applyFont="1" applyFill="1" applyAlignment="1">
      <alignment vertical="center"/>
    </xf>
    <xf numFmtId="0" fontId="6" fillId="0" borderId="5" xfId="6" applyFont="1" applyFill="1" applyBorder="1" applyAlignment="1">
      <alignment horizontal="left" vertical="center"/>
    </xf>
    <xf numFmtId="0" fontId="11" fillId="2" borderId="0" xfId="6" applyFont="1" applyFill="1" applyAlignment="1">
      <alignment horizontal="left" vertical="center"/>
    </xf>
    <xf numFmtId="0" fontId="21" fillId="2" borderId="0" xfId="6" applyFont="1" applyFill="1" applyBorder="1" applyAlignment="1">
      <alignment horizontal="left" vertical="center"/>
    </xf>
    <xf numFmtId="0" fontId="6" fillId="4" borderId="5" xfId="6" applyFont="1" applyFill="1" applyBorder="1" applyAlignment="1">
      <alignment horizontal="center" vertical="center"/>
    </xf>
    <xf numFmtId="0" fontId="4" fillId="2" borderId="0" xfId="6" applyFont="1" applyFill="1"/>
    <xf numFmtId="2" fontId="6" fillId="7" borderId="42" xfId="6" applyNumberFormat="1" applyFont="1" applyFill="1" applyBorder="1" applyAlignment="1">
      <alignment horizontal="center" vertical="center" wrapText="1"/>
    </xf>
    <xf numFmtId="0" fontId="18" fillId="7" borderId="42" xfId="6" applyFont="1" applyFill="1" applyBorder="1" applyAlignment="1">
      <alignment horizontal="center" vertical="center" wrapText="1"/>
    </xf>
    <xf numFmtId="0" fontId="18" fillId="7" borderId="42" xfId="5" applyNumberFormat="1" applyFont="1" applyFill="1" applyBorder="1" applyAlignment="1">
      <alignment horizontal="center" vertical="center" wrapText="1"/>
    </xf>
    <xf numFmtId="164" fontId="18" fillId="7" borderId="42" xfId="5" applyFont="1" applyFill="1" applyBorder="1" applyAlignment="1">
      <alignment horizontal="center" vertical="center" wrapText="1"/>
    </xf>
    <xf numFmtId="2" fontId="6" fillId="2" borderId="42" xfId="6" applyNumberFormat="1" applyFont="1" applyFill="1" applyBorder="1" applyAlignment="1">
      <alignment horizontal="center" vertical="center" wrapText="1"/>
    </xf>
    <xf numFmtId="0" fontId="6" fillId="2" borderId="0" xfId="6" applyFont="1" applyFill="1" applyBorder="1" applyAlignment="1">
      <alignment vertical="top" wrapText="1"/>
    </xf>
    <xf numFmtId="0" fontId="4" fillId="2" borderId="0" xfId="6" applyFont="1" applyFill="1" applyBorder="1"/>
    <xf numFmtId="0" fontId="12" fillId="7" borderId="36" xfId="0" applyNumberFormat="1" applyFont="1" applyFill="1" applyBorder="1" applyAlignment="1">
      <alignment horizontal="center" vertical="center" wrapText="1"/>
    </xf>
    <xf numFmtId="0" fontId="12" fillId="7" borderId="38" xfId="0" applyNumberFormat="1" applyFont="1" applyFill="1" applyBorder="1" applyAlignment="1">
      <alignment horizontal="center" vertical="center" wrapText="1"/>
    </xf>
    <xf numFmtId="0" fontId="6" fillId="7" borderId="6" xfId="0" applyNumberFormat="1" applyFont="1" applyFill="1" applyBorder="1" applyAlignment="1">
      <alignment horizontal="center" vertical="center" wrapText="1"/>
    </xf>
    <xf numFmtId="0" fontId="15" fillId="7" borderId="8" xfId="0" applyNumberFormat="1" applyFont="1" applyFill="1" applyBorder="1" applyAlignment="1">
      <alignment horizontal="center" vertical="center" wrapText="1"/>
    </xf>
    <xf numFmtId="0" fontId="6" fillId="7" borderId="9" xfId="0" applyNumberFormat="1" applyFont="1" applyFill="1" applyBorder="1" applyAlignment="1">
      <alignment horizontal="center" vertical="center" wrapText="1"/>
    </xf>
    <xf numFmtId="0" fontId="6" fillId="7" borderId="10" xfId="0" applyNumberFormat="1" applyFont="1" applyFill="1" applyBorder="1" applyAlignment="1">
      <alignment horizontal="center" vertical="center" wrapText="1"/>
    </xf>
    <xf numFmtId="0" fontId="15" fillId="7" borderId="10" xfId="0" applyNumberFormat="1" applyFont="1" applyFill="1" applyBorder="1" applyAlignment="1">
      <alignment horizontal="center" vertical="center" wrapText="1"/>
    </xf>
    <xf numFmtId="49" fontId="6" fillId="7" borderId="9" xfId="0" applyNumberFormat="1" applyFont="1" applyFill="1" applyBorder="1" applyAlignment="1">
      <alignment horizontal="center" vertical="center" wrapText="1"/>
    </xf>
    <xf numFmtId="49" fontId="15" fillId="7" borderId="10" xfId="0" applyNumberFormat="1" applyFont="1" applyFill="1" applyBorder="1" applyAlignment="1">
      <alignment horizontal="center" vertical="center" wrapText="1"/>
    </xf>
    <xf numFmtId="0" fontId="6" fillId="7" borderId="9" xfId="0" applyFont="1" applyFill="1" applyBorder="1" applyAlignment="1">
      <alignment horizontal="center" vertical="center"/>
    </xf>
    <xf numFmtId="0" fontId="15" fillId="7" borderId="10" xfId="0" applyFont="1" applyFill="1" applyBorder="1" applyAlignment="1">
      <alignment horizontal="center" vertical="center"/>
    </xf>
    <xf numFmtId="0" fontId="12" fillId="7" borderId="9" xfId="0" applyFont="1" applyFill="1" applyBorder="1" applyAlignment="1">
      <alignment horizontal="center" vertical="center" wrapText="1"/>
    </xf>
    <xf numFmtId="0" fontId="25" fillId="7" borderId="10" xfId="0" applyFont="1" applyFill="1" applyBorder="1" applyAlignment="1">
      <alignment horizontal="center" vertical="center" wrapText="1"/>
    </xf>
    <xf numFmtId="0" fontId="12" fillId="7" borderId="10" xfId="0" applyFont="1" applyFill="1" applyBorder="1" applyAlignment="1">
      <alignment horizontal="justify" vertical="center" wrapText="1"/>
    </xf>
    <xf numFmtId="0" fontId="4" fillId="7" borderId="5" xfId="6" applyFont="1" applyFill="1" applyBorder="1" applyAlignment="1">
      <alignment horizontal="center" vertical="center" wrapText="1"/>
    </xf>
    <xf numFmtId="2" fontId="4" fillId="7" borderId="5" xfId="2" applyNumberFormat="1" applyFont="1" applyFill="1" applyBorder="1" applyAlignment="1">
      <alignment horizontal="center" vertical="center"/>
    </xf>
    <xf numFmtId="165" fontId="4" fillId="7" borderId="5" xfId="6" applyNumberFormat="1" applyFont="1" applyFill="1" applyBorder="1" applyAlignment="1">
      <alignment horizontal="center" vertical="center" wrapText="1"/>
    </xf>
    <xf numFmtId="0" fontId="11" fillId="7" borderId="5" xfId="6" applyFont="1" applyFill="1" applyBorder="1" applyAlignment="1">
      <alignment horizontal="center" vertical="center" wrapText="1"/>
    </xf>
    <xf numFmtId="9" fontId="4" fillId="7" borderId="5" xfId="2" applyNumberFormat="1" applyFont="1" applyFill="1" applyBorder="1" applyAlignment="1">
      <alignment horizontal="center" vertical="center"/>
    </xf>
    <xf numFmtId="0" fontId="6" fillId="7" borderId="48" xfId="6" applyFont="1" applyFill="1" applyBorder="1" applyAlignment="1">
      <alignment horizontal="left" vertical="center" wrapText="1"/>
    </xf>
    <xf numFmtId="0" fontId="6" fillId="7" borderId="48" xfId="6" applyFont="1" applyFill="1" applyBorder="1" applyAlignment="1">
      <alignment horizontal="center" vertical="center"/>
    </xf>
    <xf numFmtId="0" fontId="6" fillId="7" borderId="5" xfId="6" applyFont="1" applyFill="1" applyBorder="1" applyAlignment="1">
      <alignment horizontal="center" vertical="center" wrapText="1"/>
    </xf>
    <xf numFmtId="9" fontId="6" fillId="7" borderId="5" xfId="6" applyNumberFormat="1" applyFont="1" applyFill="1" applyBorder="1" applyAlignment="1">
      <alignment horizontal="center" vertical="center"/>
    </xf>
    <xf numFmtId="49" fontId="6" fillId="7" borderId="5" xfId="6" applyNumberFormat="1" applyFont="1" applyFill="1" applyBorder="1" applyAlignment="1">
      <alignment horizontal="center" vertical="center"/>
    </xf>
    <xf numFmtId="165" fontId="21" fillId="7" borderId="5" xfId="6" applyNumberFormat="1" applyFont="1" applyFill="1" applyBorder="1" applyAlignment="1">
      <alignment horizontal="center" vertical="center"/>
    </xf>
    <xf numFmtId="4" fontId="4" fillId="7" borderId="5" xfId="6" applyNumberFormat="1" applyFont="1" applyFill="1" applyBorder="1" applyAlignment="1">
      <alignment horizontal="center" vertical="center"/>
    </xf>
    <xf numFmtId="0" fontId="6" fillId="7" borderId="48" xfId="6" applyFont="1" applyFill="1" applyBorder="1" applyAlignment="1">
      <alignment vertical="center" wrapText="1"/>
    </xf>
    <xf numFmtId="9" fontId="6" fillId="7" borderId="5" xfId="2" applyFont="1" applyFill="1" applyBorder="1" applyAlignment="1">
      <alignment horizontal="center" vertical="center" wrapText="1"/>
    </xf>
    <xf numFmtId="49" fontId="6" fillId="7" borderId="5" xfId="6" applyNumberFormat="1" applyFont="1" applyFill="1" applyBorder="1" applyAlignment="1">
      <alignment horizontal="center" vertical="center" wrapText="1"/>
    </xf>
    <xf numFmtId="168" fontId="6" fillId="7" borderId="5" xfId="5" applyNumberFormat="1" applyFont="1" applyFill="1" applyBorder="1" applyAlignment="1">
      <alignment horizontal="center" vertical="center" wrapText="1"/>
    </xf>
    <xf numFmtId="0" fontId="4" fillId="7" borderId="5" xfId="6" applyFont="1" applyFill="1" applyBorder="1" applyAlignment="1">
      <alignment horizontal="left" vertical="center" wrapText="1"/>
    </xf>
    <xf numFmtId="2" fontId="22" fillId="7" borderId="5" xfId="6" applyNumberFormat="1" applyFont="1" applyFill="1" applyBorder="1" applyAlignment="1">
      <alignment horizontal="center" vertical="center" wrapText="1"/>
    </xf>
    <xf numFmtId="0" fontId="16" fillId="2" borderId="22"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6" fillId="7" borderId="14" xfId="0" applyFont="1" applyFill="1" applyBorder="1" applyAlignment="1">
      <alignment horizontal="left" vertical="center" wrapText="1"/>
    </xf>
    <xf numFmtId="0" fontId="28" fillId="7" borderId="2" xfId="0" applyFont="1" applyFill="1" applyBorder="1"/>
    <xf numFmtId="0" fontId="16" fillId="7" borderId="24" xfId="0" applyFont="1" applyFill="1" applyBorder="1" applyAlignment="1">
      <alignment horizontal="center"/>
    </xf>
    <xf numFmtId="0" fontId="16" fillId="7" borderId="25" xfId="0" applyFont="1" applyFill="1" applyBorder="1" applyAlignment="1">
      <alignment horizontal="center"/>
    </xf>
    <xf numFmtId="0" fontId="28" fillId="7" borderId="25" xfId="0" applyFont="1" applyFill="1" applyBorder="1"/>
    <xf numFmtId="0" fontId="16" fillId="7" borderId="22" xfId="0" applyFont="1" applyFill="1" applyBorder="1" applyAlignment="1">
      <alignment horizontal="center" vertical="center" wrapText="1"/>
    </xf>
    <xf numFmtId="0" fontId="7" fillId="2" borderId="0" xfId="6" applyFont="1" applyFill="1" applyAlignment="1">
      <alignment vertical="center" wrapText="1"/>
    </xf>
    <xf numFmtId="0" fontId="6" fillId="2" borderId="5" xfId="6" applyFont="1" applyFill="1" applyBorder="1" applyAlignment="1">
      <alignment horizontal="left" vertical="center"/>
    </xf>
    <xf numFmtId="0" fontId="8" fillId="2" borderId="0" xfId="6" applyFont="1" applyFill="1" applyAlignment="1">
      <alignment vertical="center" wrapText="1"/>
    </xf>
    <xf numFmtId="167" fontId="6" fillId="2" borderId="5" xfId="6" applyNumberFormat="1" applyFont="1" applyFill="1" applyBorder="1" applyAlignment="1">
      <alignment horizontal="center" vertical="center"/>
    </xf>
    <xf numFmtId="165" fontId="4" fillId="2" borderId="5" xfId="6" applyNumberFormat="1" applyFill="1" applyBorder="1" applyAlignment="1">
      <alignment horizontal="center" vertical="center"/>
    </xf>
    <xf numFmtId="2" fontId="4" fillId="2" borderId="5" xfId="6" applyNumberFormat="1" applyFill="1" applyBorder="1" applyAlignment="1">
      <alignment horizontal="center" vertical="center"/>
    </xf>
    <xf numFmtId="2" fontId="4" fillId="2" borderId="0" xfId="6" applyNumberFormat="1" applyFill="1"/>
    <xf numFmtId="0" fontId="6" fillId="2" borderId="0" xfId="6" applyFont="1" applyFill="1"/>
    <xf numFmtId="0" fontId="4" fillId="0" borderId="5" xfId="6" applyBorder="1" applyAlignment="1">
      <alignment horizontal="center" vertical="center" wrapText="1"/>
    </xf>
    <xf numFmtId="0" fontId="4" fillId="0" borderId="0" xfId="6" applyAlignment="1">
      <alignment horizontal="center" vertical="center"/>
    </xf>
    <xf numFmtId="0" fontId="4" fillId="8" borderId="5" xfId="6" applyFill="1" applyBorder="1" applyAlignment="1">
      <alignment horizontal="center" vertical="center" wrapText="1"/>
    </xf>
    <xf numFmtId="0" fontId="4" fillId="8" borderId="0" xfId="6" applyFill="1" applyAlignment="1">
      <alignment horizontal="center" vertical="center"/>
    </xf>
    <xf numFmtId="173" fontId="4" fillId="8" borderId="5" xfId="6" applyNumberFormat="1" applyFill="1" applyBorder="1" applyAlignment="1">
      <alignment vertical="center"/>
    </xf>
    <xf numFmtId="173" fontId="4" fillId="8" borderId="5" xfId="6" applyNumberFormat="1" applyFill="1" applyBorder="1" applyAlignment="1">
      <alignment horizontal="center" vertical="center"/>
    </xf>
    <xf numFmtId="167" fontId="6" fillId="2" borderId="49" xfId="6" applyNumberFormat="1" applyFont="1" applyFill="1" applyBorder="1" applyAlignment="1">
      <alignment horizontal="center" vertical="center"/>
    </xf>
    <xf numFmtId="0" fontId="4" fillId="0" borderId="15" xfId="6" applyBorder="1" applyAlignment="1">
      <alignment horizontal="center" vertical="center" wrapText="1"/>
    </xf>
    <xf numFmtId="0" fontId="4" fillId="0" borderId="5" xfId="6" applyFill="1" applyBorder="1" applyAlignment="1">
      <alignment horizontal="center" vertical="center"/>
    </xf>
    <xf numFmtId="0" fontId="4" fillId="0" borderId="5" xfId="6" applyFont="1" applyBorder="1" applyAlignment="1">
      <alignment horizontal="center" vertical="center" wrapText="1"/>
    </xf>
    <xf numFmtId="0" fontId="4" fillId="0" borderId="5" xfId="6" applyBorder="1" applyAlignment="1">
      <alignment horizontal="center" vertical="center"/>
    </xf>
    <xf numFmtId="167" fontId="6" fillId="2" borderId="46" xfId="6" applyNumberFormat="1" applyFont="1" applyFill="1" applyBorder="1" applyAlignment="1">
      <alignment horizontal="center" vertical="center"/>
    </xf>
    <xf numFmtId="0" fontId="4" fillId="0" borderId="29" xfId="6" applyBorder="1" applyAlignment="1">
      <alignment horizontal="center" vertical="center" wrapText="1"/>
    </xf>
    <xf numFmtId="0" fontId="6" fillId="2" borderId="42" xfId="7" applyFont="1" applyFill="1" applyBorder="1" applyAlignment="1">
      <alignment vertical="center"/>
    </xf>
    <xf numFmtId="0" fontId="1" fillId="0" borderId="0" xfId="11" applyAlignment="1">
      <alignment vertical="center"/>
    </xf>
    <xf numFmtId="0" fontId="6" fillId="2" borderId="42" xfId="7" applyFont="1" applyFill="1" applyBorder="1" applyAlignment="1">
      <alignment vertical="center" wrapText="1"/>
    </xf>
    <xf numFmtId="0" fontId="31" fillId="0" borderId="5" xfId="11" applyFont="1" applyBorder="1" applyAlignment="1">
      <alignment horizontal="center" vertical="center"/>
    </xf>
    <xf numFmtId="0" fontId="32" fillId="0" borderId="5" xfId="11" applyFont="1" applyFill="1" applyBorder="1" applyAlignment="1">
      <alignment vertical="center"/>
    </xf>
    <xf numFmtId="0" fontId="1" fillId="0" borderId="5" xfId="11" applyBorder="1" applyAlignment="1">
      <alignment vertical="center"/>
    </xf>
    <xf numFmtId="174" fontId="0" fillId="0" borderId="5" xfId="13" applyNumberFormat="1" applyFont="1" applyFill="1" applyBorder="1" applyAlignment="1">
      <alignment vertical="center"/>
    </xf>
    <xf numFmtId="0" fontId="1" fillId="0" borderId="0" xfId="11" applyFill="1" applyAlignment="1">
      <alignment vertical="center"/>
    </xf>
    <xf numFmtId="0" fontId="32" fillId="0" borderId="0" xfId="11" applyFont="1" applyFill="1" applyBorder="1" applyAlignment="1">
      <alignment vertical="center"/>
    </xf>
    <xf numFmtId="175" fontId="32" fillId="0" borderId="0" xfId="11" applyNumberFormat="1" applyFont="1" applyFill="1" applyBorder="1" applyAlignment="1">
      <alignment horizontal="center" vertical="center"/>
    </xf>
    <xf numFmtId="164" fontId="30" fillId="0" borderId="0" xfId="13" applyFont="1" applyBorder="1" applyAlignment="1">
      <alignment vertical="center"/>
    </xf>
    <xf numFmtId="164" fontId="30" fillId="0" borderId="0" xfId="12" applyFont="1" applyBorder="1" applyAlignment="1">
      <alignment vertical="center"/>
    </xf>
    <xf numFmtId="0" fontId="30" fillId="0" borderId="0" xfId="11" applyFont="1" applyAlignment="1">
      <alignment vertical="center"/>
    </xf>
    <xf numFmtId="0" fontId="33" fillId="0" borderId="0" xfId="11" applyFont="1" applyAlignment="1">
      <alignment vertical="center"/>
    </xf>
    <xf numFmtId="0" fontId="30" fillId="0" borderId="15" xfId="11" applyFont="1" applyFill="1" applyBorder="1" applyAlignment="1">
      <alignment vertical="center"/>
    </xf>
    <xf numFmtId="174" fontId="30" fillId="0" borderId="15" xfId="13" applyNumberFormat="1" applyFont="1" applyFill="1" applyBorder="1" applyAlignment="1">
      <alignment vertical="center"/>
    </xf>
    <xf numFmtId="175" fontId="32" fillId="0" borderId="5" xfId="11" applyNumberFormat="1" applyFont="1" applyFill="1" applyBorder="1" applyAlignment="1">
      <alignment horizontal="center" vertical="center"/>
    </xf>
    <xf numFmtId="175" fontId="4" fillId="0" borderId="5" xfId="6" applyNumberFormat="1" applyBorder="1" applyAlignment="1">
      <alignment horizontal="center" vertical="center"/>
    </xf>
    <xf numFmtId="175" fontId="4" fillId="0" borderId="5" xfId="6" applyNumberFormat="1" applyBorder="1" applyAlignment="1">
      <alignment horizontal="center" vertical="center" wrapText="1"/>
    </xf>
    <xf numFmtId="175" fontId="6" fillId="0" borderId="5" xfId="6" applyNumberFormat="1" applyFont="1" applyBorder="1" applyAlignment="1">
      <alignment horizontal="center" vertical="center" wrapText="1"/>
    </xf>
    <xf numFmtId="0" fontId="6" fillId="2" borderId="0" xfId="0" applyFont="1" applyFill="1" applyAlignment="1">
      <alignment horizontal="center"/>
    </xf>
    <xf numFmtId="0" fontId="4" fillId="2" borderId="2" xfId="0" applyNumberFormat="1" applyFont="1" applyFill="1" applyBorder="1" applyAlignment="1">
      <alignment horizontal="left" vertical="center" wrapText="1"/>
    </xf>
    <xf numFmtId="0" fontId="4" fillId="2" borderId="25" xfId="0" applyNumberFormat="1" applyFont="1" applyFill="1" applyBorder="1" applyAlignment="1">
      <alignment horizontal="left" vertical="center" wrapText="1"/>
    </xf>
    <xf numFmtId="0" fontId="4" fillId="2" borderId="26" xfId="0" applyNumberFormat="1" applyFont="1" applyFill="1" applyBorder="1" applyAlignment="1">
      <alignment horizontal="left" vertical="center" wrapText="1"/>
    </xf>
    <xf numFmtId="0" fontId="6" fillId="4" borderId="29" xfId="0" applyFont="1" applyFill="1" applyBorder="1" applyAlignment="1">
      <alignment horizontal="center" vertical="center"/>
    </xf>
    <xf numFmtId="0" fontId="6" fillId="4" borderId="25" xfId="0" applyFont="1" applyFill="1" applyBorder="1" applyAlignment="1">
      <alignment horizontal="center" vertical="center"/>
    </xf>
    <xf numFmtId="166" fontId="4" fillId="2" borderId="3" xfId="0" applyNumberFormat="1" applyFont="1" applyFill="1" applyBorder="1" applyAlignment="1">
      <alignment horizontal="left" vertical="center"/>
    </xf>
    <xf numFmtId="166" fontId="5" fillId="2" borderId="35" xfId="0" applyNumberFormat="1" applyFont="1" applyFill="1" applyBorder="1" applyAlignment="1">
      <alignment horizontal="left" vertical="center"/>
    </xf>
    <xf numFmtId="166" fontId="5" fillId="2" borderId="31" xfId="0" applyNumberFormat="1" applyFont="1" applyFill="1" applyBorder="1" applyAlignment="1">
      <alignment horizontal="left" vertical="center"/>
    </xf>
    <xf numFmtId="0" fontId="14" fillId="2" borderId="0" xfId="0" applyFont="1" applyFill="1" applyAlignment="1">
      <alignment horizontal="center" vertical="center" wrapText="1"/>
    </xf>
    <xf numFmtId="0" fontId="14" fillId="2" borderId="4" xfId="0" applyFont="1" applyFill="1" applyBorder="1" applyAlignment="1">
      <alignment horizontal="center" vertical="center" wrapText="1"/>
    </xf>
    <xf numFmtId="49" fontId="12" fillId="3" borderId="0" xfId="0" applyNumberFormat="1" applyFont="1" applyFill="1" applyBorder="1" applyAlignment="1">
      <alignment horizontal="center" vertical="center" wrapText="1"/>
    </xf>
    <xf numFmtId="0" fontId="12" fillId="3" borderId="0" xfId="0" applyNumberFormat="1" applyFont="1" applyFill="1" applyBorder="1" applyAlignment="1">
      <alignment horizontal="center" vertical="center" wrapText="1"/>
    </xf>
    <xf numFmtId="0" fontId="6" fillId="2" borderId="0" xfId="0" applyFont="1" applyFill="1" applyAlignment="1">
      <alignment horizontal="left" vertical="top" wrapText="1"/>
    </xf>
    <xf numFmtId="0" fontId="27" fillId="3" borderId="2" xfId="0" applyFont="1" applyFill="1" applyBorder="1" applyAlignment="1">
      <alignment horizontal="center" vertical="center"/>
    </xf>
    <xf numFmtId="0" fontId="27" fillId="3" borderId="26" xfId="0" applyFont="1" applyFill="1" applyBorder="1" applyAlignment="1">
      <alignment horizontal="center" vertical="center"/>
    </xf>
    <xf numFmtId="49" fontId="12" fillId="4" borderId="38" xfId="0" applyNumberFormat="1" applyFont="1" applyFill="1" applyBorder="1" applyAlignment="1">
      <alignment horizontal="center" vertical="center" wrapText="1"/>
    </xf>
    <xf numFmtId="49" fontId="12" fillId="4" borderId="41" xfId="0" applyNumberFormat="1" applyFont="1" applyFill="1" applyBorder="1" applyAlignment="1">
      <alignment horizontal="center" vertical="center" wrapText="1"/>
    </xf>
    <xf numFmtId="49" fontId="12" fillId="4" borderId="20" xfId="0" applyNumberFormat="1" applyFont="1" applyFill="1" applyBorder="1" applyAlignment="1">
      <alignment horizontal="center" vertical="center" wrapText="1"/>
    </xf>
    <xf numFmtId="165" fontId="12" fillId="4" borderId="18" xfId="0" applyNumberFormat="1" applyFont="1" applyFill="1" applyBorder="1" applyAlignment="1">
      <alignment horizontal="center" wrapText="1"/>
    </xf>
    <xf numFmtId="165" fontId="12" fillId="4" borderId="14" xfId="0" applyNumberFormat="1" applyFont="1" applyFill="1" applyBorder="1" applyAlignment="1">
      <alignment horizontal="center" wrapText="1"/>
    </xf>
    <xf numFmtId="165" fontId="6" fillId="7" borderId="36" xfId="0" applyNumberFormat="1" applyFont="1" applyFill="1" applyBorder="1" applyAlignment="1">
      <alignment horizontal="center" vertical="center" wrapText="1"/>
    </xf>
    <xf numFmtId="165" fontId="6" fillId="7" borderId="37" xfId="0" applyNumberFormat="1" applyFont="1" applyFill="1" applyBorder="1" applyAlignment="1">
      <alignment horizontal="center" vertical="center" wrapText="1"/>
    </xf>
    <xf numFmtId="165" fontId="6" fillId="7" borderId="28" xfId="0" applyNumberFormat="1" applyFont="1" applyFill="1" applyBorder="1" applyAlignment="1">
      <alignment horizontal="center" vertical="center" wrapText="1"/>
    </xf>
    <xf numFmtId="165" fontId="6" fillId="7" borderId="34" xfId="0" applyNumberFormat="1" applyFont="1" applyFill="1" applyBorder="1" applyAlignment="1">
      <alignment horizontal="center" vertical="center" wrapText="1"/>
    </xf>
    <xf numFmtId="0" fontId="25" fillId="3" borderId="2" xfId="0" applyFont="1" applyFill="1" applyBorder="1" applyAlignment="1">
      <alignment horizontal="center" vertical="center"/>
    </xf>
    <xf numFmtId="0" fontId="25" fillId="3" borderId="26" xfId="0" applyFont="1" applyFill="1" applyBorder="1" applyAlignment="1">
      <alignment horizontal="center" vertical="center"/>
    </xf>
    <xf numFmtId="165" fontId="6" fillId="4" borderId="36" xfId="0" applyNumberFormat="1" applyFont="1" applyFill="1" applyBorder="1" applyAlignment="1">
      <alignment horizontal="center" vertical="center" wrapText="1"/>
    </xf>
    <xf numFmtId="165" fontId="6" fillId="4" borderId="37" xfId="0" applyNumberFormat="1" applyFont="1" applyFill="1" applyBorder="1" applyAlignment="1">
      <alignment horizontal="center" vertical="center" wrapText="1"/>
    </xf>
    <xf numFmtId="165" fontId="6" fillId="4" borderId="28" xfId="0" applyNumberFormat="1" applyFont="1" applyFill="1" applyBorder="1" applyAlignment="1">
      <alignment horizontal="center" vertical="center" wrapText="1"/>
    </xf>
    <xf numFmtId="165" fontId="6" fillId="4" borderId="34" xfId="0" applyNumberFormat="1" applyFont="1" applyFill="1" applyBorder="1" applyAlignment="1">
      <alignment horizontal="center" vertical="center" wrapText="1"/>
    </xf>
    <xf numFmtId="0" fontId="6" fillId="4" borderId="18" xfId="0" applyFont="1" applyFill="1" applyBorder="1" applyAlignment="1">
      <alignment horizontal="center" vertical="center"/>
    </xf>
    <xf numFmtId="0" fontId="6" fillId="4" borderId="14" xfId="0" applyFont="1" applyFill="1" applyBorder="1" applyAlignment="1">
      <alignment horizontal="center" vertical="center"/>
    </xf>
    <xf numFmtId="0" fontId="6" fillId="3" borderId="0" xfId="0" applyFont="1" applyFill="1" applyBorder="1" applyAlignment="1">
      <alignment horizontal="center" vertical="center"/>
    </xf>
    <xf numFmtId="1" fontId="5" fillId="3" borderId="0" xfId="0" applyNumberFormat="1" applyFont="1" applyFill="1" applyBorder="1" applyAlignment="1">
      <alignment horizontal="center" wrapText="1"/>
    </xf>
    <xf numFmtId="0" fontId="5" fillId="3" borderId="0" xfId="0" applyFont="1" applyFill="1" applyBorder="1" applyAlignment="1">
      <alignment horizontal="left" vertical="center" wrapText="1"/>
    </xf>
    <xf numFmtId="165" fontId="5" fillId="3" borderId="0" xfId="0" applyNumberFormat="1" applyFont="1" applyFill="1" applyBorder="1" applyAlignment="1">
      <alignment horizontal="center" wrapText="1"/>
    </xf>
    <xf numFmtId="166" fontId="5" fillId="3" borderId="0" xfId="0" applyNumberFormat="1" applyFont="1" applyFill="1" applyBorder="1" applyAlignment="1">
      <alignment horizontal="center" wrapText="1"/>
    </xf>
    <xf numFmtId="1" fontId="5" fillId="2" borderId="7" xfId="0" applyNumberFormat="1" applyFont="1" applyFill="1" applyBorder="1" applyAlignment="1">
      <alignment horizontal="left" wrapText="1"/>
    </xf>
    <xf numFmtId="0" fontId="5" fillId="2" borderId="7" xfId="0" applyFont="1" applyFill="1" applyBorder="1" applyAlignment="1">
      <alignment horizontal="left" wrapText="1"/>
    </xf>
    <xf numFmtId="165" fontId="5" fillId="2" borderId="5" xfId="0" applyNumberFormat="1" applyFont="1" applyFill="1" applyBorder="1" applyAlignment="1">
      <alignment horizontal="left" wrapText="1"/>
    </xf>
    <xf numFmtId="166" fontId="5" fillId="2" borderId="11" xfId="0" applyNumberFormat="1" applyFont="1" applyFill="1" applyBorder="1" applyAlignment="1">
      <alignment horizontal="left" wrapText="1"/>
    </xf>
    <xf numFmtId="0" fontId="14" fillId="3" borderId="0" xfId="0" applyFont="1" applyFill="1" applyBorder="1" applyAlignment="1">
      <alignment horizontal="center" vertical="center" wrapText="1"/>
    </xf>
    <xf numFmtId="0" fontId="5" fillId="3" borderId="5" xfId="0" applyFont="1" applyFill="1" applyBorder="1" applyAlignment="1">
      <alignment horizontal="left" vertical="center" wrapText="1"/>
    </xf>
    <xf numFmtId="0" fontId="6" fillId="2" borderId="32" xfId="0" applyFont="1" applyFill="1" applyBorder="1" applyAlignment="1">
      <alignment horizontal="center" vertical="center"/>
    </xf>
    <xf numFmtId="0" fontId="6" fillId="7" borderId="18" xfId="0" applyFont="1" applyFill="1" applyBorder="1" applyAlignment="1">
      <alignment horizontal="center" vertical="center"/>
    </xf>
    <xf numFmtId="0" fontId="6" fillId="7" borderId="14" xfId="0" applyFont="1" applyFill="1" applyBorder="1" applyAlignment="1">
      <alignment horizontal="center" vertical="center"/>
    </xf>
    <xf numFmtId="0" fontId="6" fillId="2" borderId="42" xfId="6" applyFont="1" applyFill="1" applyBorder="1" applyAlignment="1">
      <alignment horizontal="center" vertical="center"/>
    </xf>
    <xf numFmtId="172" fontId="6" fillId="2" borderId="18" xfId="6" applyNumberFormat="1" applyFont="1" applyFill="1" applyBorder="1" applyAlignment="1">
      <alignment horizontal="center" vertical="center"/>
    </xf>
    <xf numFmtId="172" fontId="6" fillId="2" borderId="32" xfId="6" applyNumberFormat="1" applyFont="1" applyFill="1" applyBorder="1" applyAlignment="1">
      <alignment horizontal="center" vertical="center"/>
    </xf>
    <xf numFmtId="172" fontId="6" fillId="2" borderId="14" xfId="6" applyNumberFormat="1" applyFont="1" applyFill="1" applyBorder="1" applyAlignment="1">
      <alignment horizontal="center" vertical="center"/>
    </xf>
    <xf numFmtId="0" fontId="14" fillId="3" borderId="0" xfId="6" applyFont="1" applyFill="1" applyBorder="1" applyAlignment="1">
      <alignment horizontal="center" vertical="center" wrapText="1"/>
    </xf>
    <xf numFmtId="0" fontId="6" fillId="2" borderId="18" xfId="6" applyFont="1" applyFill="1" applyBorder="1" applyAlignment="1">
      <alignment horizontal="center" vertical="center"/>
    </xf>
    <xf numFmtId="0" fontId="6" fillId="2" borderId="32" xfId="6" applyFont="1" applyFill="1" applyBorder="1" applyAlignment="1">
      <alignment horizontal="center" vertical="center"/>
    </xf>
    <xf numFmtId="0" fontId="6" fillId="2" borderId="14" xfId="6" applyFont="1" applyFill="1" applyBorder="1" applyAlignment="1">
      <alignment horizontal="center" vertical="center"/>
    </xf>
    <xf numFmtId="0" fontId="4" fillId="2" borderId="18" xfId="6" applyNumberFormat="1" applyFont="1" applyFill="1" applyBorder="1" applyAlignment="1">
      <alignment horizontal="center" vertical="center" wrapText="1"/>
    </xf>
    <xf numFmtId="0" fontId="4" fillId="2" borderId="32" xfId="6" applyNumberFormat="1" applyFont="1" applyFill="1" applyBorder="1" applyAlignment="1">
      <alignment horizontal="center" vertical="center" wrapText="1"/>
    </xf>
    <xf numFmtId="0" fontId="4" fillId="2" borderId="14" xfId="6" applyNumberFormat="1" applyFont="1" applyFill="1" applyBorder="1" applyAlignment="1">
      <alignment horizontal="center" vertical="center" wrapText="1"/>
    </xf>
    <xf numFmtId="0" fontId="4" fillId="2" borderId="28" xfId="6" applyNumberFormat="1" applyFont="1" applyFill="1" applyBorder="1" applyAlignment="1">
      <alignment horizontal="center" vertical="center" wrapText="1"/>
    </xf>
    <xf numFmtId="0" fontId="4" fillId="2" borderId="4" xfId="6" applyNumberFormat="1" applyFont="1" applyFill="1" applyBorder="1" applyAlignment="1">
      <alignment horizontal="center" vertical="center" wrapText="1"/>
    </xf>
    <xf numFmtId="0" fontId="4" fillId="2" borderId="34" xfId="6" applyNumberFormat="1" applyFont="1" applyFill="1" applyBorder="1" applyAlignment="1">
      <alignment horizontal="center" vertical="center" wrapText="1"/>
    </xf>
    <xf numFmtId="0" fontId="17" fillId="2" borderId="0" xfId="6" applyFont="1" applyFill="1" applyAlignment="1">
      <alignment horizontal="center" vertical="center"/>
    </xf>
    <xf numFmtId="0" fontId="12" fillId="4" borderId="42" xfId="6" applyFont="1" applyFill="1" applyBorder="1" applyAlignment="1">
      <alignment horizontal="center" vertical="center"/>
    </xf>
    <xf numFmtId="0" fontId="12" fillId="4" borderId="38" xfId="6" applyFont="1" applyFill="1" applyBorder="1" applyAlignment="1">
      <alignment horizontal="center" vertical="center"/>
    </xf>
    <xf numFmtId="0" fontId="12" fillId="4" borderId="20" xfId="6" applyFont="1" applyFill="1" applyBorder="1" applyAlignment="1">
      <alignment horizontal="center" vertical="center"/>
    </xf>
    <xf numFmtId="0" fontId="4" fillId="2" borderId="18" xfId="6" applyFont="1" applyFill="1" applyBorder="1" applyAlignment="1">
      <alignment horizontal="center" vertical="center" wrapText="1"/>
    </xf>
    <xf numFmtId="0" fontId="4" fillId="2" borderId="14" xfId="6" applyFont="1" applyFill="1" applyBorder="1" applyAlignment="1">
      <alignment horizontal="center" vertical="center" wrapText="1"/>
    </xf>
    <xf numFmtId="0" fontId="6" fillId="2" borderId="38" xfId="6" applyFont="1" applyFill="1" applyBorder="1" applyAlignment="1">
      <alignment horizontal="center" vertical="center" wrapText="1"/>
    </xf>
    <xf numFmtId="0" fontId="6" fillId="2" borderId="41" xfId="6" applyFont="1" applyFill="1" applyBorder="1" applyAlignment="1">
      <alignment horizontal="center" vertical="center" wrapText="1"/>
    </xf>
    <xf numFmtId="0" fontId="6" fillId="0" borderId="18" xfId="6" applyFont="1" applyFill="1" applyBorder="1" applyAlignment="1">
      <alignment horizontal="center" vertical="top" wrapText="1"/>
    </xf>
    <xf numFmtId="0" fontId="6" fillId="0" borderId="14" xfId="6" applyFont="1" applyFill="1" applyBorder="1" applyAlignment="1">
      <alignment horizontal="center" vertical="top" wrapText="1"/>
    </xf>
    <xf numFmtId="0" fontId="6" fillId="0" borderId="18" xfId="6" applyFont="1" applyFill="1" applyBorder="1" applyAlignment="1">
      <alignment horizontal="left" vertical="top" wrapText="1"/>
    </xf>
    <xf numFmtId="0" fontId="6" fillId="0" borderId="14" xfId="6" applyFont="1" applyFill="1" applyBorder="1" applyAlignment="1">
      <alignment horizontal="left" vertical="top" wrapText="1"/>
    </xf>
    <xf numFmtId="0" fontId="6" fillId="2" borderId="18" xfId="6" applyFont="1" applyFill="1" applyBorder="1" applyAlignment="1">
      <alignment horizontal="center" vertical="center" wrapText="1"/>
    </xf>
    <xf numFmtId="0" fontId="6" fillId="2" borderId="14" xfId="6" applyFont="1" applyFill="1" applyBorder="1" applyAlignment="1">
      <alignment horizontal="center" vertical="center" wrapText="1"/>
    </xf>
    <xf numFmtId="0" fontId="4" fillId="0" borderId="18" xfId="6" applyFont="1" applyFill="1" applyBorder="1" applyAlignment="1">
      <alignment horizontal="left" vertical="center" wrapText="1"/>
    </xf>
    <xf numFmtId="0" fontId="4" fillId="0" borderId="14" xfId="6" applyFont="1" applyFill="1" applyBorder="1" applyAlignment="1">
      <alignment horizontal="left" vertical="center" wrapText="1"/>
    </xf>
    <xf numFmtId="0" fontId="6" fillId="0" borderId="18" xfId="6" applyFont="1" applyFill="1" applyBorder="1" applyAlignment="1">
      <alignment horizontal="center" vertical="center" wrapText="1"/>
    </xf>
    <xf numFmtId="0" fontId="6" fillId="0" borderId="14" xfId="6" applyFont="1" applyFill="1" applyBorder="1" applyAlignment="1">
      <alignment horizontal="center" vertical="center" wrapText="1"/>
    </xf>
    <xf numFmtId="0" fontId="6" fillId="2" borderId="32" xfId="6" applyFont="1" applyFill="1" applyBorder="1" applyAlignment="1">
      <alignment horizontal="center" vertical="center" wrapText="1"/>
    </xf>
    <xf numFmtId="0" fontId="6" fillId="2" borderId="20" xfId="6" applyFont="1" applyFill="1" applyBorder="1" applyAlignment="1">
      <alignment horizontal="center" vertical="center" wrapText="1"/>
    </xf>
    <xf numFmtId="0" fontId="6" fillId="2" borderId="36" xfId="6" applyFont="1" applyFill="1" applyBorder="1" applyAlignment="1">
      <alignment horizontal="center" vertical="center" wrapText="1"/>
    </xf>
    <xf numFmtId="0" fontId="6" fillId="2" borderId="37" xfId="6" applyFont="1" applyFill="1" applyBorder="1" applyAlignment="1">
      <alignment horizontal="center" vertical="center" wrapText="1"/>
    </xf>
    <xf numFmtId="0" fontId="6" fillId="2" borderId="36" xfId="6" applyFont="1" applyFill="1" applyBorder="1" applyAlignment="1">
      <alignment horizontal="center" vertical="top" wrapText="1"/>
    </xf>
    <xf numFmtId="0" fontId="6" fillId="2" borderId="56" xfId="6" applyFont="1" applyFill="1" applyBorder="1" applyAlignment="1">
      <alignment horizontal="center" vertical="top" wrapText="1"/>
    </xf>
    <xf numFmtId="0" fontId="6" fillId="2" borderId="37" xfId="6" applyFont="1" applyFill="1" applyBorder="1" applyAlignment="1">
      <alignment horizontal="center" vertical="top" wrapText="1"/>
    </xf>
    <xf numFmtId="0" fontId="6" fillId="2" borderId="43" xfId="6" applyFont="1" applyFill="1" applyBorder="1" applyAlignment="1">
      <alignment horizontal="center" vertical="top" wrapText="1"/>
    </xf>
    <xf numFmtId="0" fontId="6" fillId="2" borderId="0" xfId="6" applyFont="1" applyFill="1" applyBorder="1" applyAlignment="1">
      <alignment horizontal="center" vertical="top" wrapText="1"/>
    </xf>
    <xf numFmtId="0" fontId="6" fillId="2" borderId="47" xfId="6" applyFont="1" applyFill="1" applyBorder="1" applyAlignment="1">
      <alignment horizontal="center" vertical="top" wrapText="1"/>
    </xf>
    <xf numFmtId="0" fontId="6" fillId="2" borderId="28" xfId="6" applyFont="1" applyFill="1" applyBorder="1" applyAlignment="1">
      <alignment horizontal="center" vertical="top" wrapText="1"/>
    </xf>
    <xf numFmtId="0" fontId="6" fillId="2" borderId="4" xfId="6" applyFont="1" applyFill="1" applyBorder="1" applyAlignment="1">
      <alignment horizontal="center" vertical="top" wrapText="1"/>
    </xf>
    <xf numFmtId="0" fontId="6" fillId="2" borderId="34" xfId="6" applyFont="1" applyFill="1" applyBorder="1" applyAlignment="1">
      <alignment horizontal="center" vertical="top" wrapText="1"/>
    </xf>
    <xf numFmtId="0" fontId="4" fillId="2" borderId="18" xfId="6" applyFont="1" applyFill="1" applyBorder="1" applyAlignment="1">
      <alignment horizontal="center" vertical="top" wrapText="1"/>
    </xf>
    <xf numFmtId="0" fontId="6" fillId="2" borderId="14" xfId="6" applyFont="1" applyFill="1" applyBorder="1" applyAlignment="1">
      <alignment horizontal="center" vertical="top" wrapText="1"/>
    </xf>
    <xf numFmtId="0" fontId="4" fillId="2" borderId="56" xfId="6" applyFont="1" applyFill="1" applyBorder="1" applyAlignment="1">
      <alignment horizontal="center" vertical="top" wrapText="1"/>
    </xf>
    <xf numFmtId="0" fontId="4" fillId="2" borderId="0" xfId="6" applyFont="1" applyFill="1" applyAlignment="1">
      <alignment horizontal="center" vertical="top" wrapText="1"/>
    </xf>
    <xf numFmtId="0" fontId="4" fillId="2" borderId="4" xfId="6" applyFont="1" applyFill="1" applyBorder="1" applyAlignment="1">
      <alignment horizontal="center" vertical="top" wrapText="1"/>
    </xf>
    <xf numFmtId="0" fontId="4" fillId="3" borderId="42" xfId="6" applyFont="1" applyFill="1" applyBorder="1" applyAlignment="1">
      <alignment horizontal="center" vertical="center" wrapText="1"/>
    </xf>
    <xf numFmtId="0" fontId="4" fillId="0" borderId="5" xfId="6" applyFont="1" applyFill="1" applyBorder="1" applyAlignment="1">
      <alignment horizontal="left" vertical="center" wrapText="1"/>
    </xf>
    <xf numFmtId="0" fontId="6" fillId="4" borderId="15" xfId="6" applyFont="1" applyFill="1" applyBorder="1" applyAlignment="1">
      <alignment horizontal="center" vertical="center" wrapText="1"/>
    </xf>
    <xf numFmtId="3" fontId="22" fillId="0" borderId="52" xfId="6" applyNumberFormat="1" applyFont="1" applyFill="1" applyBorder="1" applyAlignment="1">
      <alignment horizontal="center" vertical="center" wrapText="1"/>
    </xf>
    <xf numFmtId="3" fontId="22" fillId="0" borderId="53" xfId="6" applyNumberFormat="1" applyFont="1" applyFill="1" applyBorder="1" applyAlignment="1">
      <alignment horizontal="center" vertical="center" wrapText="1"/>
    </xf>
    <xf numFmtId="3" fontId="22" fillId="0" borderId="46" xfId="6" applyNumberFormat="1" applyFont="1" applyFill="1" applyBorder="1" applyAlignment="1">
      <alignment horizontal="center" vertical="center" wrapText="1"/>
    </xf>
    <xf numFmtId="3" fontId="22" fillId="0" borderId="55" xfId="6" applyNumberFormat="1" applyFont="1" applyFill="1" applyBorder="1" applyAlignment="1">
      <alignment horizontal="center" vertical="center" wrapText="1"/>
    </xf>
    <xf numFmtId="3" fontId="22" fillId="0" borderId="50" xfId="6" applyNumberFormat="1" applyFont="1" applyFill="1" applyBorder="1" applyAlignment="1">
      <alignment horizontal="center" vertical="center" wrapText="1"/>
    </xf>
    <xf numFmtId="3" fontId="22" fillId="0" borderId="54" xfId="6" applyNumberFormat="1" applyFont="1" applyFill="1" applyBorder="1" applyAlignment="1">
      <alignment horizontal="center" vertical="center" wrapText="1"/>
    </xf>
    <xf numFmtId="0" fontId="9" fillId="5" borderId="18" xfId="6" applyFont="1" applyFill="1" applyBorder="1" applyAlignment="1">
      <alignment horizontal="center" vertical="center"/>
    </xf>
    <xf numFmtId="0" fontId="9" fillId="5" borderId="32" xfId="6" applyFont="1" applyFill="1" applyBorder="1" applyAlignment="1">
      <alignment horizontal="center" vertical="center"/>
    </xf>
    <xf numFmtId="0" fontId="9" fillId="5" borderId="14" xfId="6" applyFont="1" applyFill="1" applyBorder="1" applyAlignment="1">
      <alignment horizontal="center" vertical="center"/>
    </xf>
    <xf numFmtId="168" fontId="22" fillId="0" borderId="52" xfId="6" applyNumberFormat="1" applyFont="1" applyFill="1" applyBorder="1" applyAlignment="1">
      <alignment horizontal="center" vertical="center" wrapText="1"/>
    </xf>
    <xf numFmtId="168" fontId="22" fillId="0" borderId="53" xfId="6" applyNumberFormat="1" applyFont="1" applyFill="1" applyBorder="1" applyAlignment="1">
      <alignment horizontal="center" vertical="center" wrapText="1"/>
    </xf>
    <xf numFmtId="168" fontId="22" fillId="0" borderId="46" xfId="6" applyNumberFormat="1" applyFont="1" applyFill="1" applyBorder="1" applyAlignment="1">
      <alignment horizontal="center" vertical="center" wrapText="1"/>
    </xf>
    <xf numFmtId="168" fontId="22" fillId="0" borderId="55" xfId="6" applyNumberFormat="1" applyFont="1" applyFill="1" applyBorder="1" applyAlignment="1">
      <alignment horizontal="center" vertical="center" wrapText="1"/>
    </xf>
    <xf numFmtId="168" fontId="22" fillId="0" borderId="50" xfId="6" applyNumberFormat="1" applyFont="1" applyFill="1" applyBorder="1" applyAlignment="1">
      <alignment horizontal="center" vertical="center" wrapText="1"/>
    </xf>
    <xf numFmtId="168" fontId="22" fillId="0" borderId="54" xfId="6" applyNumberFormat="1" applyFont="1" applyFill="1" applyBorder="1" applyAlignment="1">
      <alignment horizontal="center" vertical="center" wrapText="1"/>
    </xf>
    <xf numFmtId="0" fontId="6" fillId="2" borderId="5" xfId="6" applyFont="1" applyFill="1" applyBorder="1" applyAlignment="1">
      <alignment horizontal="center" vertical="center"/>
    </xf>
    <xf numFmtId="166" fontId="4" fillId="2" borderId="5" xfId="6" applyNumberFormat="1" applyFont="1" applyFill="1" applyBorder="1" applyAlignment="1">
      <alignment horizontal="left" vertical="center"/>
    </xf>
    <xf numFmtId="0" fontId="9" fillId="2" borderId="0" xfId="6" applyFont="1" applyFill="1" applyBorder="1" applyAlignment="1">
      <alignment horizontal="center" vertical="center"/>
    </xf>
    <xf numFmtId="0" fontId="17" fillId="2" borderId="0" xfId="6" applyFont="1" applyFill="1" applyBorder="1" applyAlignment="1">
      <alignment horizontal="center" vertical="center"/>
    </xf>
    <xf numFmtId="0" fontId="6" fillId="4" borderId="5" xfId="6" applyFont="1" applyFill="1" applyBorder="1" applyAlignment="1">
      <alignment horizontal="center" vertical="center"/>
    </xf>
    <xf numFmtId="167" fontId="6" fillId="2" borderId="29" xfId="6" applyNumberFormat="1" applyFont="1" applyFill="1" applyBorder="1" applyAlignment="1">
      <alignment horizontal="left" vertical="center"/>
    </xf>
    <xf numFmtId="167" fontId="6" fillId="2" borderId="33" xfId="6" applyNumberFormat="1" applyFont="1" applyFill="1" applyBorder="1" applyAlignment="1">
      <alignment horizontal="left" vertical="center"/>
    </xf>
    <xf numFmtId="2" fontId="4" fillId="2" borderId="5" xfId="6" applyNumberFormat="1" applyFont="1" applyFill="1" applyBorder="1" applyAlignment="1">
      <alignment horizontal="right" vertical="center"/>
    </xf>
    <xf numFmtId="0" fontId="7" fillId="2" borderId="0" xfId="6" applyFont="1" applyFill="1" applyBorder="1" applyAlignment="1">
      <alignment horizontal="center" vertical="center" wrapText="1"/>
    </xf>
    <xf numFmtId="0" fontId="19" fillId="2" borderId="5" xfId="6" applyNumberFormat="1" applyFont="1" applyFill="1" applyBorder="1" applyAlignment="1">
      <alignment horizontal="left" vertical="center" wrapText="1"/>
    </xf>
    <xf numFmtId="0" fontId="20" fillId="2" borderId="29" xfId="6" applyNumberFormat="1" applyFont="1" applyFill="1" applyBorder="1" applyAlignment="1">
      <alignment horizontal="center" vertical="center" wrapText="1"/>
    </xf>
    <xf numFmtId="0" fontId="20" fillId="2" borderId="25" xfId="6" applyNumberFormat="1" applyFont="1" applyFill="1" applyBorder="1" applyAlignment="1">
      <alignment horizontal="center" vertical="center" wrapText="1"/>
    </xf>
    <xf numFmtId="0" fontId="20" fillId="2" borderId="33" xfId="6" applyNumberFormat="1" applyFont="1" applyFill="1" applyBorder="1" applyAlignment="1">
      <alignment horizontal="center" vertical="center" wrapText="1"/>
    </xf>
    <xf numFmtId="0" fontId="22" fillId="0" borderId="48" xfId="6" applyNumberFormat="1" applyFont="1" applyFill="1" applyBorder="1" applyAlignment="1">
      <alignment horizontal="center" vertical="center" wrapText="1"/>
    </xf>
    <xf numFmtId="0" fontId="22" fillId="0" borderId="49" xfId="6" applyNumberFormat="1" applyFont="1" applyFill="1" applyBorder="1" applyAlignment="1">
      <alignment horizontal="center" vertical="center" wrapText="1"/>
    </xf>
    <xf numFmtId="0" fontId="22" fillId="0" borderId="15" xfId="6" applyNumberFormat="1" applyFont="1" applyFill="1" applyBorder="1" applyAlignment="1">
      <alignment horizontal="center" vertical="center" wrapText="1"/>
    </xf>
    <xf numFmtId="0" fontId="6" fillId="0" borderId="5" xfId="6" applyFont="1" applyFill="1" applyBorder="1" applyAlignment="1">
      <alignment horizontal="left" vertical="center" wrapText="1"/>
    </xf>
    <xf numFmtId="0" fontId="6" fillId="2" borderId="29" xfId="6" applyFont="1" applyFill="1" applyBorder="1" applyAlignment="1">
      <alignment horizontal="center" vertical="center"/>
    </xf>
    <xf numFmtId="0" fontId="6" fillId="2" borderId="25" xfId="6" applyFont="1" applyFill="1" applyBorder="1" applyAlignment="1">
      <alignment horizontal="center" vertical="center"/>
    </xf>
    <xf numFmtId="0" fontId="6" fillId="2" borderId="35" xfId="6" applyFont="1" applyFill="1" applyBorder="1" applyAlignment="1">
      <alignment horizontal="center" vertical="center"/>
    </xf>
    <xf numFmtId="0" fontId="14" fillId="5" borderId="18" xfId="6" applyFont="1" applyFill="1" applyBorder="1" applyAlignment="1">
      <alignment horizontal="center" vertical="center"/>
    </xf>
    <xf numFmtId="0" fontId="14" fillId="5" borderId="32" xfId="6" applyFont="1" applyFill="1" applyBorder="1" applyAlignment="1">
      <alignment horizontal="center" vertical="center"/>
    </xf>
    <xf numFmtId="0" fontId="14" fillId="5" borderId="14" xfId="6" applyFont="1" applyFill="1" applyBorder="1" applyAlignment="1">
      <alignment horizontal="center" vertical="center"/>
    </xf>
    <xf numFmtId="0" fontId="19" fillId="2" borderId="18" xfId="6" applyNumberFormat="1" applyFont="1" applyFill="1" applyBorder="1" applyAlignment="1">
      <alignment horizontal="center" vertical="center" wrapText="1"/>
    </xf>
    <xf numFmtId="0" fontId="19" fillId="2" borderId="32" xfId="6" applyNumberFormat="1" applyFont="1" applyFill="1" applyBorder="1" applyAlignment="1">
      <alignment horizontal="center" vertical="center" wrapText="1"/>
    </xf>
    <xf numFmtId="0" fontId="19" fillId="2" borderId="14" xfId="6" applyNumberFormat="1" applyFont="1" applyFill="1" applyBorder="1" applyAlignment="1">
      <alignment horizontal="center" vertical="center" wrapText="1"/>
    </xf>
    <xf numFmtId="0" fontId="6" fillId="2" borderId="50" xfId="6" applyFont="1" applyFill="1" applyBorder="1" applyAlignment="1">
      <alignment horizontal="center" vertical="center"/>
    </xf>
    <xf numFmtId="0" fontId="6" fillId="2" borderId="51" xfId="6" applyFont="1" applyFill="1" applyBorder="1" applyAlignment="1">
      <alignment horizontal="center" vertical="center"/>
    </xf>
    <xf numFmtId="0" fontId="20" fillId="2" borderId="15" xfId="6" applyNumberFormat="1" applyFont="1" applyFill="1" applyBorder="1" applyAlignment="1">
      <alignment horizontal="center" vertical="center" wrapText="1"/>
    </xf>
    <xf numFmtId="167" fontId="6" fillId="2" borderId="5" xfId="6" applyNumberFormat="1" applyFont="1" applyFill="1" applyBorder="1" applyAlignment="1">
      <alignment horizontal="left" vertical="center"/>
    </xf>
    <xf numFmtId="0" fontId="6" fillId="4" borderId="18"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4" xfId="0" applyFont="1" applyFill="1" applyBorder="1" applyAlignment="1">
      <alignment horizontal="center" vertical="center" wrapText="1"/>
    </xf>
    <xf numFmtId="0" fontId="6" fillId="4" borderId="36" xfId="0" applyFont="1" applyFill="1" applyBorder="1" applyAlignment="1">
      <alignment horizontal="center" vertical="center"/>
    </xf>
    <xf numFmtId="0" fontId="6" fillId="4" borderId="37"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34" xfId="0" applyFont="1" applyFill="1" applyBorder="1" applyAlignment="1">
      <alignment horizontal="center" vertical="center"/>
    </xf>
    <xf numFmtId="0" fontId="6" fillId="4" borderId="38" xfId="0" applyFont="1" applyFill="1" applyBorder="1" applyAlignment="1">
      <alignment horizontal="center" vertical="center" wrapText="1"/>
    </xf>
    <xf numFmtId="0" fontId="6" fillId="4" borderId="41" xfId="0" applyFont="1" applyFill="1" applyBorder="1" applyAlignment="1">
      <alignment horizontal="center" vertical="center" wrapText="1"/>
    </xf>
    <xf numFmtId="1" fontId="4" fillId="2" borderId="6" xfId="0" applyNumberFormat="1" applyFont="1" applyFill="1" applyBorder="1" applyAlignment="1">
      <alignment horizontal="left"/>
    </xf>
    <xf numFmtId="0" fontId="4" fillId="2" borderId="7" xfId="0" applyFont="1" applyFill="1" applyBorder="1" applyAlignment="1">
      <alignment horizontal="left"/>
    </xf>
    <xf numFmtId="0" fontId="4" fillId="2" borderId="8" xfId="0" applyFont="1" applyFill="1" applyBorder="1" applyAlignment="1">
      <alignment horizontal="left"/>
    </xf>
    <xf numFmtId="0" fontId="4" fillId="2" borderId="9"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10" xfId="0" applyFont="1" applyFill="1" applyBorder="1" applyAlignment="1">
      <alignment horizontal="left" vertical="center" wrapText="1"/>
    </xf>
    <xf numFmtId="165" fontId="4" fillId="2" borderId="9" xfId="0" applyNumberFormat="1" applyFont="1" applyFill="1" applyBorder="1" applyAlignment="1">
      <alignment horizontal="left"/>
    </xf>
    <xf numFmtId="165" fontId="4" fillId="2" borderId="5" xfId="0" applyNumberFormat="1" applyFont="1" applyFill="1" applyBorder="1" applyAlignment="1">
      <alignment horizontal="left"/>
    </xf>
    <xf numFmtId="165" fontId="4" fillId="2" borderId="10" xfId="0" applyNumberFormat="1" applyFont="1" applyFill="1" applyBorder="1" applyAlignment="1">
      <alignment horizontal="left"/>
    </xf>
    <xf numFmtId="166" fontId="4" fillId="2" borderId="17" xfId="0" applyNumberFormat="1" applyFont="1" applyFill="1" applyBorder="1" applyAlignment="1">
      <alignment horizontal="left"/>
    </xf>
    <xf numFmtId="166" fontId="4" fillId="2" borderId="11" xfId="0" applyNumberFormat="1" applyFont="1" applyFill="1" applyBorder="1" applyAlignment="1">
      <alignment horizontal="left"/>
    </xf>
    <xf numFmtId="166" fontId="4" fillId="2" borderId="12" xfId="0" applyNumberFormat="1" applyFont="1" applyFill="1" applyBorder="1" applyAlignment="1">
      <alignment horizontal="left"/>
    </xf>
    <xf numFmtId="1" fontId="6" fillId="2" borderId="18" xfId="7" applyNumberFormat="1" applyFont="1" applyFill="1" applyBorder="1" applyAlignment="1">
      <alignment horizontal="center" vertical="center"/>
    </xf>
    <xf numFmtId="0" fontId="6" fillId="2" borderId="32" xfId="7" applyFont="1" applyFill="1" applyBorder="1" applyAlignment="1">
      <alignment horizontal="center" vertical="center"/>
    </xf>
    <xf numFmtId="0" fontId="6" fillId="2" borderId="14" xfId="7" applyFont="1" applyFill="1" applyBorder="1" applyAlignment="1">
      <alignment horizontal="center" vertical="center"/>
    </xf>
    <xf numFmtId="166" fontId="4" fillId="2" borderId="36" xfId="7" applyNumberFormat="1" applyFill="1" applyBorder="1" applyAlignment="1">
      <alignment horizontal="center"/>
    </xf>
    <xf numFmtId="166" fontId="4" fillId="2" borderId="56" xfId="7" applyNumberFormat="1" applyFill="1" applyBorder="1" applyAlignment="1">
      <alignment horizontal="center"/>
    </xf>
    <xf numFmtId="166" fontId="4" fillId="2" borderId="37" xfId="7" applyNumberFormat="1" applyFill="1" applyBorder="1" applyAlignment="1">
      <alignment horizontal="center"/>
    </xf>
    <xf numFmtId="166" fontId="4" fillId="2" borderId="43" xfId="7" applyNumberFormat="1" applyFill="1" applyBorder="1" applyAlignment="1">
      <alignment horizontal="center"/>
    </xf>
    <xf numFmtId="166" fontId="4" fillId="2" borderId="0" xfId="7" applyNumberFormat="1" applyFill="1" applyBorder="1" applyAlignment="1">
      <alignment horizontal="center"/>
    </xf>
    <xf numFmtId="166" fontId="4" fillId="2" borderId="47" xfId="7" applyNumberFormat="1" applyFill="1" applyBorder="1" applyAlignment="1">
      <alignment horizontal="center"/>
    </xf>
    <xf numFmtId="166" fontId="4" fillId="2" borderId="28" xfId="7" applyNumberFormat="1" applyFill="1" applyBorder="1" applyAlignment="1">
      <alignment horizontal="center"/>
    </xf>
    <xf numFmtId="166" fontId="4" fillId="2" borderId="4" xfId="7" applyNumberFormat="1" applyFill="1" applyBorder="1" applyAlignment="1">
      <alignment horizontal="center"/>
    </xf>
    <xf numFmtId="166" fontId="4" fillId="2" borderId="34" xfId="7" applyNumberFormat="1" applyFill="1" applyBorder="1" applyAlignment="1">
      <alignment horizontal="center"/>
    </xf>
    <xf numFmtId="0" fontId="4" fillId="2" borderId="18" xfId="7" applyFill="1" applyBorder="1" applyAlignment="1">
      <alignment horizontal="center" vertical="center" wrapText="1"/>
    </xf>
    <xf numFmtId="0" fontId="4" fillId="2" borderId="32" xfId="7" applyFill="1" applyBorder="1" applyAlignment="1">
      <alignment horizontal="center" vertical="center" wrapText="1"/>
    </xf>
    <xf numFmtId="0" fontId="4" fillId="2" borderId="14" xfId="7" applyFill="1" applyBorder="1" applyAlignment="1">
      <alignment horizontal="center" vertical="center" wrapText="1"/>
    </xf>
    <xf numFmtId="172" fontId="6" fillId="2" borderId="18" xfId="7" applyNumberFormat="1" applyFont="1" applyFill="1" applyBorder="1" applyAlignment="1">
      <alignment horizontal="center" vertical="center"/>
    </xf>
    <xf numFmtId="172" fontId="6" fillId="2" borderId="32" xfId="7" applyNumberFormat="1" applyFont="1" applyFill="1" applyBorder="1" applyAlignment="1">
      <alignment horizontal="center" vertical="center"/>
    </xf>
    <xf numFmtId="172" fontId="6" fillId="2" borderId="14" xfId="7" applyNumberFormat="1" applyFont="1" applyFill="1" applyBorder="1" applyAlignment="1">
      <alignment horizontal="center" vertical="center"/>
    </xf>
    <xf numFmtId="0" fontId="6" fillId="2" borderId="18" xfId="7" applyFont="1" applyFill="1" applyBorder="1" applyAlignment="1">
      <alignment horizontal="center" vertical="center"/>
    </xf>
    <xf numFmtId="164" fontId="6" fillId="2" borderId="18" xfId="12" applyFont="1" applyFill="1" applyBorder="1" applyAlignment="1">
      <alignment horizontal="center" vertical="center"/>
    </xf>
    <xf numFmtId="164" fontId="6" fillId="2" borderId="32" xfId="12" applyFont="1" applyFill="1" applyBorder="1" applyAlignment="1">
      <alignment horizontal="center" vertical="center"/>
    </xf>
    <xf numFmtId="164" fontId="6" fillId="2" borderId="14" xfId="12" applyFont="1" applyFill="1" applyBorder="1" applyAlignment="1">
      <alignment horizontal="center" vertical="center"/>
    </xf>
    <xf numFmtId="0" fontId="16" fillId="0" borderId="18" xfId="11" applyFont="1" applyBorder="1" applyAlignment="1">
      <alignment horizontal="center" vertical="center" wrapText="1"/>
    </xf>
    <xf numFmtId="0" fontId="16" fillId="0" borderId="32" xfId="11" applyFont="1" applyBorder="1" applyAlignment="1">
      <alignment horizontal="center" vertical="center" wrapText="1"/>
    </xf>
    <xf numFmtId="0" fontId="16" fillId="0" borderId="14" xfId="11" applyFont="1" applyBorder="1" applyAlignment="1">
      <alignment horizontal="center" vertical="center" wrapText="1"/>
    </xf>
    <xf numFmtId="0" fontId="6" fillId="4" borderId="29" xfId="6" applyFont="1" applyFill="1" applyBorder="1" applyAlignment="1">
      <alignment horizontal="center" vertical="center"/>
    </xf>
    <xf numFmtId="0" fontId="6" fillId="4" borderId="25" xfId="6" applyFont="1" applyFill="1" applyBorder="1" applyAlignment="1">
      <alignment horizontal="center" vertical="center"/>
    </xf>
    <xf numFmtId="0" fontId="14" fillId="2" borderId="0" xfId="6" applyFont="1" applyFill="1" applyAlignment="1">
      <alignment horizontal="center" vertical="center" wrapText="1"/>
    </xf>
    <xf numFmtId="0" fontId="6" fillId="2" borderId="5" xfId="6" applyFont="1" applyFill="1" applyBorder="1" applyAlignment="1">
      <alignment horizontal="center" vertical="center" wrapText="1"/>
    </xf>
    <xf numFmtId="0" fontId="20" fillId="2" borderId="5" xfId="6" applyFont="1" applyFill="1" applyBorder="1" applyAlignment="1">
      <alignment horizontal="center" vertical="center" wrapText="1"/>
    </xf>
    <xf numFmtId="166" fontId="4" fillId="2" borderId="5" xfId="6" applyNumberFormat="1" applyFill="1" applyBorder="1" applyAlignment="1">
      <alignment horizontal="left" vertical="center"/>
    </xf>
    <xf numFmtId="0" fontId="6" fillId="2" borderId="0" xfId="6" applyFont="1" applyFill="1" applyAlignment="1">
      <alignment horizontal="center"/>
    </xf>
    <xf numFmtId="165" fontId="4" fillId="2" borderId="29" xfId="6" applyNumberFormat="1" applyFill="1" applyBorder="1" applyAlignment="1">
      <alignment horizontal="center" vertical="center"/>
    </xf>
    <xf numFmtId="165" fontId="4" fillId="2" borderId="33" xfId="6" applyNumberFormat="1" applyFill="1" applyBorder="1" applyAlignment="1">
      <alignment horizontal="center" vertical="center"/>
    </xf>
    <xf numFmtId="2" fontId="4" fillId="2" borderId="52" xfId="6" applyNumberFormat="1" applyFill="1" applyBorder="1" applyAlignment="1">
      <alignment horizontal="center" vertical="center"/>
    </xf>
    <xf numFmtId="2" fontId="4" fillId="2" borderId="39" xfId="6" applyNumberFormat="1" applyFill="1" applyBorder="1" applyAlignment="1">
      <alignment horizontal="center" vertical="center"/>
    </xf>
    <xf numFmtId="166" fontId="4" fillId="2" borderId="5" xfId="6" applyNumberFormat="1" applyFill="1" applyBorder="1" applyAlignment="1">
      <alignment horizontal="center" vertical="center"/>
    </xf>
  </cellXfs>
  <cellStyles count="14">
    <cellStyle name="Millares 2" xfId="4"/>
    <cellStyle name="Moneda 2" xfId="5"/>
    <cellStyle name="Moneda 2 2" xfId="10"/>
    <cellStyle name="Moneda 2 2 2" xfId="13"/>
    <cellStyle name="Moneda 3" xfId="9"/>
    <cellStyle name="Moneda 3 2" xfId="12"/>
    <cellStyle name="Normal" xfId="0" builtinId="0"/>
    <cellStyle name="Normal 2" xfId="3"/>
    <cellStyle name="Normal 2 2" xfId="6"/>
    <cellStyle name="Normal 3" xfId="1"/>
    <cellStyle name="Normal 3 2 2" xfId="7"/>
    <cellStyle name="Normal 4" xfId="8"/>
    <cellStyle name="Normal 4 2" xfId="11"/>
    <cellStyle name="Porcentaje 2" xfId="2"/>
  </cellStyles>
  <dxfs count="6">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136071</xdr:colOff>
      <xdr:row>0</xdr:row>
      <xdr:rowOff>122464</xdr:rowOff>
    </xdr:from>
    <xdr:to>
      <xdr:col>1</xdr:col>
      <xdr:colOff>1841046</xdr:colOff>
      <xdr:row>1</xdr:row>
      <xdr:rowOff>107496</xdr:rowOff>
    </xdr:to>
    <xdr:pic>
      <xdr:nvPicPr>
        <xdr:cNvPr id="3" name="Imagen 2">
          <a:extLst>
            <a:ext uri="{FF2B5EF4-FFF2-40B4-BE49-F238E27FC236}">
              <a16:creationId xmlns:a16="http://schemas.microsoft.com/office/drawing/2014/main" xmlns="" id="{4B8E3100-FEE3-4974-9BA3-4D0463091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6071" y="122464"/>
          <a:ext cx="3555546" cy="13729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2204357</xdr:colOff>
      <xdr:row>0</xdr:row>
      <xdr:rowOff>244929</xdr:rowOff>
    </xdr:from>
    <xdr:to>
      <xdr:col>3</xdr:col>
      <xdr:colOff>1351188</xdr:colOff>
      <xdr:row>1</xdr:row>
      <xdr:rowOff>23132</xdr:rowOff>
    </xdr:to>
    <xdr:pic>
      <xdr:nvPicPr>
        <xdr:cNvPr id="4" name="Imagen 3">
          <a:extLst>
            <a:ext uri="{FF2B5EF4-FFF2-40B4-BE49-F238E27FC236}">
              <a16:creationId xmlns:a16="http://schemas.microsoft.com/office/drawing/2014/main" xmlns="" id="{CE14EA91-08E7-4ECB-AA13-1DBC03C397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54928" y="244929"/>
          <a:ext cx="3650796" cy="1166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552450</xdr:colOff>
      <xdr:row>0</xdr:row>
      <xdr:rowOff>123826</xdr:rowOff>
    </xdr:from>
    <xdr:to>
      <xdr:col>2</xdr:col>
      <xdr:colOff>615453</xdr:colOff>
      <xdr:row>1</xdr:row>
      <xdr:rowOff>581898</xdr:rowOff>
    </xdr:to>
    <xdr:pic>
      <xdr:nvPicPr>
        <xdr:cNvPr id="4" name="Imagen 3">
          <a:extLst>
            <a:ext uri="{FF2B5EF4-FFF2-40B4-BE49-F238E27FC236}">
              <a16:creationId xmlns:a16="http://schemas.microsoft.com/office/drawing/2014/main" xmlns="" id="{25D84A6A-2809-4ECC-A57F-38E820B57A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5900" y="123826"/>
          <a:ext cx="2962275" cy="1143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0</xdr:row>
      <xdr:rowOff>55789</xdr:rowOff>
    </xdr:from>
    <xdr:to>
      <xdr:col>12</xdr:col>
      <xdr:colOff>201592</xdr:colOff>
      <xdr:row>1</xdr:row>
      <xdr:rowOff>536121</xdr:rowOff>
    </xdr:to>
    <xdr:pic>
      <xdr:nvPicPr>
        <xdr:cNvPr id="5" name="Imagen 4">
          <a:extLst>
            <a:ext uri="{FF2B5EF4-FFF2-40B4-BE49-F238E27FC236}">
              <a16:creationId xmlns:a16="http://schemas.microsoft.com/office/drawing/2014/main" xmlns="" id="{9A62792D-9DB7-4E83-8C4C-2185A962C9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09982" y="55789"/>
          <a:ext cx="3603377" cy="1160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295275</xdr:colOff>
      <xdr:row>0</xdr:row>
      <xdr:rowOff>0</xdr:rowOff>
    </xdr:from>
    <xdr:to>
      <xdr:col>8</xdr:col>
      <xdr:colOff>289832</xdr:colOff>
      <xdr:row>1</xdr:row>
      <xdr:rowOff>485775</xdr:rowOff>
    </xdr:to>
    <xdr:pic>
      <xdr:nvPicPr>
        <xdr:cNvPr id="6" name="Imagen 5">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8725" y="0"/>
          <a:ext cx="3552825"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214312</xdr:colOff>
      <xdr:row>41</xdr:row>
      <xdr:rowOff>547688</xdr:rowOff>
    </xdr:from>
    <xdr:to>
      <xdr:col>2</xdr:col>
      <xdr:colOff>5185741</xdr:colOff>
      <xdr:row>41</xdr:row>
      <xdr:rowOff>1795307</xdr:rowOff>
    </xdr:to>
    <xdr:pic>
      <xdr:nvPicPr>
        <xdr:cNvPr id="2" name="Imagen 1">
          <a:extLst>
            <a:ext uri="{FF2B5EF4-FFF2-40B4-BE49-F238E27FC236}">
              <a16:creationId xmlns:a16="http://schemas.microsoft.com/office/drawing/2014/main" xmlns="" id="{6ECB6FBE-76FC-1B5E-45A1-18FA30B3EBB6}"/>
            </a:ext>
          </a:extLst>
        </xdr:cNvPr>
        <xdr:cNvPicPr>
          <a:picLocks noChangeAspect="1"/>
        </xdr:cNvPicPr>
      </xdr:nvPicPr>
      <xdr:blipFill>
        <a:blip xmlns:r="http://schemas.openxmlformats.org/officeDocument/2006/relationships" r:embed="rId1"/>
        <a:stretch>
          <a:fillRect/>
        </a:stretch>
      </xdr:blipFill>
      <xdr:spPr>
        <a:xfrm>
          <a:off x="3509962" y="38161913"/>
          <a:ext cx="4971429" cy="12476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969818</xdr:colOff>
      <xdr:row>0</xdr:row>
      <xdr:rowOff>138546</xdr:rowOff>
    </xdr:from>
    <xdr:to>
      <xdr:col>2</xdr:col>
      <xdr:colOff>1823382</xdr:colOff>
      <xdr:row>0</xdr:row>
      <xdr:rowOff>1280177</xdr:rowOff>
    </xdr:to>
    <xdr:pic>
      <xdr:nvPicPr>
        <xdr:cNvPr id="2" name="Imagen 1">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9818" y="138546"/>
          <a:ext cx="2939539" cy="11416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969819</xdr:colOff>
      <xdr:row>0</xdr:row>
      <xdr:rowOff>190500</xdr:rowOff>
    </xdr:from>
    <xdr:to>
      <xdr:col>8</xdr:col>
      <xdr:colOff>164832</xdr:colOff>
      <xdr:row>0</xdr:row>
      <xdr:rowOff>1354391</xdr:rowOff>
    </xdr:to>
    <xdr:pic>
      <xdr:nvPicPr>
        <xdr:cNvPr id="3" name="Imagen 2">
          <a:extLst>
            <a:ext uri="{FF2B5EF4-FFF2-40B4-BE49-F238E27FC236}">
              <a16:creationId xmlns:a16="http://schemas.microsoft.com/office/drawing/2014/main" xmlns="" id="{00000000-0008-0000-02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380644" y="190500"/>
          <a:ext cx="3605088" cy="11638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86591</xdr:colOff>
      <xdr:row>0</xdr:row>
      <xdr:rowOff>363682</xdr:rowOff>
    </xdr:from>
    <xdr:to>
      <xdr:col>1</xdr:col>
      <xdr:colOff>3120360</xdr:colOff>
      <xdr:row>0</xdr:row>
      <xdr:rowOff>1505313</xdr:rowOff>
    </xdr:to>
    <xdr:pic>
      <xdr:nvPicPr>
        <xdr:cNvPr id="2" name="Imagen 1">
          <a:extLst>
            <a:ext uri="{FF2B5EF4-FFF2-40B4-BE49-F238E27FC236}">
              <a16:creationId xmlns:a16="http://schemas.microsoft.com/office/drawing/2014/main" xmlns=""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5316" y="363682"/>
          <a:ext cx="3033769" cy="11416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1097106</xdr:colOff>
      <xdr:row>0</xdr:row>
      <xdr:rowOff>361084</xdr:rowOff>
    </xdr:from>
    <xdr:to>
      <xdr:col>6</xdr:col>
      <xdr:colOff>122420</xdr:colOff>
      <xdr:row>0</xdr:row>
      <xdr:rowOff>1524975</xdr:rowOff>
    </xdr:to>
    <xdr:pic>
      <xdr:nvPicPr>
        <xdr:cNvPr id="3" name="Imagen 2">
          <a:extLst>
            <a:ext uri="{FF2B5EF4-FFF2-40B4-BE49-F238E27FC236}">
              <a16:creationId xmlns:a16="http://schemas.microsoft.com/office/drawing/2014/main" xmlns="" id="{00000000-0008-0000-03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88581" y="361084"/>
          <a:ext cx="3616364" cy="11638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176892</xdr:colOff>
      <xdr:row>0</xdr:row>
      <xdr:rowOff>272143</xdr:rowOff>
    </xdr:from>
    <xdr:to>
      <xdr:col>11</xdr:col>
      <xdr:colOff>614037</xdr:colOff>
      <xdr:row>1</xdr:row>
      <xdr:rowOff>715100</xdr:rowOff>
    </xdr:to>
    <xdr:pic>
      <xdr:nvPicPr>
        <xdr:cNvPr id="4" name="Imagen 3">
          <a:extLst>
            <a:ext uri="{FF2B5EF4-FFF2-40B4-BE49-F238E27FC236}">
              <a16:creationId xmlns:a16="http://schemas.microsoft.com/office/drawing/2014/main" xmlns="" id="{A3CD973B-7EB6-45F7-AE33-ECAFCE948F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59928" y="272143"/>
          <a:ext cx="4315180" cy="1381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1006929</xdr:colOff>
      <xdr:row>0</xdr:row>
      <xdr:rowOff>190500</xdr:rowOff>
    </xdr:from>
    <xdr:to>
      <xdr:col>2</xdr:col>
      <xdr:colOff>748393</xdr:colOff>
      <xdr:row>1</xdr:row>
      <xdr:rowOff>789269</xdr:rowOff>
    </xdr:to>
    <xdr:pic>
      <xdr:nvPicPr>
        <xdr:cNvPr id="5" name="Imagen 4">
          <a:extLst>
            <a:ext uri="{FF2B5EF4-FFF2-40B4-BE49-F238E27FC236}">
              <a16:creationId xmlns:a16="http://schemas.microsoft.com/office/drawing/2014/main" xmlns="" id="{18253022-BC35-418C-8AD0-382DC969D1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6929" y="190500"/>
          <a:ext cx="3973285" cy="15376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2504863</xdr:colOff>
      <xdr:row>18</xdr:row>
      <xdr:rowOff>30480</xdr:rowOff>
    </xdr:from>
    <xdr:to>
      <xdr:col>2</xdr:col>
      <xdr:colOff>589703</xdr:colOff>
      <xdr:row>19</xdr:row>
      <xdr:rowOff>3658</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59343" y="4259580"/>
          <a:ext cx="1673860" cy="156058"/>
        </a:xfrm>
        <a:prstGeom prst="rect">
          <a:avLst/>
        </a:prstGeom>
      </xdr:spPr>
    </xdr:pic>
    <xdr:clientData/>
  </xdr:twoCellAnchor>
  <xdr:twoCellAnchor editAs="oneCell">
    <xdr:from>
      <xdr:col>6</xdr:col>
      <xdr:colOff>138087</xdr:colOff>
      <xdr:row>1</xdr:row>
      <xdr:rowOff>79460</xdr:rowOff>
    </xdr:from>
    <xdr:to>
      <xdr:col>8</xdr:col>
      <xdr:colOff>518160</xdr:colOff>
      <xdr:row>3</xdr:row>
      <xdr:rowOff>120650</xdr:rowOff>
    </xdr:to>
    <xdr:pic>
      <xdr:nvPicPr>
        <xdr:cNvPr id="3" name="Imagen 2">
          <a:extLst>
            <a:ext uri="{FF2B5EF4-FFF2-40B4-BE49-F238E27FC236}">
              <a16:creationId xmlns:a16="http://schemas.microsoft.com/office/drawing/2014/main" xmlns="" id="{F8AD9579-46A0-46D0-BC79-B64C8A701D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04947" y="269960"/>
          <a:ext cx="1949793" cy="8565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160111</xdr:colOff>
      <xdr:row>1</xdr:row>
      <xdr:rowOff>107433</xdr:rowOff>
    </xdr:from>
    <xdr:to>
      <xdr:col>6</xdr:col>
      <xdr:colOff>71543</xdr:colOff>
      <xdr:row>3</xdr:row>
      <xdr:rowOff>134022</xdr:rowOff>
    </xdr:to>
    <xdr:pic>
      <xdr:nvPicPr>
        <xdr:cNvPr id="4" name="Imagen 3">
          <a:extLst>
            <a:ext uri="{FF2B5EF4-FFF2-40B4-BE49-F238E27FC236}">
              <a16:creationId xmlns:a16="http://schemas.microsoft.com/office/drawing/2014/main" xmlns="" id="{FA3F54F5-0848-47EA-A1A9-E4552F2BA4A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52451" y="297933"/>
          <a:ext cx="1785952" cy="8419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589356</xdr:colOff>
      <xdr:row>0</xdr:row>
      <xdr:rowOff>116816</xdr:rowOff>
    </xdr:from>
    <xdr:to>
      <xdr:col>1</xdr:col>
      <xdr:colOff>1329906</xdr:colOff>
      <xdr:row>0</xdr:row>
      <xdr:rowOff>1068145</xdr:rowOff>
    </xdr:to>
    <xdr:pic>
      <xdr:nvPicPr>
        <xdr:cNvPr id="2" name="Imagen 1">
          <a:extLst>
            <a:ext uri="{FF2B5EF4-FFF2-40B4-BE49-F238E27FC236}">
              <a16:creationId xmlns:a16="http://schemas.microsoft.com/office/drawing/2014/main" xmlns="" id="{04B968C3-21CB-453B-96DD-65E1DD3237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9356" y="116816"/>
          <a:ext cx="2283600" cy="9513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17973</xdr:colOff>
      <xdr:row>0</xdr:row>
      <xdr:rowOff>107831</xdr:rowOff>
    </xdr:from>
    <xdr:to>
      <xdr:col>4</xdr:col>
      <xdr:colOff>1305826</xdr:colOff>
      <xdr:row>0</xdr:row>
      <xdr:rowOff>977918</xdr:rowOff>
    </xdr:to>
    <xdr:pic>
      <xdr:nvPicPr>
        <xdr:cNvPr id="3" name="Imagen 2">
          <a:extLst>
            <a:ext uri="{FF2B5EF4-FFF2-40B4-BE49-F238E27FC236}">
              <a16:creationId xmlns:a16="http://schemas.microsoft.com/office/drawing/2014/main" xmlns="" id="{86A27EED-C34A-4A01-9A82-E5F92B2014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37648" y="107831"/>
          <a:ext cx="2535628" cy="8700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355725</xdr:colOff>
      <xdr:row>0</xdr:row>
      <xdr:rowOff>71889</xdr:rowOff>
    </xdr:from>
    <xdr:to>
      <xdr:col>1</xdr:col>
      <xdr:colOff>1088366</xdr:colOff>
      <xdr:row>0</xdr:row>
      <xdr:rowOff>853644</xdr:rowOff>
    </xdr:to>
    <xdr:pic>
      <xdr:nvPicPr>
        <xdr:cNvPr id="2" name="Imagen 1">
          <a:extLst>
            <a:ext uri="{FF2B5EF4-FFF2-40B4-BE49-F238E27FC236}">
              <a16:creationId xmlns:a16="http://schemas.microsoft.com/office/drawing/2014/main" xmlns="" id="{2F4F4703-0B54-4884-9DAC-7692739751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5725" y="71889"/>
          <a:ext cx="2256641" cy="7817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1419225</xdr:colOff>
      <xdr:row>0</xdr:row>
      <xdr:rowOff>70811</xdr:rowOff>
    </xdr:from>
    <xdr:to>
      <xdr:col>6</xdr:col>
      <xdr:colOff>365365</xdr:colOff>
      <xdr:row>0</xdr:row>
      <xdr:rowOff>825585</xdr:rowOff>
    </xdr:to>
    <xdr:pic>
      <xdr:nvPicPr>
        <xdr:cNvPr id="3" name="Imagen 2">
          <a:extLst>
            <a:ext uri="{FF2B5EF4-FFF2-40B4-BE49-F238E27FC236}">
              <a16:creationId xmlns:a16="http://schemas.microsoft.com/office/drawing/2014/main" xmlns="" id="{D980AA73-72C3-4637-9014-51112A864B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496050" y="70811"/>
          <a:ext cx="2003665" cy="7547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CONTRATA2\descargas\INFORME%20EVALUACION%20FINAL%20S.A.M.C.%20021-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NTRATA2\descargas\ANEXO%20-%20INFORME%20PRELIMINAR%20DE%20EVALUACION%20SAMC-021-202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Sistema%20de%20Gestion%20de%20Calidad\03%20Registros\Gestion%20de%20Operaciones\Clientes\Activos\Accion%20Social\2008\Informe%20evaluacion%20p%20p\Sistema%20de%20Gestion%20de%20Calidad\03%20Registros\Gestion%20de%20Operaciones\Clientes\Activ"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ocumentos\EFMP\EVALUACIONES%20ALCALDIA\SAMC-021-2022\ANEXO%20-%20INFORME%20FINAL%20DE%20EVALUACIO&#769;N%20SAMC%20019-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 BÁSICA"/>
      <sheetName val="EXPERIENCIA"/>
      <sheetName val="OFERTA ECONOMICA "/>
      <sheetName val="ASIGNACION DE PUNTAJE"/>
    </sheetNames>
    <sheetDataSet>
      <sheetData sheetId="0">
        <row r="1">
          <cell r="A1" t="str">
            <v xml:space="preserve">   </v>
          </cell>
        </row>
        <row r="2">
          <cell r="B2" t="str">
            <v>S.A.M.C 021-2022</v>
          </cell>
          <cell r="C2"/>
          <cell r="D2"/>
        </row>
        <row r="3">
          <cell r="B3" t="str">
            <v>"CONTRATAR LAS OBRAS CORRESPONDIENTES AL MEJORAMIENTO Y MANTENIMIENTO DE LOS ESCENARIOS DEPORTIVOS DEL MUNICIPIO DE CHINCHINA-CALDAS"</v>
          </cell>
          <cell r="C3"/>
          <cell r="D3"/>
        </row>
        <row r="4">
          <cell r="B4">
            <v>256000000</v>
          </cell>
        </row>
        <row r="8">
          <cell r="A8" t="str">
            <v>1 PROPONENTE:</v>
          </cell>
          <cell r="B8" t="str">
            <v>JORGE HERNAN LOPEZ CARVAJAL</v>
          </cell>
          <cell r="C8">
            <v>244914889</v>
          </cell>
          <cell r="D8"/>
        </row>
        <row r="9">
          <cell r="A9" t="str">
            <v>2 PROPONENTE:</v>
          </cell>
          <cell r="B9" t="str">
            <v>NICOLAS CARDONA</v>
          </cell>
          <cell r="C9">
            <v>242639783</v>
          </cell>
          <cell r="D9"/>
        </row>
        <row r="10">
          <cell r="A10" t="str">
            <v>3 PROPONENTE:</v>
          </cell>
          <cell r="B10" t="str">
            <v>ORLANDO CASTAÑEDA FIERRO</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 BÁSICA"/>
      <sheetName val="VER. FINANCIERA"/>
      <sheetName val="CAP.ORGANIZACIÓN"/>
      <sheetName val="RESUMEN"/>
    </sheetNames>
    <sheetDataSet>
      <sheetData sheetId="0">
        <row r="1">
          <cell r="A1" t="str">
            <v xml:space="preserve">   </v>
          </cell>
        </row>
        <row r="3">
          <cell r="A3" t="str">
            <v>PROCESO No.</v>
          </cell>
          <cell r="B3" t="str">
            <v>SAMC-021-2022</v>
          </cell>
        </row>
        <row r="4">
          <cell r="B4" t="str">
            <v>"CONTRATAR LAS OBRAS CORRESPONDIENTES AL MEJORAMIENTO Y MANTENIMIENTO DE LOS ESCENARIOS DEPORTIVOS DEL MUNICIPIO DE CHINCHINA-CALDAS"</v>
          </cell>
        </row>
        <row r="5">
          <cell r="B5">
            <v>256000000</v>
          </cell>
          <cell r="D5">
            <v>256</v>
          </cell>
        </row>
        <row r="6">
          <cell r="B6" t="str">
            <v>Viernes, 18 de Noviembre de 2022</v>
          </cell>
        </row>
        <row r="11">
          <cell r="B11" t="str">
            <v>ORLANDO CASTAÑEDA FIERRO</v>
          </cell>
        </row>
        <row r="12">
          <cell r="B12" t="str">
            <v>NICOLAS ALEJANDRO CARDONA SÁNCHEZ</v>
          </cell>
        </row>
        <row r="13">
          <cell r="B13" t="str">
            <v>JORGE HERNÁN LÓPEZ CARVAJAL</v>
          </cell>
        </row>
      </sheetData>
      <sheetData sheetId="1">
        <row r="9">
          <cell r="D9">
            <v>1</v>
          </cell>
          <cell r="E9" t="str">
            <v>2019</v>
          </cell>
          <cell r="H9">
            <v>1176127728</v>
          </cell>
          <cell r="I9">
            <v>164138802</v>
          </cell>
          <cell r="J9">
            <v>161518000</v>
          </cell>
        </row>
        <row r="10">
          <cell r="D10">
            <v>1</v>
          </cell>
          <cell r="E10" t="str">
            <v>2021</v>
          </cell>
          <cell r="H10">
            <v>1908677600</v>
          </cell>
          <cell r="I10">
            <v>561678019</v>
          </cell>
          <cell r="J10">
            <v>276457632</v>
          </cell>
        </row>
        <row r="11">
          <cell r="D11">
            <v>1</v>
          </cell>
          <cell r="E11" t="str">
            <v>2019</v>
          </cell>
          <cell r="H11">
            <v>743250000</v>
          </cell>
          <cell r="I11">
            <v>117545740</v>
          </cell>
          <cell r="J11">
            <v>148597569</v>
          </cell>
        </row>
      </sheetData>
      <sheetData sheetId="2"/>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 BÁSICO"/>
      <sheetName val="VER. JURIDICA"/>
      <sheetName val="VER. FINANCIERA"/>
      <sheetName val="EVAL. FINANCIERA"/>
      <sheetName val="VERIFICACIÓN TÉCNICA"/>
      <sheetName val="EVALUACIÓN TÉCNICA"/>
      <sheetName val="RESUMEN DE HABILITADOS"/>
      <sheetName val="FORMUL.CORR. ARITMETICA"/>
      <sheetName val="RES. CORR. ARITMETICA"/>
    </sheetNames>
    <sheetDataSet>
      <sheetData sheetId="0" refreshError="1">
        <row r="4">
          <cell r="A4" t="str">
            <v>OBJETO:</v>
          </cell>
        </row>
        <row r="5">
          <cell r="A5" t="str">
            <v>PRESUPUESTO OFICIAL</v>
          </cell>
        </row>
        <row r="6">
          <cell r="A6" t="str">
            <v>FECHA DE CIERRE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 BÁSICA"/>
      <sheetName val="VER. JURIDICA"/>
      <sheetName val="VER. EXPERIENCIA"/>
      <sheetName val="VER. FINANCIERA"/>
      <sheetName val="CAP.ORGANIZACIÓN"/>
      <sheetName val="RESUMEN DE EVALUACION"/>
      <sheetName val="VER. OFERTA ECONOMICA"/>
      <sheetName val="ASIGNPUNTAJE_SAMC-019-2022"/>
      <sheetName val="ASIGNACION DE PUNTAJE"/>
    </sheetNames>
    <sheetDataSet>
      <sheetData sheetId="0">
        <row r="5">
          <cell r="B5">
            <v>63901995</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drawing" Target="../drawings/drawing1.xml"/><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13.bin"/><Relationship Id="rId7" Type="http://schemas.openxmlformats.org/officeDocument/2006/relationships/vmlDrawing" Target="../drawings/vmlDrawing1.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drawing" Target="../drawings/drawing2.xml"/><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16.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7.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8.bin"/></Relationships>
</file>

<file path=xl/worksheets/_rels/sheet6.xml.rels><?xml version="1.0" encoding="UTF-8" standalone="yes"?>
<Relationships xmlns="http://schemas.openxmlformats.org/package/2006/relationships"><Relationship Id="rId8" Type="http://schemas.openxmlformats.org/officeDocument/2006/relationships/drawing" Target="../drawings/drawing6.xml"/><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28.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view="pageBreakPreview" zoomScaleNormal="100" zoomScaleSheetLayoutView="100" workbookViewId="0">
      <selection activeCell="B13" sqref="B13"/>
    </sheetView>
  </sheetViews>
  <sheetFormatPr baseColWidth="10" defaultColWidth="11.42578125" defaultRowHeight="12.75" x14ac:dyDescent="0.2"/>
  <cols>
    <col min="1" max="1" width="27.7109375" style="2" customWidth="1"/>
    <col min="2" max="2" width="52.42578125" style="2" customWidth="1"/>
    <col min="3" max="3" width="15.140625" style="2" customWidth="1"/>
    <col min="4" max="4" width="27.42578125" style="2" customWidth="1"/>
    <col min="5" max="5" width="14.85546875" style="2" bestFit="1" customWidth="1"/>
    <col min="6" max="16384" width="11.42578125" style="2"/>
  </cols>
  <sheetData>
    <row r="1" spans="1:8" ht="108.75" customHeight="1" x14ac:dyDescent="0.2">
      <c r="A1" s="12" t="s">
        <v>10</v>
      </c>
      <c r="B1" s="313"/>
      <c r="C1" s="313"/>
      <c r="D1" s="313"/>
    </row>
    <row r="2" spans="1:8" ht="26.25" customHeight="1" thickBot="1" x14ac:dyDescent="0.25">
      <c r="B2" s="314"/>
      <c r="C2" s="314"/>
      <c r="D2" s="314"/>
    </row>
    <row r="3" spans="1:8" ht="20.25" customHeight="1" x14ac:dyDescent="0.2">
      <c r="A3" s="21" t="s">
        <v>17</v>
      </c>
      <c r="B3" s="45" t="s">
        <v>99</v>
      </c>
      <c r="C3" s="14"/>
      <c r="D3" s="22"/>
    </row>
    <row r="4" spans="1:8" ht="51.75" customHeight="1" x14ac:dyDescent="0.2">
      <c r="A4" s="23" t="s">
        <v>0</v>
      </c>
      <c r="B4" s="305" t="s">
        <v>100</v>
      </c>
      <c r="C4" s="306"/>
      <c r="D4" s="307"/>
      <c r="E4" s="5"/>
      <c r="F4" s="5"/>
      <c r="G4" s="5"/>
      <c r="H4" s="5"/>
    </row>
    <row r="5" spans="1:8" ht="19.5" customHeight="1" x14ac:dyDescent="0.2">
      <c r="A5" s="23" t="s">
        <v>1</v>
      </c>
      <c r="B5" s="51">
        <v>256000000</v>
      </c>
      <c r="C5" s="24"/>
      <c r="D5" s="53" t="s">
        <v>102</v>
      </c>
    </row>
    <row r="6" spans="1:8" ht="18" customHeight="1" thickBot="1" x14ac:dyDescent="0.25">
      <c r="A6" s="25" t="s">
        <v>4</v>
      </c>
      <c r="B6" s="310" t="s">
        <v>101</v>
      </c>
      <c r="C6" s="311"/>
      <c r="D6" s="312"/>
    </row>
    <row r="7" spans="1:8" ht="16.5" customHeight="1" x14ac:dyDescent="0.2">
      <c r="A7" s="1"/>
      <c r="B7" s="1"/>
      <c r="C7" s="1"/>
    </row>
    <row r="8" spans="1:8" x14ac:dyDescent="0.2">
      <c r="A8" s="304" t="s">
        <v>11</v>
      </c>
      <c r="B8" s="304"/>
      <c r="C8" s="304"/>
      <c r="D8" s="304"/>
    </row>
    <row r="9" spans="1:8" x14ac:dyDescent="0.2">
      <c r="A9" s="1"/>
      <c r="B9" s="1"/>
      <c r="C9" s="1"/>
    </row>
    <row r="10" spans="1:8" s="4" customFormat="1" ht="32.450000000000003" customHeight="1" x14ac:dyDescent="0.2">
      <c r="A10" s="308" t="s">
        <v>2</v>
      </c>
      <c r="B10" s="309"/>
      <c r="C10" s="36" t="s">
        <v>3</v>
      </c>
      <c r="D10" s="41" t="s">
        <v>9</v>
      </c>
    </row>
    <row r="11" spans="1:8" ht="36" customHeight="1" x14ac:dyDescent="0.2">
      <c r="A11" s="93" t="s">
        <v>13</v>
      </c>
      <c r="B11" s="46" t="s">
        <v>103</v>
      </c>
      <c r="C11" s="42" t="s">
        <v>18</v>
      </c>
      <c r="D11" s="55">
        <v>244914889</v>
      </c>
      <c r="E11" s="6"/>
    </row>
    <row r="12" spans="1:8" ht="33.950000000000003" customHeight="1" x14ac:dyDescent="0.2">
      <c r="A12" s="93" t="s">
        <v>85</v>
      </c>
      <c r="B12" s="44" t="s">
        <v>148</v>
      </c>
      <c r="C12" s="42" t="s">
        <v>18</v>
      </c>
      <c r="D12" s="55">
        <v>242639783</v>
      </c>
    </row>
    <row r="13" spans="1:8" ht="33" customHeight="1" x14ac:dyDescent="0.2">
      <c r="A13" s="93" t="s">
        <v>86</v>
      </c>
      <c r="B13" s="44" t="s">
        <v>104</v>
      </c>
      <c r="C13" s="42" t="s">
        <v>18</v>
      </c>
      <c r="D13" s="55">
        <v>241792891</v>
      </c>
    </row>
    <row r="14" spans="1:8" ht="25.5" customHeight="1" x14ac:dyDescent="0.2">
      <c r="A14" s="93"/>
      <c r="B14" s="44"/>
      <c r="C14" s="42"/>
      <c r="D14" s="55"/>
    </row>
    <row r="15" spans="1:8" ht="26.25" customHeight="1" x14ac:dyDescent="0.2">
      <c r="A15" s="52"/>
      <c r="B15" s="44"/>
      <c r="C15" s="43"/>
      <c r="D15" s="55"/>
    </row>
    <row r="16" spans="1:8" ht="29.25" customHeight="1" x14ac:dyDescent="0.2">
      <c r="A16" s="52"/>
      <c r="B16" s="44"/>
      <c r="C16" s="43"/>
      <c r="D16" s="35"/>
    </row>
    <row r="18" spans="2:2" x14ac:dyDescent="0.2">
      <c r="B18"/>
    </row>
  </sheetData>
  <customSheetViews>
    <customSheetView guid="{BBBBB545-C817-4576-BA90-5C717849084B}" showPageBreaks="1" printArea="1" view="pageBreakPreview" showRuler="0">
      <selection activeCell="A21" sqref="A21"/>
      <colBreaks count="1" manualBreakCount="1">
        <brk id="4" max="14" man="1"/>
      </colBreaks>
      <pageMargins left="0.39370078740157483" right="0.39370078740157483" top="0.39370078740157483" bottom="0.39370078740157483" header="0" footer="0"/>
      <printOptions horizontalCentered="1"/>
      <pageSetup scale="115" orientation="landscape" horizontalDpi="300" verticalDpi="300" r:id="rId1"/>
      <headerFooter alignWithMargins="0"/>
    </customSheetView>
    <customSheetView guid="{CFA45A9B-A9F6-4DDC-AA9D-2697DD895C5A}" showRuler="0">
      <selection activeCell="A2" sqref="A2:D2"/>
      <colBreaks count="1" manualBreakCount="1">
        <brk id="4" max="14" man="1"/>
      </colBreaks>
      <pageMargins left="0.75" right="0.75" top="1" bottom="1" header="0" footer="0"/>
      <pageSetup paperSize="9" scale="83" orientation="portrait" verticalDpi="1200" r:id="rId2"/>
      <headerFooter alignWithMargins="0"/>
    </customSheetView>
    <customSheetView guid="{0D826BD0-B849-4ED0-9014-0C6760987CBE}" showRuler="0">
      <selection activeCell="A2" sqref="A2:D2"/>
      <colBreaks count="1" manualBreakCount="1">
        <brk id="4" max="14" man="1"/>
      </colBreaks>
      <pageMargins left="0.75" right="0.75" top="1" bottom="1" header="0" footer="0"/>
      <pageSetup paperSize="9" scale="83" orientation="portrait" verticalDpi="1200" r:id="rId3"/>
      <headerFooter alignWithMargins="0"/>
    </customSheetView>
    <customSheetView guid="{55E4677F-F981-4C20-A88B-DD3C3A7F05C4}" showPageBreaks="1" printArea="1" view="pageBreakPreview" showRuler="0" topLeftCell="A9">
      <selection activeCell="C12" sqref="C12"/>
      <colBreaks count="1" manualBreakCount="1">
        <brk id="4" max="14" man="1"/>
      </colBreaks>
      <pageMargins left="0.75" right="0.75" top="1" bottom="1" header="0" footer="0"/>
      <pageSetup paperSize="9" scale="83" orientation="portrait" verticalDpi="1200" r:id="rId4"/>
      <headerFooter alignWithMargins="0"/>
    </customSheetView>
    <customSheetView guid="{15602A29-779D-4A8C-A6AF-13FF16BF5AC8}" showPageBreaks="1" printArea="1" view="pageBreakPreview" showRuler="0" topLeftCell="A7">
      <selection sqref="A1:D1"/>
      <colBreaks count="1" manualBreakCount="1">
        <brk id="4" max="14" man="1"/>
      </colBreaks>
      <pageMargins left="0.75" right="0.75" top="1" bottom="1" header="0" footer="0"/>
      <pageSetup paperSize="9" scale="83" orientation="portrait" verticalDpi="1200" r:id="rId5"/>
      <headerFooter alignWithMargins="0"/>
    </customSheetView>
    <customSheetView guid="{353EEB9A-A0CD-49B1-BB8F-8B4472A23182}" showPageBreaks="1" view="pageBreakPreview" showRuler="0">
      <selection sqref="A1:D1"/>
      <colBreaks count="1" manualBreakCount="1">
        <brk id="4" max="14" man="1"/>
      </colBreaks>
      <pageMargins left="0.75" right="0.75" top="1" bottom="1" header="0" footer="0"/>
      <pageSetup paperSize="9" scale="83" orientation="portrait" verticalDpi="1200" r:id="rId6"/>
      <headerFooter alignWithMargins="0"/>
    </customSheetView>
    <customSheetView guid="{FA38F70A-12D4-4C22-B478-B26FE246C37E}" showPageBreaks="1" printArea="1" view="pageBreakPreview" showRuler="0">
      <selection activeCell="A21" sqref="A21"/>
      <colBreaks count="1" manualBreakCount="1">
        <brk id="4" max="14" man="1"/>
      </colBreaks>
      <pageMargins left="0.39370078740157483" right="0.39370078740157483" top="0.39370078740157483" bottom="0.39370078740157483" header="0" footer="0"/>
      <printOptions horizontalCentered="1"/>
      <pageSetup scale="115" orientation="landscape" horizontalDpi="300" verticalDpi="300" r:id="rId7"/>
      <headerFooter alignWithMargins="0"/>
    </customSheetView>
    <customSheetView guid="{0EF955C6-014D-46C2-86DC-100771507133}" showPageBreaks="1" printArea="1" view="pageBreakPreview" showRuler="0">
      <selection activeCell="D12" sqref="D12"/>
      <colBreaks count="1" manualBreakCount="1">
        <brk id="4" max="14" man="1"/>
      </colBreaks>
      <pageMargins left="0.98425196850393704" right="0.39370078740157483" top="1.1811023622047245" bottom="0.39370078740157483" header="0" footer="0"/>
      <printOptions horizontalCentered="1"/>
      <pageSetup paperSize="9" scale="109" orientation="landscape" horizontalDpi="300" verticalDpi="300" r:id="rId8"/>
      <headerFooter alignWithMargins="0"/>
    </customSheetView>
    <customSheetView guid="{AB90D8D3-EFA0-4B04-959E-0996B8031D78}" showPageBreaks="1" printArea="1" view="pageBreakPreview" showRuler="0">
      <selection activeCell="D12" sqref="D12"/>
      <colBreaks count="1" manualBreakCount="1">
        <brk id="4" max="14" man="1"/>
      </colBreaks>
      <pageMargins left="0.98425196850393704" right="0.39370078740157483" top="1.1811023622047245" bottom="0.39370078740157483" header="0" footer="0"/>
      <printOptions horizontalCentered="1"/>
      <pageSetup paperSize="9" scale="109" orientation="landscape" horizontalDpi="300" verticalDpi="300" r:id="rId9"/>
      <headerFooter alignWithMargins="0"/>
    </customSheetView>
  </customSheetViews>
  <mergeCells count="5">
    <mergeCell ref="A8:D8"/>
    <mergeCell ref="B4:D4"/>
    <mergeCell ref="A10:B10"/>
    <mergeCell ref="B6:D6"/>
    <mergeCell ref="B1:D2"/>
  </mergeCells>
  <phoneticPr fontId="8" type="noConversion"/>
  <printOptions horizontalCentered="1"/>
  <pageMargins left="0.7" right="0.7" top="0.75" bottom="0.75" header="0.3" footer="0.3"/>
  <pageSetup paperSize="9" scale="69" orientation="portrait" horizontalDpi="300" verticalDpi="300" r:id="rId10"/>
  <headerFooter alignWithMargins="0"/>
  <colBreaks count="1" manualBreakCount="1">
    <brk id="4" max="14" man="1"/>
  </colBreaks>
  <drawing r:id="rId1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73"/>
  <sheetViews>
    <sheetView view="pageBreakPreview" topLeftCell="A24" zoomScale="60" zoomScaleNormal="100" workbookViewId="0">
      <selection activeCell="B28" sqref="B28:M48"/>
    </sheetView>
  </sheetViews>
  <sheetFormatPr baseColWidth="10" defaultColWidth="11.42578125" defaultRowHeight="12.75" x14ac:dyDescent="0.2"/>
  <cols>
    <col min="1" max="1" width="14" style="2" customWidth="1"/>
    <col min="2" max="2" width="43.42578125" style="2" customWidth="1"/>
    <col min="3" max="3" width="10.5703125" style="2" customWidth="1"/>
    <col min="4" max="4" width="9.140625" style="2" customWidth="1"/>
    <col min="5" max="5" width="8.28515625" style="2" customWidth="1"/>
    <col min="6" max="6" width="12.140625" style="2" customWidth="1"/>
    <col min="7" max="7" width="11" style="2" customWidth="1"/>
    <col min="8" max="8" width="10.5703125" style="2" customWidth="1"/>
    <col min="9" max="11" width="14.28515625" style="2" customWidth="1"/>
    <col min="12" max="12" width="8.140625" style="2" customWidth="1"/>
    <col min="13" max="13" width="19" style="2" customWidth="1"/>
    <col min="14" max="14" width="8.140625" style="2" customWidth="1"/>
    <col min="15" max="15" width="19" style="2" customWidth="1"/>
    <col min="16" max="16" width="8.140625" style="2" customWidth="1"/>
    <col min="17" max="17" width="19" style="2" customWidth="1"/>
    <col min="18" max="18" width="8.140625" style="2" customWidth="1"/>
    <col min="19" max="19" width="19" style="2" customWidth="1"/>
    <col min="20" max="20" width="6" style="2" customWidth="1"/>
    <col min="21" max="21" width="9.140625" style="2" customWidth="1"/>
    <col min="22" max="22" width="24.85546875" style="2" customWidth="1"/>
    <col min="23" max="23" width="7.85546875" style="2" customWidth="1"/>
    <col min="24" max="24" width="7.5703125" style="2" customWidth="1"/>
    <col min="25" max="25" width="10.42578125" style="2" customWidth="1"/>
    <col min="26" max="26" width="7.5703125" style="2" customWidth="1"/>
    <col min="27" max="29" width="10.42578125" style="2" customWidth="1"/>
    <col min="30" max="30" width="11.42578125" style="2" customWidth="1"/>
    <col min="31" max="31" width="2.5703125" style="2" bestFit="1" customWidth="1"/>
    <col min="32" max="32" width="3.42578125" style="2" bestFit="1" customWidth="1"/>
    <col min="33" max="33" width="11.28515625" style="2" customWidth="1"/>
    <col min="34" max="34" width="2.5703125" style="2" bestFit="1" customWidth="1"/>
    <col min="35" max="35" width="3.42578125" style="2" bestFit="1" customWidth="1"/>
    <col min="36" max="36" width="9.85546875" style="2" customWidth="1"/>
    <col min="37" max="37" width="2.5703125" style="2" bestFit="1" customWidth="1"/>
    <col min="38" max="38" width="3.42578125" style="2" bestFit="1" customWidth="1"/>
    <col min="39" max="39" width="10.42578125" style="2" customWidth="1"/>
    <col min="40" max="40" width="2.5703125" style="2" bestFit="1" customWidth="1"/>
    <col min="41" max="41" width="3.42578125" style="2" bestFit="1" customWidth="1"/>
    <col min="42" max="42" width="10.42578125" style="2" customWidth="1"/>
    <col min="43" max="43" width="2.5703125" style="2" bestFit="1" customWidth="1"/>
    <col min="44" max="44" width="3.42578125" style="2" bestFit="1" customWidth="1"/>
    <col min="45" max="45" width="10.5703125" style="2" customWidth="1"/>
    <col min="46" max="16384" width="11.42578125" style="2"/>
  </cols>
  <sheetData>
    <row r="1" spans="1:45" ht="54" customHeight="1" x14ac:dyDescent="0.2">
      <c r="E1" s="313"/>
      <c r="F1" s="313"/>
      <c r="G1" s="313"/>
      <c r="H1" s="313"/>
      <c r="I1" s="313"/>
      <c r="J1" s="313"/>
      <c r="K1" s="313"/>
      <c r="L1" s="313"/>
      <c r="M1" s="313"/>
      <c r="N1" s="313"/>
      <c r="O1" s="313"/>
      <c r="P1" s="313"/>
      <c r="Q1" s="313"/>
      <c r="R1" s="313"/>
      <c r="S1" s="313"/>
      <c r="T1" s="313"/>
      <c r="U1" s="313"/>
      <c r="V1" s="313"/>
      <c r="W1" s="313"/>
      <c r="X1" s="27"/>
      <c r="Y1" s="27"/>
      <c r="Z1" s="27"/>
      <c r="AA1" s="27"/>
      <c r="AB1" s="27"/>
      <c r="AC1" s="27"/>
      <c r="AD1" s="27"/>
      <c r="AE1" s="27"/>
      <c r="AF1" s="27"/>
      <c r="AG1" s="27"/>
      <c r="AH1" s="346"/>
      <c r="AI1" s="346"/>
      <c r="AJ1" s="346"/>
      <c r="AK1" s="346"/>
      <c r="AL1" s="346"/>
      <c r="AM1" s="346"/>
      <c r="AN1" s="346"/>
      <c r="AO1" s="346"/>
      <c r="AP1" s="346"/>
      <c r="AQ1" s="346"/>
      <c r="AR1" s="346"/>
      <c r="AS1" s="346"/>
    </row>
    <row r="2" spans="1:45" ht="51.75" customHeight="1" thickBot="1" x14ac:dyDescent="0.25">
      <c r="B2" s="17"/>
      <c r="C2" s="17"/>
      <c r="D2" s="17"/>
      <c r="E2" s="313"/>
      <c r="F2" s="313"/>
      <c r="G2" s="313"/>
      <c r="H2" s="313"/>
      <c r="I2" s="313"/>
      <c r="J2" s="313"/>
      <c r="K2" s="313"/>
      <c r="L2" s="313"/>
      <c r="M2" s="313"/>
      <c r="N2" s="313"/>
      <c r="O2" s="313"/>
      <c r="P2" s="313"/>
      <c r="Q2" s="313"/>
      <c r="R2" s="313"/>
      <c r="S2" s="313"/>
      <c r="T2" s="313"/>
      <c r="U2" s="313"/>
      <c r="V2" s="313"/>
      <c r="W2" s="313"/>
      <c r="X2" s="27"/>
      <c r="Y2" s="27"/>
      <c r="Z2" s="27"/>
      <c r="AA2" s="27"/>
      <c r="AB2" s="27"/>
      <c r="AC2" s="27"/>
      <c r="AD2" s="27"/>
      <c r="AE2" s="27"/>
      <c r="AF2" s="27"/>
      <c r="AG2" s="27"/>
      <c r="AH2" s="346"/>
      <c r="AI2" s="346"/>
      <c r="AJ2" s="346"/>
      <c r="AK2" s="346"/>
      <c r="AL2" s="346"/>
      <c r="AM2" s="346"/>
      <c r="AN2" s="346"/>
      <c r="AO2" s="346"/>
      <c r="AP2" s="346"/>
      <c r="AQ2" s="346"/>
      <c r="AR2" s="346"/>
      <c r="AS2" s="346"/>
    </row>
    <row r="3" spans="1:45" ht="12.75" customHeight="1" x14ac:dyDescent="0.2">
      <c r="B3" s="7" t="str">
        <f>'INF. BÁSICA'!A3</f>
        <v>PROCESO No.</v>
      </c>
      <c r="C3" s="94"/>
      <c r="D3" s="94"/>
      <c r="E3" s="342" t="str">
        <f>'INF. BÁSICA'!B3</f>
        <v>S.A.M.C 021-2022</v>
      </c>
      <c r="F3" s="343"/>
      <c r="G3" s="343"/>
      <c r="H3" s="343"/>
      <c r="I3" s="343"/>
      <c r="J3" s="343"/>
      <c r="K3" s="343"/>
      <c r="L3" s="343"/>
      <c r="M3" s="343"/>
      <c r="N3" s="343"/>
      <c r="O3" s="343"/>
      <c r="P3" s="343"/>
      <c r="Q3" s="343"/>
      <c r="R3" s="343"/>
      <c r="S3" s="343"/>
      <c r="T3" s="343"/>
      <c r="U3" s="343"/>
      <c r="V3" s="343"/>
      <c r="W3" s="343"/>
      <c r="X3" s="28"/>
      <c r="Y3" s="28"/>
      <c r="Z3" s="28"/>
      <c r="AA3" s="28"/>
      <c r="AB3" s="28"/>
      <c r="AC3" s="28"/>
      <c r="AD3" s="28"/>
      <c r="AE3" s="28"/>
      <c r="AF3" s="28"/>
      <c r="AG3" s="28"/>
      <c r="AH3" s="338"/>
      <c r="AI3" s="338"/>
      <c r="AJ3" s="338"/>
      <c r="AK3" s="338"/>
      <c r="AL3" s="338"/>
      <c r="AM3" s="338"/>
      <c r="AN3" s="338"/>
      <c r="AO3" s="338"/>
      <c r="AP3" s="338"/>
      <c r="AQ3" s="338"/>
      <c r="AR3" s="338"/>
      <c r="AS3" s="338"/>
    </row>
    <row r="4" spans="1:45" ht="52.5" customHeight="1" x14ac:dyDescent="0.2">
      <c r="B4" s="16" t="str">
        <f>'INF. BÁSICA'!A4</f>
        <v>OBJETO:</v>
      </c>
      <c r="C4" s="95"/>
      <c r="D4" s="95"/>
      <c r="E4" s="347" t="str">
        <f>'INF. BÁSICA'!B4</f>
        <v>“CONTRATAR LAS OBRAS CORRESPONDIENTES AL MEJORAMIENTO Y MANTENIMIENTO DE LOS ESCENARIOS DEPORTIVOS DEL MUNICIPIO DE CHINCHINA - CALDAS”</v>
      </c>
      <c r="F4" s="347"/>
      <c r="G4" s="347"/>
      <c r="H4" s="347"/>
      <c r="I4" s="347"/>
      <c r="J4" s="347"/>
      <c r="K4" s="347"/>
      <c r="L4" s="347"/>
      <c r="M4" s="347"/>
      <c r="N4" s="347"/>
      <c r="O4" s="347"/>
      <c r="P4" s="347"/>
      <c r="Q4" s="347"/>
      <c r="R4" s="347"/>
      <c r="S4" s="347"/>
      <c r="T4" s="347"/>
      <c r="U4" s="347"/>
      <c r="V4" s="347"/>
      <c r="W4" s="347"/>
      <c r="X4" s="30"/>
      <c r="Y4" s="30"/>
      <c r="Z4" s="30"/>
      <c r="AA4" s="30"/>
      <c r="AB4" s="30"/>
      <c r="AC4" s="30"/>
      <c r="AD4" s="30"/>
      <c r="AE4" s="30"/>
      <c r="AF4" s="30"/>
      <c r="AG4" s="29"/>
      <c r="AH4" s="339"/>
      <c r="AI4" s="339"/>
      <c r="AJ4" s="339"/>
      <c r="AK4" s="339"/>
      <c r="AL4" s="339"/>
      <c r="AM4" s="339"/>
      <c r="AN4" s="339"/>
      <c r="AO4" s="339"/>
      <c r="AP4" s="339"/>
      <c r="AQ4" s="339"/>
      <c r="AR4" s="339"/>
      <c r="AS4" s="339"/>
    </row>
    <row r="5" spans="1:45" x14ac:dyDescent="0.2">
      <c r="B5" s="8" t="str">
        <f>'INF. BÁSICA'!A5</f>
        <v>PRESUPUESTO OFICIAL</v>
      </c>
      <c r="C5" s="96"/>
      <c r="D5" s="96"/>
      <c r="E5" s="344">
        <f>'INF. BÁSICA'!B5</f>
        <v>256000000</v>
      </c>
      <c r="F5" s="344"/>
      <c r="G5" s="344"/>
      <c r="H5" s="344"/>
      <c r="I5" s="344"/>
      <c r="J5" s="344"/>
      <c r="K5" s="344"/>
      <c r="L5" s="344"/>
      <c r="M5" s="344"/>
      <c r="N5" s="344"/>
      <c r="O5" s="344"/>
      <c r="P5" s="344"/>
      <c r="Q5" s="344"/>
      <c r="R5" s="344"/>
      <c r="S5" s="344"/>
      <c r="T5" s="344"/>
      <c r="U5" s="344"/>
      <c r="V5" s="344"/>
      <c r="W5" s="344"/>
      <c r="X5" s="31"/>
      <c r="Y5" s="31"/>
      <c r="Z5" s="31"/>
      <c r="AA5" s="31"/>
      <c r="AB5" s="31"/>
      <c r="AC5" s="31"/>
      <c r="AD5" s="31"/>
      <c r="AE5" s="31"/>
      <c r="AF5" s="31"/>
      <c r="AG5" s="31"/>
      <c r="AH5" s="340"/>
      <c r="AI5" s="340"/>
      <c r="AJ5" s="340"/>
      <c r="AK5" s="340"/>
      <c r="AL5" s="340"/>
      <c r="AM5" s="340"/>
      <c r="AN5" s="340"/>
      <c r="AO5" s="340"/>
      <c r="AP5" s="340"/>
      <c r="AQ5" s="340"/>
      <c r="AR5" s="340"/>
      <c r="AS5" s="340"/>
    </row>
    <row r="6" spans="1:45" ht="13.5" customHeight="1" thickBot="1" x14ac:dyDescent="0.25">
      <c r="B6" s="13" t="str">
        <f>'INF. BÁSICA'!A6</f>
        <v>FECHA DE CIERRE</v>
      </c>
      <c r="C6" s="97"/>
      <c r="D6" s="97"/>
      <c r="E6" s="345" t="str">
        <f>'INF. BÁSICA'!B6</f>
        <v>Viernes 18 de Noviembre de 2022</v>
      </c>
      <c r="F6" s="345"/>
      <c r="G6" s="345"/>
      <c r="H6" s="345"/>
      <c r="I6" s="345"/>
      <c r="J6" s="345"/>
      <c r="K6" s="345"/>
      <c r="L6" s="345"/>
      <c r="M6" s="345"/>
      <c r="N6" s="345"/>
      <c r="O6" s="345"/>
      <c r="P6" s="345"/>
      <c r="Q6" s="345"/>
      <c r="R6" s="345"/>
      <c r="S6" s="345"/>
      <c r="T6" s="345"/>
      <c r="U6" s="345"/>
      <c r="V6" s="345"/>
      <c r="W6" s="345"/>
      <c r="X6" s="32"/>
      <c r="Y6" s="32"/>
      <c r="Z6" s="32"/>
      <c r="AA6" s="32"/>
      <c r="AB6" s="32"/>
      <c r="AC6" s="32"/>
      <c r="AD6" s="32"/>
      <c r="AE6" s="32"/>
      <c r="AF6" s="32"/>
      <c r="AG6" s="32"/>
      <c r="AH6" s="341"/>
      <c r="AI6" s="341"/>
      <c r="AJ6" s="341"/>
      <c r="AK6" s="341"/>
      <c r="AL6" s="341"/>
      <c r="AM6" s="341"/>
      <c r="AN6" s="341"/>
      <c r="AO6" s="341"/>
      <c r="AP6" s="341"/>
      <c r="AQ6" s="341"/>
      <c r="AR6" s="341"/>
      <c r="AS6" s="341"/>
    </row>
    <row r="7" spans="1:45" s="3" customFormat="1" ht="31.5" customHeight="1" thickBot="1" x14ac:dyDescent="0.25">
      <c r="B7" s="348" t="s">
        <v>12</v>
      </c>
      <c r="C7" s="348"/>
      <c r="D7" s="348"/>
      <c r="E7" s="348"/>
      <c r="F7" s="348"/>
      <c r="G7" s="85"/>
      <c r="H7" s="85"/>
      <c r="I7" s="85"/>
      <c r="J7" s="85"/>
      <c r="K7" s="85"/>
      <c r="L7" s="84"/>
      <c r="M7" s="84"/>
      <c r="N7" s="84"/>
      <c r="O7" s="84"/>
      <c r="P7" s="84"/>
      <c r="Q7" s="84"/>
      <c r="R7" s="84"/>
      <c r="S7" s="84"/>
      <c r="T7" s="84"/>
      <c r="U7" s="84"/>
      <c r="V7" s="84"/>
      <c r="W7" s="84"/>
      <c r="X7" s="33"/>
      <c r="Y7" s="33"/>
      <c r="Z7" s="33"/>
      <c r="AA7" s="33"/>
      <c r="AB7" s="33"/>
      <c r="AC7" s="33"/>
      <c r="AD7" s="33"/>
      <c r="AE7" s="33"/>
      <c r="AF7" s="33"/>
      <c r="AG7" s="33"/>
      <c r="AH7" s="337"/>
      <c r="AI7" s="337"/>
      <c r="AJ7" s="337"/>
      <c r="AK7" s="337"/>
      <c r="AL7" s="337"/>
      <c r="AM7" s="337"/>
      <c r="AN7" s="337"/>
      <c r="AO7" s="337"/>
      <c r="AP7" s="337"/>
      <c r="AQ7" s="337"/>
      <c r="AR7" s="337"/>
      <c r="AS7" s="337"/>
    </row>
    <row r="8" spans="1:45" s="1" customFormat="1" ht="19.5" customHeight="1" thickBot="1" x14ac:dyDescent="0.25">
      <c r="B8" s="320" t="s">
        <v>5</v>
      </c>
      <c r="C8" s="323" t="s">
        <v>30</v>
      </c>
      <c r="D8" s="324"/>
      <c r="E8" s="323" t="s">
        <v>89</v>
      </c>
      <c r="F8" s="324"/>
      <c r="G8" s="323" t="s">
        <v>91</v>
      </c>
      <c r="H8" s="324"/>
      <c r="I8" s="316"/>
      <c r="J8" s="316"/>
      <c r="K8" s="316"/>
      <c r="L8" s="316"/>
      <c r="M8" s="316"/>
      <c r="N8" s="316"/>
      <c r="O8" s="316"/>
      <c r="P8" s="316"/>
      <c r="Q8" s="316"/>
      <c r="R8" s="316"/>
      <c r="S8" s="316"/>
      <c r="T8" s="316"/>
    </row>
    <row r="9" spans="1:45" s="1" customFormat="1" ht="90" customHeight="1" x14ac:dyDescent="0.2">
      <c r="B9" s="321"/>
      <c r="C9" s="331" t="s">
        <v>103</v>
      </c>
      <c r="D9" s="332"/>
      <c r="E9" s="331" t="s">
        <v>148</v>
      </c>
      <c r="F9" s="332"/>
      <c r="G9" s="325" t="s">
        <v>104</v>
      </c>
      <c r="H9" s="326"/>
      <c r="I9" s="316"/>
      <c r="J9" s="316"/>
      <c r="K9" s="316"/>
      <c r="L9" s="316"/>
      <c r="M9" s="316"/>
      <c r="N9" s="316"/>
      <c r="O9" s="316"/>
      <c r="P9" s="316"/>
      <c r="Q9" s="316"/>
      <c r="R9" s="316"/>
      <c r="S9" s="316"/>
      <c r="T9" s="316"/>
      <c r="U9" s="48"/>
      <c r="V9" s="48"/>
      <c r="W9" s="48"/>
      <c r="X9" s="48"/>
      <c r="Y9" s="48"/>
      <c r="Z9" s="48"/>
      <c r="AA9" s="48"/>
      <c r="AB9" s="48"/>
      <c r="AC9" s="48"/>
      <c r="AD9" s="48"/>
      <c r="AE9" s="48"/>
      <c r="AF9" s="48"/>
      <c r="AG9" s="48"/>
      <c r="AH9" s="48"/>
      <c r="AI9" s="48"/>
      <c r="AJ9" s="48"/>
      <c r="AK9" s="48"/>
      <c r="AL9" s="48"/>
      <c r="AM9" s="48"/>
      <c r="AN9" s="48"/>
      <c r="AO9" s="48"/>
      <c r="AP9" s="48"/>
    </row>
    <row r="10" spans="1:45" s="1" customFormat="1" ht="58.5" customHeight="1" thickBot="1" x14ac:dyDescent="0.25">
      <c r="B10" s="321"/>
      <c r="C10" s="333"/>
      <c r="D10" s="334"/>
      <c r="E10" s="333"/>
      <c r="F10" s="334"/>
      <c r="G10" s="327"/>
      <c r="H10" s="328"/>
      <c r="I10" s="315"/>
      <c r="J10" s="315"/>
      <c r="K10" s="315"/>
      <c r="L10" s="315"/>
      <c r="M10" s="315"/>
      <c r="N10" s="315"/>
      <c r="O10" s="315"/>
      <c r="P10" s="315"/>
      <c r="Q10" s="315"/>
      <c r="R10" s="315"/>
      <c r="S10" s="315"/>
      <c r="T10" s="315"/>
      <c r="U10" s="48"/>
      <c r="V10" s="48"/>
      <c r="W10" s="48"/>
      <c r="X10" s="48"/>
      <c r="Y10" s="48"/>
      <c r="Z10" s="48"/>
      <c r="AA10" s="48"/>
      <c r="AB10" s="48"/>
      <c r="AC10" s="48"/>
      <c r="AD10" s="48"/>
      <c r="AE10" s="48"/>
      <c r="AF10" s="48"/>
      <c r="AG10" s="48"/>
      <c r="AH10" s="48"/>
      <c r="AI10" s="48"/>
      <c r="AJ10" s="48"/>
      <c r="AK10" s="48"/>
      <c r="AL10" s="48"/>
      <c r="AM10" s="48"/>
      <c r="AN10" s="48"/>
      <c r="AO10" s="48"/>
      <c r="AP10" s="48"/>
    </row>
    <row r="11" spans="1:45" s="1" customFormat="1" ht="27.75" customHeight="1" thickBot="1" x14ac:dyDescent="0.25">
      <c r="B11" s="321"/>
      <c r="C11" s="335" t="s">
        <v>19</v>
      </c>
      <c r="D11" s="336"/>
      <c r="E11" s="335" t="s">
        <v>19</v>
      </c>
      <c r="F11" s="336"/>
      <c r="G11" s="349" t="s">
        <v>19</v>
      </c>
      <c r="H11" s="350"/>
      <c r="I11" s="47"/>
      <c r="J11" s="47"/>
      <c r="K11" s="315"/>
      <c r="L11" s="47"/>
      <c r="M11" s="47"/>
      <c r="N11" s="315"/>
      <c r="O11" s="47"/>
      <c r="P11" s="47"/>
      <c r="Q11" s="315"/>
      <c r="R11" s="47"/>
      <c r="S11" s="47"/>
      <c r="T11" s="315"/>
      <c r="U11" s="48"/>
      <c r="V11" s="48"/>
      <c r="W11" s="48"/>
      <c r="X11" s="48"/>
      <c r="Y11" s="48"/>
      <c r="Z11" s="48"/>
      <c r="AA11" s="48"/>
      <c r="AB11" s="48"/>
      <c r="AC11" s="48"/>
      <c r="AD11" s="48"/>
      <c r="AE11" s="48"/>
      <c r="AF11" s="48"/>
      <c r="AG11" s="48"/>
      <c r="AH11" s="48"/>
      <c r="AI11" s="48"/>
      <c r="AJ11" s="48"/>
      <c r="AK11" s="48"/>
      <c r="AL11" s="48"/>
      <c r="AM11" s="48"/>
      <c r="AN11" s="48"/>
      <c r="AO11" s="48"/>
      <c r="AP11" s="48"/>
    </row>
    <row r="12" spans="1:45" ht="25.5" customHeight="1" thickBot="1" x14ac:dyDescent="0.25">
      <c r="A12" s="37"/>
      <c r="B12" s="322"/>
      <c r="C12" s="98" t="s">
        <v>6</v>
      </c>
      <c r="D12" s="99" t="s">
        <v>7</v>
      </c>
      <c r="E12" s="98" t="s">
        <v>6</v>
      </c>
      <c r="F12" s="99" t="s">
        <v>7</v>
      </c>
      <c r="G12" s="223" t="s">
        <v>6</v>
      </c>
      <c r="H12" s="224" t="s">
        <v>7</v>
      </c>
      <c r="I12" s="26"/>
      <c r="J12" s="26"/>
      <c r="K12" s="26"/>
      <c r="L12" s="26"/>
      <c r="M12" s="26"/>
      <c r="N12" s="26"/>
      <c r="O12" s="26"/>
      <c r="P12" s="26"/>
      <c r="Q12" s="26"/>
      <c r="R12" s="26"/>
      <c r="S12" s="26"/>
      <c r="T12" s="26"/>
      <c r="U12" s="3"/>
      <c r="V12" s="3"/>
      <c r="W12" s="3"/>
      <c r="X12" s="3"/>
      <c r="Y12" s="3"/>
      <c r="Z12" s="3"/>
      <c r="AA12" s="3"/>
      <c r="AB12" s="3"/>
      <c r="AC12" s="3"/>
      <c r="AD12" s="3"/>
      <c r="AE12" s="3"/>
      <c r="AF12" s="3"/>
      <c r="AG12" s="3"/>
      <c r="AH12" s="3"/>
      <c r="AI12" s="3"/>
      <c r="AJ12" s="3"/>
      <c r="AK12" s="3"/>
      <c r="AL12" s="3"/>
      <c r="AM12" s="3"/>
      <c r="AN12" s="3"/>
      <c r="AO12" s="3"/>
      <c r="AP12" s="3"/>
    </row>
    <row r="13" spans="1:45" ht="25.5" customHeight="1" thickBot="1" x14ac:dyDescent="0.25">
      <c r="A13" s="37"/>
      <c r="B13" s="112" t="s">
        <v>38</v>
      </c>
      <c r="C13" s="100" t="s">
        <v>16</v>
      </c>
      <c r="D13" s="101"/>
      <c r="E13" s="100" t="s">
        <v>16</v>
      </c>
      <c r="F13" s="101"/>
      <c r="G13" s="225" t="s">
        <v>16</v>
      </c>
      <c r="H13" s="226"/>
      <c r="I13" s="26"/>
      <c r="J13" s="26"/>
      <c r="K13" s="26"/>
      <c r="L13" s="26"/>
      <c r="M13" s="26"/>
      <c r="N13" s="26"/>
      <c r="O13" s="26"/>
      <c r="P13" s="26"/>
      <c r="Q13" s="26"/>
      <c r="R13" s="26"/>
      <c r="S13" s="26"/>
      <c r="T13" s="26"/>
      <c r="U13" s="3"/>
      <c r="V13" s="3"/>
      <c r="W13" s="3"/>
      <c r="X13" s="3"/>
      <c r="Y13" s="3"/>
      <c r="Z13" s="3"/>
      <c r="AA13" s="3"/>
      <c r="AB13" s="3"/>
      <c r="AC13" s="3"/>
      <c r="AD13" s="3"/>
      <c r="AE13" s="3"/>
      <c r="AF13" s="3"/>
      <c r="AG13" s="3"/>
      <c r="AH13" s="3"/>
      <c r="AI13" s="3"/>
      <c r="AJ13" s="3"/>
      <c r="AK13" s="3"/>
      <c r="AL13" s="3"/>
      <c r="AM13" s="3"/>
      <c r="AN13" s="3"/>
      <c r="AO13" s="3"/>
      <c r="AP13" s="3"/>
    </row>
    <row r="14" spans="1:45" ht="120" customHeight="1" x14ac:dyDescent="0.2">
      <c r="B14" s="38" t="s">
        <v>88</v>
      </c>
      <c r="C14" s="102" t="s">
        <v>16</v>
      </c>
      <c r="D14" s="103"/>
      <c r="E14" s="102" t="s">
        <v>16</v>
      </c>
      <c r="F14" s="103"/>
      <c r="G14" s="227" t="s">
        <v>16</v>
      </c>
      <c r="H14" s="228"/>
      <c r="I14" s="26"/>
      <c r="J14" s="26"/>
      <c r="K14" s="26"/>
      <c r="L14" s="26"/>
      <c r="M14" s="26"/>
      <c r="N14" s="26"/>
      <c r="O14" s="26"/>
      <c r="P14" s="26"/>
      <c r="Q14" s="26"/>
      <c r="R14" s="26"/>
      <c r="S14" s="26"/>
      <c r="T14" s="26"/>
      <c r="U14" s="3"/>
      <c r="V14" s="3"/>
      <c r="W14" s="3"/>
      <c r="X14" s="3"/>
      <c r="Y14" s="3"/>
      <c r="Z14" s="3"/>
      <c r="AA14" s="3"/>
      <c r="AB14" s="3"/>
      <c r="AC14" s="3"/>
      <c r="AD14" s="3"/>
      <c r="AE14" s="3"/>
      <c r="AF14" s="3"/>
      <c r="AG14" s="3"/>
      <c r="AH14" s="3"/>
      <c r="AI14" s="3"/>
      <c r="AJ14" s="3"/>
      <c r="AK14" s="3"/>
      <c r="AL14" s="3"/>
      <c r="AM14" s="3"/>
      <c r="AN14" s="3"/>
      <c r="AO14" s="3"/>
      <c r="AP14" s="3"/>
    </row>
    <row r="15" spans="1:45" ht="75.75" customHeight="1" x14ac:dyDescent="0.2">
      <c r="B15" s="39" t="s">
        <v>87</v>
      </c>
      <c r="C15" s="102" t="s">
        <v>16</v>
      </c>
      <c r="D15" s="104"/>
      <c r="E15" s="102" t="s">
        <v>16</v>
      </c>
      <c r="F15" s="104"/>
      <c r="G15" s="227"/>
      <c r="H15" s="229" t="s">
        <v>16</v>
      </c>
      <c r="I15" s="26"/>
      <c r="J15" s="26"/>
      <c r="K15" s="26"/>
      <c r="L15" s="26"/>
      <c r="M15" s="26"/>
      <c r="N15" s="26"/>
      <c r="O15" s="26"/>
      <c r="P15" s="26"/>
      <c r="Q15" s="26"/>
      <c r="R15" s="26"/>
      <c r="S15" s="26"/>
      <c r="T15" s="26"/>
      <c r="U15" s="3"/>
      <c r="V15" s="3"/>
      <c r="W15" s="3"/>
      <c r="X15" s="3"/>
      <c r="Y15" s="3"/>
      <c r="Z15" s="3"/>
      <c r="AA15" s="3"/>
      <c r="AB15" s="3"/>
      <c r="AC15" s="3"/>
      <c r="AD15" s="3"/>
      <c r="AE15" s="3"/>
      <c r="AF15" s="3"/>
      <c r="AG15" s="3"/>
      <c r="AH15" s="3"/>
      <c r="AI15" s="3"/>
      <c r="AJ15" s="3"/>
      <c r="AK15" s="3"/>
      <c r="AL15" s="3"/>
      <c r="AM15" s="3"/>
      <c r="AN15" s="3"/>
      <c r="AO15" s="3"/>
      <c r="AP15" s="3"/>
    </row>
    <row r="16" spans="1:45" ht="109.5" customHeight="1" x14ac:dyDescent="0.2">
      <c r="B16" s="39" t="s">
        <v>22</v>
      </c>
      <c r="C16" s="105" t="s">
        <v>16</v>
      </c>
      <c r="D16" s="106"/>
      <c r="E16" s="105" t="s">
        <v>16</v>
      </c>
      <c r="F16" s="106"/>
      <c r="G16" s="230" t="s">
        <v>16</v>
      </c>
      <c r="H16" s="231"/>
      <c r="I16" s="26"/>
      <c r="J16" s="26"/>
      <c r="K16" s="26"/>
      <c r="L16" s="26"/>
      <c r="M16" s="26"/>
      <c r="N16" s="26"/>
      <c r="O16" s="26"/>
      <c r="P16" s="26"/>
      <c r="Q16" s="26"/>
      <c r="R16" s="26"/>
      <c r="S16" s="26"/>
      <c r="T16" s="26"/>
      <c r="U16" s="3"/>
      <c r="V16" s="3"/>
      <c r="W16" s="3"/>
      <c r="X16" s="3"/>
      <c r="Y16" s="3"/>
      <c r="Z16" s="3"/>
      <c r="AA16" s="3"/>
      <c r="AB16" s="3"/>
      <c r="AC16" s="3"/>
      <c r="AD16" s="3"/>
      <c r="AE16" s="3"/>
      <c r="AF16" s="3"/>
      <c r="AG16" s="3"/>
      <c r="AH16" s="3"/>
      <c r="AI16" s="3"/>
      <c r="AJ16" s="3"/>
      <c r="AK16" s="3"/>
      <c r="AL16" s="3"/>
      <c r="AM16" s="3"/>
      <c r="AN16" s="3"/>
      <c r="AO16" s="3"/>
      <c r="AP16" s="3"/>
    </row>
    <row r="17" spans="1:42" ht="279" customHeight="1" x14ac:dyDescent="0.2">
      <c r="A17" s="37"/>
      <c r="B17" s="39" t="s">
        <v>23</v>
      </c>
      <c r="C17" s="105" t="s">
        <v>18</v>
      </c>
      <c r="D17" s="106"/>
      <c r="E17" s="105" t="s">
        <v>18</v>
      </c>
      <c r="F17" s="106"/>
      <c r="G17" s="230" t="s">
        <v>18</v>
      </c>
      <c r="H17" s="231"/>
      <c r="I17" s="26"/>
      <c r="J17" s="26"/>
      <c r="K17" s="26"/>
      <c r="L17" s="26"/>
      <c r="M17" s="26"/>
      <c r="N17" s="26"/>
      <c r="O17" s="26"/>
      <c r="P17" s="26"/>
      <c r="Q17" s="26"/>
      <c r="R17" s="26"/>
      <c r="S17" s="26"/>
      <c r="T17" s="26"/>
      <c r="U17" s="3"/>
      <c r="V17" s="3"/>
      <c r="W17" s="3"/>
      <c r="X17" s="3"/>
      <c r="Y17" s="3"/>
      <c r="Z17" s="3"/>
      <c r="AA17" s="3"/>
      <c r="AB17" s="3"/>
      <c r="AC17" s="3"/>
      <c r="AD17" s="3"/>
      <c r="AE17" s="3"/>
      <c r="AF17" s="3"/>
      <c r="AG17" s="3"/>
      <c r="AH17" s="3"/>
      <c r="AI17" s="3"/>
      <c r="AJ17" s="3"/>
      <c r="AK17" s="3"/>
      <c r="AL17" s="3"/>
      <c r="AM17" s="3"/>
      <c r="AN17" s="3"/>
      <c r="AO17" s="3"/>
      <c r="AP17" s="3"/>
    </row>
    <row r="18" spans="1:42" ht="73.5" customHeight="1" x14ac:dyDescent="0.2">
      <c r="B18" s="39" t="s">
        <v>24</v>
      </c>
      <c r="C18" s="107" t="s">
        <v>16</v>
      </c>
      <c r="D18" s="50"/>
      <c r="E18" s="107" t="s">
        <v>16</v>
      </c>
      <c r="F18" s="108"/>
      <c r="G18" s="232"/>
      <c r="H18" s="233" t="s">
        <v>16</v>
      </c>
      <c r="I18" s="26"/>
      <c r="J18" s="26"/>
      <c r="K18" s="26"/>
      <c r="L18" s="26"/>
      <c r="M18" s="26"/>
      <c r="N18" s="26"/>
      <c r="O18" s="26"/>
      <c r="P18" s="26"/>
      <c r="Q18" s="26"/>
      <c r="R18" s="26"/>
      <c r="S18" s="26"/>
      <c r="T18" s="26"/>
    </row>
    <row r="19" spans="1:42" ht="219" customHeight="1" x14ac:dyDescent="0.2">
      <c r="B19" s="39" t="s">
        <v>25</v>
      </c>
      <c r="C19" s="107" t="s">
        <v>18</v>
      </c>
      <c r="D19" s="50"/>
      <c r="E19" s="107" t="s">
        <v>18</v>
      </c>
      <c r="F19" s="50"/>
      <c r="G19" s="232" t="s">
        <v>18</v>
      </c>
      <c r="H19" s="233"/>
      <c r="I19" s="26"/>
      <c r="J19" s="26"/>
      <c r="K19" s="26"/>
      <c r="L19" s="26"/>
      <c r="M19" s="26"/>
      <c r="N19" s="26"/>
      <c r="O19" s="26"/>
      <c r="P19" s="26"/>
      <c r="Q19" s="26"/>
      <c r="R19" s="26"/>
      <c r="S19" s="26"/>
      <c r="T19" s="26"/>
    </row>
    <row r="20" spans="1:42" ht="42.75" customHeight="1" x14ac:dyDescent="0.2">
      <c r="B20" s="39" t="s">
        <v>15</v>
      </c>
      <c r="C20" s="107" t="s">
        <v>16</v>
      </c>
      <c r="D20" s="50"/>
      <c r="E20" s="107" t="s">
        <v>16</v>
      </c>
      <c r="F20" s="50"/>
      <c r="G20" s="232" t="s">
        <v>16</v>
      </c>
      <c r="H20" s="233"/>
      <c r="I20" s="26"/>
      <c r="J20" s="26"/>
      <c r="K20" s="26"/>
      <c r="L20" s="26"/>
      <c r="M20" s="26"/>
      <c r="N20" s="26"/>
      <c r="O20" s="26"/>
      <c r="P20" s="26"/>
      <c r="Q20" s="26"/>
      <c r="R20" s="26"/>
      <c r="S20" s="26"/>
      <c r="T20" s="26"/>
    </row>
    <row r="21" spans="1:42" ht="42" customHeight="1" x14ac:dyDescent="0.2">
      <c r="B21" s="39" t="s">
        <v>14</v>
      </c>
      <c r="C21" s="107" t="s">
        <v>16</v>
      </c>
      <c r="D21" s="50"/>
      <c r="E21" s="107" t="s">
        <v>16</v>
      </c>
      <c r="F21" s="50"/>
      <c r="G21" s="232" t="s">
        <v>16</v>
      </c>
      <c r="H21" s="233"/>
      <c r="I21" s="26"/>
      <c r="J21" s="26"/>
      <c r="K21" s="26"/>
      <c r="L21" s="26"/>
      <c r="M21" s="26"/>
      <c r="N21" s="26"/>
      <c r="O21" s="26"/>
      <c r="P21" s="26"/>
      <c r="Q21" s="26"/>
      <c r="R21" s="26"/>
      <c r="S21" s="26"/>
      <c r="T21" s="26"/>
    </row>
    <row r="22" spans="1:42" s="10" customFormat="1" ht="87" customHeight="1" x14ac:dyDescent="0.2">
      <c r="B22" s="40" t="s">
        <v>26</v>
      </c>
      <c r="C22" s="107" t="s">
        <v>16</v>
      </c>
      <c r="D22" s="50"/>
      <c r="E22" s="107" t="s">
        <v>16</v>
      </c>
      <c r="F22" s="50"/>
      <c r="G22" s="232" t="s">
        <v>16</v>
      </c>
      <c r="H22" s="233"/>
      <c r="I22" s="26"/>
      <c r="J22" s="26"/>
      <c r="K22" s="26"/>
      <c r="L22" s="26"/>
      <c r="M22" s="26"/>
      <c r="N22" s="26"/>
      <c r="O22" s="26"/>
      <c r="P22" s="26"/>
      <c r="Q22" s="26"/>
      <c r="R22" s="26"/>
      <c r="S22" s="26"/>
      <c r="T22" s="26"/>
    </row>
    <row r="23" spans="1:42" s="10" customFormat="1" ht="91.5" customHeight="1" thickBot="1" x14ac:dyDescent="0.25">
      <c r="B23" s="87" t="s">
        <v>36</v>
      </c>
      <c r="C23" s="107" t="s">
        <v>16</v>
      </c>
      <c r="D23" s="50"/>
      <c r="E23" s="107" t="s">
        <v>16</v>
      </c>
      <c r="F23" s="50"/>
      <c r="G23" s="232" t="s">
        <v>16</v>
      </c>
      <c r="H23" s="233"/>
      <c r="I23" s="26"/>
      <c r="J23" s="26"/>
      <c r="K23" s="26"/>
      <c r="L23" s="26"/>
      <c r="M23" s="26"/>
      <c r="N23" s="26"/>
      <c r="O23" s="26"/>
      <c r="P23" s="26"/>
      <c r="Q23" s="26"/>
      <c r="R23" s="26"/>
      <c r="S23" s="26"/>
      <c r="T23" s="26"/>
    </row>
    <row r="24" spans="1:42" s="10" customFormat="1" ht="99" customHeight="1" x14ac:dyDescent="0.2">
      <c r="B24" s="88" t="s">
        <v>27</v>
      </c>
      <c r="C24" s="107" t="s">
        <v>16</v>
      </c>
      <c r="D24" s="50"/>
      <c r="E24" s="107" t="s">
        <v>16</v>
      </c>
      <c r="F24" s="50"/>
      <c r="G24" s="232" t="s">
        <v>16</v>
      </c>
      <c r="H24" s="233"/>
      <c r="I24" s="26"/>
      <c r="J24" s="26"/>
      <c r="K24" s="26"/>
      <c r="L24" s="26"/>
      <c r="M24" s="26"/>
      <c r="N24" s="26"/>
      <c r="O24" s="26"/>
      <c r="P24" s="26"/>
      <c r="Q24" s="26"/>
      <c r="R24" s="26"/>
      <c r="S24" s="26"/>
      <c r="T24" s="26"/>
    </row>
    <row r="25" spans="1:42" ht="88.5" customHeight="1" x14ac:dyDescent="0.2">
      <c r="B25" s="40" t="s">
        <v>28</v>
      </c>
      <c r="C25" s="113" t="s">
        <v>16</v>
      </c>
      <c r="D25" s="110"/>
      <c r="E25" s="113" t="s">
        <v>16</v>
      </c>
      <c r="F25" s="111"/>
      <c r="G25" s="234" t="s">
        <v>16</v>
      </c>
      <c r="H25" s="235"/>
      <c r="I25" s="26"/>
      <c r="J25" s="26"/>
      <c r="K25" s="26"/>
      <c r="L25" s="26"/>
      <c r="M25" s="26"/>
      <c r="N25" s="26"/>
      <c r="O25" s="26"/>
      <c r="P25" s="26"/>
      <c r="Q25" s="26"/>
      <c r="R25" s="26"/>
      <c r="S25" s="26"/>
      <c r="T25" s="26"/>
    </row>
    <row r="26" spans="1:42" ht="49.5" customHeight="1" x14ac:dyDescent="0.2">
      <c r="B26" s="40" t="s">
        <v>31</v>
      </c>
      <c r="C26" s="113" t="s">
        <v>16</v>
      </c>
      <c r="D26" s="111"/>
      <c r="E26" s="113" t="s">
        <v>16</v>
      </c>
      <c r="F26" s="111"/>
      <c r="G26" s="234" t="s">
        <v>16</v>
      </c>
      <c r="H26" s="236"/>
      <c r="I26" s="26"/>
      <c r="J26" s="26"/>
      <c r="K26" s="26"/>
      <c r="L26" s="26"/>
      <c r="M26" s="26"/>
      <c r="N26" s="26"/>
      <c r="O26" s="26"/>
      <c r="P26" s="26"/>
      <c r="Q26" s="26"/>
      <c r="R26" s="26"/>
      <c r="S26" s="26"/>
      <c r="T26" s="26"/>
    </row>
    <row r="27" spans="1:42" ht="33" customHeight="1" x14ac:dyDescent="0.2">
      <c r="B27" s="109" t="s">
        <v>29</v>
      </c>
      <c r="C27" s="318" t="s">
        <v>90</v>
      </c>
      <c r="D27" s="330"/>
      <c r="E27" s="318" t="s">
        <v>90</v>
      </c>
      <c r="F27" s="319"/>
      <c r="G27" s="329" t="s">
        <v>149</v>
      </c>
      <c r="H27" s="330"/>
      <c r="I27" s="26"/>
      <c r="J27" s="26"/>
      <c r="K27" s="26"/>
      <c r="L27" s="26"/>
      <c r="M27" s="26"/>
      <c r="N27" s="26"/>
      <c r="O27" s="26"/>
      <c r="P27" s="26"/>
      <c r="Q27" s="26"/>
      <c r="R27" s="26"/>
      <c r="S27" s="26"/>
      <c r="T27" s="26"/>
    </row>
    <row r="28" spans="1:42" ht="12.75" customHeight="1" x14ac:dyDescent="0.2">
      <c r="B28" s="317" t="s">
        <v>150</v>
      </c>
      <c r="C28" s="317"/>
      <c r="D28" s="317"/>
      <c r="E28" s="317"/>
      <c r="F28" s="317"/>
      <c r="G28" s="317"/>
      <c r="H28" s="317"/>
      <c r="I28" s="317"/>
      <c r="J28" s="317"/>
      <c r="K28" s="317"/>
      <c r="L28" s="317"/>
      <c r="M28" s="317"/>
      <c r="N28" s="86"/>
      <c r="O28" s="86"/>
      <c r="P28" s="86"/>
      <c r="Q28" s="86"/>
      <c r="R28" s="86"/>
      <c r="S28" s="86"/>
      <c r="T28" s="86"/>
      <c r="U28" s="86"/>
      <c r="V28" s="86"/>
      <c r="W28" s="86"/>
      <c r="X28" s="86"/>
      <c r="Y28" s="86"/>
      <c r="Z28" s="86"/>
      <c r="AA28" s="86"/>
    </row>
    <row r="29" spans="1:42" x14ac:dyDescent="0.2">
      <c r="B29" s="317"/>
      <c r="C29" s="317"/>
      <c r="D29" s="317"/>
      <c r="E29" s="317"/>
      <c r="F29" s="317"/>
      <c r="G29" s="317"/>
      <c r="H29" s="317"/>
      <c r="I29" s="317"/>
      <c r="J29" s="317"/>
      <c r="K29" s="317"/>
      <c r="L29" s="317"/>
      <c r="M29" s="317"/>
      <c r="N29" s="86"/>
      <c r="O29" s="86"/>
      <c r="P29" s="86"/>
      <c r="Q29" s="86"/>
      <c r="R29" s="86"/>
      <c r="S29" s="86"/>
      <c r="T29" s="86"/>
      <c r="U29" s="86"/>
      <c r="V29" s="86"/>
      <c r="W29" s="86"/>
      <c r="X29" s="86"/>
      <c r="Y29" s="86"/>
      <c r="Z29" s="86"/>
      <c r="AA29" s="86"/>
    </row>
    <row r="30" spans="1:42" x14ac:dyDescent="0.2">
      <c r="B30" s="317"/>
      <c r="C30" s="317"/>
      <c r="D30" s="317"/>
      <c r="E30" s="317"/>
      <c r="F30" s="317"/>
      <c r="G30" s="317"/>
      <c r="H30" s="317"/>
      <c r="I30" s="317"/>
      <c r="J30" s="317"/>
      <c r="K30" s="317"/>
      <c r="L30" s="317"/>
      <c r="M30" s="317"/>
      <c r="N30" s="86"/>
      <c r="O30" s="86"/>
      <c r="P30" s="86"/>
      <c r="Q30" s="86"/>
      <c r="R30" s="86"/>
      <c r="S30" s="86"/>
      <c r="T30" s="86"/>
      <c r="U30" s="86"/>
      <c r="V30" s="86"/>
      <c r="W30" s="86"/>
      <c r="X30" s="86"/>
      <c r="Y30" s="86"/>
      <c r="Z30" s="86"/>
      <c r="AA30" s="86"/>
    </row>
    <row r="31" spans="1:42" x14ac:dyDescent="0.2">
      <c r="B31" s="317"/>
      <c r="C31" s="317"/>
      <c r="D31" s="317"/>
      <c r="E31" s="317"/>
      <c r="F31" s="317"/>
      <c r="G31" s="317"/>
      <c r="H31" s="317"/>
      <c r="I31" s="317"/>
      <c r="J31" s="317"/>
      <c r="K31" s="317"/>
      <c r="L31" s="317"/>
      <c r="M31" s="317"/>
      <c r="N31" s="86"/>
      <c r="O31" s="86"/>
      <c r="P31" s="86"/>
      <c r="Q31" s="86"/>
      <c r="R31" s="86"/>
      <c r="S31" s="86"/>
      <c r="T31" s="86"/>
      <c r="U31" s="86"/>
      <c r="V31" s="86"/>
      <c r="W31" s="86"/>
      <c r="X31" s="86"/>
      <c r="Y31" s="86"/>
      <c r="Z31" s="86"/>
      <c r="AA31" s="86"/>
    </row>
    <row r="32" spans="1:42" x14ac:dyDescent="0.2">
      <c r="B32" s="317"/>
      <c r="C32" s="317"/>
      <c r="D32" s="317"/>
      <c r="E32" s="317"/>
      <c r="F32" s="317"/>
      <c r="G32" s="317"/>
      <c r="H32" s="317"/>
      <c r="I32" s="317"/>
      <c r="J32" s="317"/>
      <c r="K32" s="317"/>
      <c r="L32" s="317"/>
      <c r="M32" s="317"/>
      <c r="N32" s="86"/>
      <c r="O32" s="86"/>
      <c r="P32" s="86"/>
      <c r="Q32" s="86"/>
      <c r="R32" s="86"/>
      <c r="S32" s="86"/>
      <c r="T32" s="86"/>
      <c r="U32" s="86"/>
      <c r="V32" s="86"/>
      <c r="W32" s="86"/>
      <c r="X32" s="86"/>
      <c r="Y32" s="86"/>
      <c r="Z32" s="86"/>
      <c r="AA32" s="86"/>
    </row>
    <row r="33" spans="2:27" x14ac:dyDescent="0.2">
      <c r="B33" s="317"/>
      <c r="C33" s="317"/>
      <c r="D33" s="317"/>
      <c r="E33" s="317"/>
      <c r="F33" s="317"/>
      <c r="G33" s="317"/>
      <c r="H33" s="317"/>
      <c r="I33" s="317"/>
      <c r="J33" s="317"/>
      <c r="K33" s="317"/>
      <c r="L33" s="317"/>
      <c r="M33" s="317"/>
      <c r="N33" s="86"/>
      <c r="O33" s="86"/>
      <c r="P33" s="86"/>
      <c r="Q33" s="86"/>
      <c r="R33" s="86"/>
      <c r="S33" s="86"/>
      <c r="T33" s="86"/>
      <c r="U33" s="86"/>
      <c r="V33" s="86"/>
      <c r="W33" s="86"/>
      <c r="X33" s="86"/>
      <c r="Y33" s="86"/>
      <c r="Z33" s="86"/>
      <c r="AA33" s="86"/>
    </row>
    <row r="34" spans="2:27" x14ac:dyDescent="0.2">
      <c r="B34" s="317"/>
      <c r="C34" s="317"/>
      <c r="D34" s="317"/>
      <c r="E34" s="317"/>
      <c r="F34" s="317"/>
      <c r="G34" s="317"/>
      <c r="H34" s="317"/>
      <c r="I34" s="317"/>
      <c r="J34" s="317"/>
      <c r="K34" s="317"/>
      <c r="L34" s="317"/>
      <c r="M34" s="317"/>
      <c r="N34" s="86"/>
      <c r="O34" s="86"/>
      <c r="P34" s="86"/>
      <c r="Q34" s="86"/>
      <c r="R34" s="86"/>
      <c r="S34" s="86"/>
      <c r="T34" s="86"/>
      <c r="U34" s="86"/>
      <c r="V34" s="86"/>
      <c r="W34" s="86"/>
      <c r="X34" s="86"/>
      <c r="Y34" s="86"/>
      <c r="Z34" s="86"/>
      <c r="AA34" s="86"/>
    </row>
    <row r="35" spans="2:27" x14ac:dyDescent="0.2">
      <c r="B35" s="317"/>
      <c r="C35" s="317"/>
      <c r="D35" s="317"/>
      <c r="E35" s="317"/>
      <c r="F35" s="317"/>
      <c r="G35" s="317"/>
      <c r="H35" s="317"/>
      <c r="I35" s="317"/>
      <c r="J35" s="317"/>
      <c r="K35" s="317"/>
      <c r="L35" s="317"/>
      <c r="M35" s="317"/>
      <c r="N35" s="86"/>
      <c r="O35" s="86"/>
      <c r="P35" s="86"/>
      <c r="Q35" s="86"/>
      <c r="R35" s="86"/>
      <c r="S35" s="86"/>
      <c r="T35" s="86"/>
      <c r="U35" s="86"/>
      <c r="V35" s="86"/>
      <c r="W35" s="86"/>
      <c r="X35" s="86"/>
      <c r="Y35" s="86"/>
      <c r="Z35" s="86"/>
      <c r="AA35" s="86"/>
    </row>
    <row r="36" spans="2:27" x14ac:dyDescent="0.2">
      <c r="B36" s="317"/>
      <c r="C36" s="317"/>
      <c r="D36" s="317"/>
      <c r="E36" s="317"/>
      <c r="F36" s="317"/>
      <c r="G36" s="317"/>
      <c r="H36" s="317"/>
      <c r="I36" s="317"/>
      <c r="J36" s="317"/>
      <c r="K36" s="317"/>
      <c r="L36" s="317"/>
      <c r="M36" s="317"/>
      <c r="N36" s="86"/>
      <c r="O36" s="86"/>
      <c r="P36" s="86"/>
      <c r="Q36" s="86"/>
      <c r="R36" s="86"/>
      <c r="S36" s="86"/>
      <c r="T36" s="86"/>
      <c r="U36" s="86"/>
      <c r="V36" s="86"/>
      <c r="W36" s="86"/>
      <c r="X36" s="86"/>
      <c r="Y36" s="86"/>
      <c r="Z36" s="86"/>
      <c r="AA36" s="86"/>
    </row>
    <row r="37" spans="2:27" x14ac:dyDescent="0.2">
      <c r="B37" s="317"/>
      <c r="C37" s="317"/>
      <c r="D37" s="317"/>
      <c r="E37" s="317"/>
      <c r="F37" s="317"/>
      <c r="G37" s="317"/>
      <c r="H37" s="317"/>
      <c r="I37" s="317"/>
      <c r="J37" s="317"/>
      <c r="K37" s="317"/>
      <c r="L37" s="317"/>
      <c r="M37" s="317"/>
      <c r="N37" s="86"/>
      <c r="O37" s="86"/>
      <c r="P37" s="86"/>
      <c r="Q37" s="86"/>
      <c r="R37" s="86"/>
      <c r="S37" s="86"/>
      <c r="T37" s="86"/>
      <c r="U37" s="86"/>
      <c r="V37" s="86"/>
      <c r="W37" s="86"/>
      <c r="X37" s="86"/>
      <c r="Y37" s="86"/>
      <c r="Z37" s="86"/>
      <c r="AA37" s="86"/>
    </row>
    <row r="38" spans="2:27" x14ac:dyDescent="0.2">
      <c r="B38" s="317"/>
      <c r="C38" s="317"/>
      <c r="D38" s="317"/>
      <c r="E38" s="317"/>
      <c r="F38" s="317"/>
      <c r="G38" s="317"/>
      <c r="H38" s="317"/>
      <c r="I38" s="317"/>
      <c r="J38" s="317"/>
      <c r="K38" s="317"/>
      <c r="L38" s="317"/>
      <c r="M38" s="317"/>
      <c r="N38" s="86"/>
      <c r="O38" s="86"/>
      <c r="P38" s="86"/>
      <c r="Q38" s="86"/>
      <c r="R38" s="86"/>
      <c r="S38" s="86"/>
      <c r="T38" s="86"/>
      <c r="U38" s="86"/>
      <c r="V38" s="86"/>
      <c r="W38" s="86"/>
      <c r="X38" s="86"/>
      <c r="Y38" s="86"/>
      <c r="Z38" s="86"/>
      <c r="AA38" s="86"/>
    </row>
    <row r="39" spans="2:27" x14ac:dyDescent="0.2">
      <c r="B39" s="317"/>
      <c r="C39" s="317"/>
      <c r="D39" s="317"/>
      <c r="E39" s="317"/>
      <c r="F39" s="317"/>
      <c r="G39" s="317"/>
      <c r="H39" s="317"/>
      <c r="I39" s="317"/>
      <c r="J39" s="317"/>
      <c r="K39" s="317"/>
      <c r="L39" s="317"/>
      <c r="M39" s="317"/>
      <c r="N39" s="86"/>
      <c r="O39" s="86"/>
      <c r="P39" s="86"/>
      <c r="Q39" s="86"/>
      <c r="R39" s="86"/>
      <c r="S39" s="86"/>
      <c r="T39" s="86"/>
      <c r="U39" s="86"/>
      <c r="V39" s="86"/>
      <c r="W39" s="86"/>
      <c r="X39" s="86"/>
      <c r="Y39" s="86"/>
      <c r="Z39" s="86"/>
      <c r="AA39" s="86"/>
    </row>
    <row r="40" spans="2:27" x14ac:dyDescent="0.2">
      <c r="B40" s="317"/>
      <c r="C40" s="317"/>
      <c r="D40" s="317"/>
      <c r="E40" s="317"/>
      <c r="F40" s="317"/>
      <c r="G40" s="317"/>
      <c r="H40" s="317"/>
      <c r="I40" s="317"/>
      <c r="J40" s="317"/>
      <c r="K40" s="317"/>
      <c r="L40" s="317"/>
      <c r="M40" s="317"/>
      <c r="N40" s="86"/>
      <c r="O40" s="86"/>
      <c r="P40" s="86"/>
      <c r="Q40" s="86"/>
      <c r="R40" s="86"/>
      <c r="S40" s="86"/>
      <c r="T40" s="86"/>
      <c r="U40" s="86"/>
      <c r="V40" s="86"/>
      <c r="W40" s="86"/>
      <c r="X40" s="86"/>
      <c r="Y40" s="86"/>
      <c r="Z40" s="86"/>
      <c r="AA40" s="86"/>
    </row>
    <row r="41" spans="2:27" x14ac:dyDescent="0.2">
      <c r="B41" s="317"/>
      <c r="C41" s="317"/>
      <c r="D41" s="317"/>
      <c r="E41" s="317"/>
      <c r="F41" s="317"/>
      <c r="G41" s="317"/>
      <c r="H41" s="317"/>
      <c r="I41" s="317"/>
      <c r="J41" s="317"/>
      <c r="K41" s="317"/>
      <c r="L41" s="317"/>
      <c r="M41" s="317"/>
      <c r="N41" s="86"/>
      <c r="O41" s="86"/>
      <c r="P41" s="86"/>
      <c r="Q41" s="86"/>
      <c r="R41" s="86"/>
      <c r="S41" s="86"/>
      <c r="T41" s="86"/>
      <c r="U41" s="86"/>
      <c r="V41" s="86"/>
      <c r="W41" s="86"/>
      <c r="X41" s="86"/>
      <c r="Y41" s="86"/>
      <c r="Z41" s="86"/>
      <c r="AA41" s="86"/>
    </row>
    <row r="42" spans="2:27" x14ac:dyDescent="0.2">
      <c r="B42" s="317"/>
      <c r="C42" s="317"/>
      <c r="D42" s="317"/>
      <c r="E42" s="317"/>
      <c r="F42" s="317"/>
      <c r="G42" s="317"/>
      <c r="H42" s="317"/>
      <c r="I42" s="317"/>
      <c r="J42" s="317"/>
      <c r="K42" s="317"/>
      <c r="L42" s="317"/>
      <c r="M42" s="317"/>
      <c r="N42" s="86"/>
      <c r="O42" s="86"/>
      <c r="P42" s="86"/>
      <c r="Q42" s="86"/>
      <c r="R42" s="86"/>
      <c r="S42" s="86"/>
      <c r="T42" s="86"/>
      <c r="U42" s="86"/>
      <c r="V42" s="86"/>
      <c r="W42" s="86"/>
      <c r="X42" s="86"/>
      <c r="Y42" s="86"/>
      <c r="Z42" s="86"/>
      <c r="AA42" s="86"/>
    </row>
    <row r="43" spans="2:27" x14ac:dyDescent="0.2">
      <c r="B43" s="317"/>
      <c r="C43" s="317"/>
      <c r="D43" s="317"/>
      <c r="E43" s="317"/>
      <c r="F43" s="317"/>
      <c r="G43" s="317"/>
      <c r="H43" s="317"/>
      <c r="I43" s="317"/>
      <c r="J43" s="317"/>
      <c r="K43" s="317"/>
      <c r="L43" s="317"/>
      <c r="M43" s="317"/>
      <c r="N43" s="86"/>
      <c r="O43" s="86"/>
      <c r="P43" s="86"/>
      <c r="Q43" s="86"/>
      <c r="R43" s="86"/>
      <c r="S43" s="86"/>
      <c r="T43" s="86"/>
      <c r="U43" s="86"/>
      <c r="V43" s="86"/>
      <c r="W43" s="86"/>
      <c r="X43" s="86"/>
      <c r="Y43" s="86"/>
      <c r="Z43" s="86"/>
      <c r="AA43" s="86"/>
    </row>
    <row r="44" spans="2:27" x14ac:dyDescent="0.2">
      <c r="B44" s="317"/>
      <c r="C44" s="317"/>
      <c r="D44" s="317"/>
      <c r="E44" s="317"/>
      <c r="F44" s="317"/>
      <c r="G44" s="317"/>
      <c r="H44" s="317"/>
      <c r="I44" s="317"/>
      <c r="J44" s="317"/>
      <c r="K44" s="317"/>
      <c r="L44" s="317"/>
      <c r="M44" s="317"/>
      <c r="N44" s="86"/>
      <c r="O44" s="86"/>
      <c r="P44" s="86"/>
      <c r="Q44" s="86"/>
      <c r="R44" s="86"/>
      <c r="S44" s="86"/>
      <c r="T44" s="86"/>
      <c r="U44" s="86"/>
      <c r="V44" s="86"/>
      <c r="W44" s="86"/>
      <c r="X44" s="86"/>
      <c r="Y44" s="86"/>
      <c r="Z44" s="86"/>
      <c r="AA44" s="86"/>
    </row>
    <row r="45" spans="2:27" x14ac:dyDescent="0.2">
      <c r="B45" s="317"/>
      <c r="C45" s="317"/>
      <c r="D45" s="317"/>
      <c r="E45" s="317"/>
      <c r="F45" s="317"/>
      <c r="G45" s="317"/>
      <c r="H45" s="317"/>
      <c r="I45" s="317"/>
      <c r="J45" s="317"/>
      <c r="K45" s="317"/>
      <c r="L45" s="317"/>
      <c r="M45" s="317"/>
      <c r="N45" s="86"/>
      <c r="O45" s="86"/>
      <c r="P45" s="86"/>
      <c r="Q45" s="86"/>
      <c r="R45" s="86"/>
      <c r="S45" s="86"/>
      <c r="T45" s="86"/>
      <c r="U45" s="86"/>
      <c r="V45" s="86"/>
      <c r="W45" s="86"/>
      <c r="X45" s="86"/>
      <c r="Y45" s="86"/>
      <c r="Z45" s="86"/>
      <c r="AA45" s="86"/>
    </row>
    <row r="46" spans="2:27" x14ac:dyDescent="0.2">
      <c r="B46" s="317"/>
      <c r="C46" s="317"/>
      <c r="D46" s="317"/>
      <c r="E46" s="317"/>
      <c r="F46" s="317"/>
      <c r="G46" s="317"/>
      <c r="H46" s="317"/>
      <c r="I46" s="317"/>
      <c r="J46" s="317"/>
      <c r="K46" s="317"/>
      <c r="L46" s="317"/>
      <c r="M46" s="317"/>
      <c r="N46" s="86"/>
      <c r="O46" s="86"/>
      <c r="P46" s="86"/>
      <c r="Q46" s="86"/>
      <c r="R46" s="86"/>
      <c r="S46" s="86"/>
      <c r="T46" s="86"/>
      <c r="U46" s="86"/>
      <c r="V46" s="86"/>
      <c r="W46" s="86"/>
      <c r="X46" s="86"/>
      <c r="Y46" s="86"/>
      <c r="Z46" s="86"/>
      <c r="AA46" s="86"/>
    </row>
    <row r="47" spans="2:27" x14ac:dyDescent="0.2">
      <c r="B47" s="317"/>
      <c r="C47" s="317"/>
      <c r="D47" s="317"/>
      <c r="E47" s="317"/>
      <c r="F47" s="317"/>
      <c r="G47" s="317"/>
      <c r="H47" s="317"/>
      <c r="I47" s="317"/>
      <c r="J47" s="317"/>
      <c r="K47" s="317"/>
      <c r="L47" s="317"/>
      <c r="M47" s="317"/>
      <c r="N47" s="86"/>
      <c r="O47" s="86"/>
      <c r="P47" s="86"/>
      <c r="Q47" s="86"/>
      <c r="R47" s="86"/>
      <c r="S47" s="86"/>
      <c r="T47" s="86"/>
      <c r="U47" s="86"/>
      <c r="V47" s="86"/>
      <c r="W47" s="86"/>
      <c r="X47" s="86"/>
      <c r="Y47" s="86"/>
      <c r="Z47" s="86"/>
      <c r="AA47" s="86"/>
    </row>
    <row r="48" spans="2:27" ht="56.25" customHeight="1" x14ac:dyDescent="0.2">
      <c r="B48" s="317"/>
      <c r="C48" s="317"/>
      <c r="D48" s="317"/>
      <c r="E48" s="317"/>
      <c r="F48" s="317"/>
      <c r="G48" s="317"/>
      <c r="H48" s="317"/>
      <c r="I48" s="317"/>
      <c r="J48" s="317"/>
      <c r="K48" s="317"/>
      <c r="L48" s="317"/>
      <c r="M48" s="317"/>
      <c r="N48" s="86"/>
      <c r="O48" s="86"/>
      <c r="P48" s="86"/>
      <c r="Q48" s="86"/>
      <c r="R48" s="86"/>
      <c r="S48" s="86"/>
      <c r="T48" s="86"/>
      <c r="U48" s="86"/>
      <c r="V48" s="86"/>
      <c r="W48" s="86"/>
      <c r="X48" s="86"/>
      <c r="Y48" s="86"/>
      <c r="Z48" s="86"/>
      <c r="AA48" s="86"/>
    </row>
    <row r="49" spans="2:27" x14ac:dyDescent="0.2">
      <c r="B49" s="86"/>
      <c r="C49" s="86"/>
      <c r="D49" s="86"/>
      <c r="E49" s="86"/>
      <c r="F49" s="86"/>
      <c r="G49" s="86"/>
      <c r="H49" s="86"/>
      <c r="I49" s="86"/>
      <c r="J49" s="86"/>
      <c r="K49" s="86"/>
      <c r="L49" s="86"/>
      <c r="M49" s="86"/>
      <c r="N49" s="86"/>
      <c r="O49" s="86"/>
      <c r="P49" s="86"/>
      <c r="Q49" s="86"/>
      <c r="R49" s="86"/>
      <c r="S49" s="86"/>
      <c r="T49" s="86"/>
      <c r="U49" s="86"/>
      <c r="V49" s="86"/>
      <c r="W49" s="86"/>
      <c r="X49" s="86"/>
      <c r="Y49" s="86"/>
      <c r="Z49" s="86"/>
      <c r="AA49" s="86"/>
    </row>
    <row r="50" spans="2:27" x14ac:dyDescent="0.2">
      <c r="B50" s="86"/>
      <c r="C50" s="86"/>
      <c r="D50" s="86"/>
      <c r="E50" s="86"/>
      <c r="F50" s="86"/>
      <c r="G50" s="86"/>
      <c r="H50" s="86"/>
      <c r="I50" s="86"/>
      <c r="J50" s="86"/>
      <c r="K50" s="86"/>
      <c r="L50" s="86"/>
      <c r="M50" s="86"/>
      <c r="N50" s="86"/>
      <c r="O50" s="86"/>
      <c r="P50" s="86"/>
      <c r="Q50" s="86"/>
      <c r="R50" s="86"/>
      <c r="S50" s="86"/>
      <c r="T50" s="86"/>
      <c r="U50" s="86"/>
      <c r="V50" s="86"/>
      <c r="W50" s="86"/>
      <c r="X50" s="86"/>
      <c r="Y50" s="86"/>
      <c r="Z50" s="86"/>
      <c r="AA50" s="86"/>
    </row>
    <row r="51" spans="2:27" x14ac:dyDescent="0.2">
      <c r="B51" s="86"/>
      <c r="C51" s="86"/>
      <c r="D51" s="86"/>
      <c r="E51" s="86"/>
      <c r="F51" s="86"/>
      <c r="G51" s="86"/>
      <c r="H51" s="86"/>
      <c r="I51" s="86"/>
      <c r="J51" s="86"/>
      <c r="K51" s="86"/>
      <c r="L51" s="86"/>
      <c r="M51" s="86"/>
      <c r="N51" s="86"/>
      <c r="O51" s="86"/>
      <c r="P51" s="86"/>
      <c r="Q51" s="86"/>
      <c r="R51" s="86"/>
      <c r="S51" s="86"/>
      <c r="T51" s="86"/>
      <c r="U51" s="86"/>
      <c r="V51" s="86"/>
      <c r="W51" s="86"/>
      <c r="X51" s="86"/>
      <c r="Y51" s="86"/>
      <c r="Z51" s="86"/>
      <c r="AA51" s="86"/>
    </row>
    <row r="52" spans="2:27" x14ac:dyDescent="0.2">
      <c r="B52" s="86"/>
      <c r="C52" s="86"/>
      <c r="D52" s="86"/>
      <c r="E52" s="86"/>
      <c r="F52" s="86"/>
      <c r="G52" s="86"/>
      <c r="H52" s="86"/>
      <c r="I52" s="86"/>
      <c r="J52" s="86"/>
      <c r="K52" s="86"/>
      <c r="L52" s="86"/>
      <c r="M52" s="86"/>
      <c r="N52" s="86"/>
      <c r="O52" s="86"/>
      <c r="P52" s="86"/>
      <c r="Q52" s="86"/>
      <c r="R52" s="86"/>
      <c r="S52" s="86"/>
      <c r="T52" s="86"/>
      <c r="U52" s="86"/>
      <c r="V52" s="86"/>
      <c r="W52" s="86"/>
      <c r="X52" s="86"/>
      <c r="Y52" s="86"/>
      <c r="Z52" s="86"/>
      <c r="AA52" s="86"/>
    </row>
    <row r="53" spans="2:27" x14ac:dyDescent="0.2">
      <c r="B53" s="86"/>
      <c r="C53" s="86"/>
      <c r="D53" s="86"/>
      <c r="E53" s="86"/>
      <c r="F53" s="86"/>
      <c r="G53" s="86"/>
      <c r="H53" s="86"/>
      <c r="I53" s="86"/>
      <c r="J53" s="86"/>
      <c r="K53" s="86"/>
      <c r="L53" s="86"/>
      <c r="M53" s="86"/>
      <c r="N53" s="86"/>
      <c r="O53" s="86"/>
      <c r="P53" s="86"/>
      <c r="Q53" s="86"/>
      <c r="R53" s="86"/>
      <c r="S53" s="86"/>
      <c r="T53" s="86"/>
      <c r="U53" s="86"/>
      <c r="V53" s="86"/>
      <c r="W53" s="86"/>
      <c r="X53" s="86"/>
      <c r="Y53" s="86"/>
      <c r="Z53" s="86"/>
      <c r="AA53" s="86"/>
    </row>
    <row r="54" spans="2:27" x14ac:dyDescent="0.2">
      <c r="B54" s="86"/>
      <c r="C54" s="86"/>
      <c r="D54" s="86"/>
      <c r="E54" s="86"/>
      <c r="F54" s="86"/>
      <c r="G54" s="86"/>
      <c r="H54" s="86"/>
      <c r="I54" s="86"/>
      <c r="J54" s="86"/>
      <c r="K54" s="86"/>
      <c r="L54" s="86"/>
      <c r="M54" s="86"/>
      <c r="N54" s="86"/>
      <c r="O54" s="86"/>
      <c r="P54" s="86"/>
      <c r="Q54" s="86"/>
      <c r="R54" s="86"/>
      <c r="S54" s="86"/>
      <c r="T54" s="86"/>
      <c r="U54" s="86"/>
      <c r="V54" s="86"/>
      <c r="W54" s="86"/>
      <c r="X54" s="86"/>
      <c r="Y54" s="86"/>
      <c r="Z54" s="86"/>
      <c r="AA54" s="86"/>
    </row>
    <row r="55" spans="2:27" x14ac:dyDescent="0.2">
      <c r="B55" s="86"/>
      <c r="C55" s="86"/>
      <c r="D55" s="86"/>
      <c r="E55" s="86"/>
      <c r="F55" s="86"/>
      <c r="G55" s="86"/>
      <c r="H55" s="86"/>
      <c r="I55" s="86"/>
      <c r="J55" s="86"/>
      <c r="K55" s="86"/>
      <c r="L55" s="86"/>
      <c r="M55" s="86"/>
      <c r="N55" s="86"/>
      <c r="O55" s="86"/>
      <c r="P55" s="86"/>
      <c r="Q55" s="86"/>
      <c r="R55" s="86"/>
      <c r="S55" s="86"/>
      <c r="T55" s="86"/>
      <c r="U55" s="86"/>
      <c r="V55" s="86"/>
      <c r="W55" s="86"/>
      <c r="X55" s="86"/>
      <c r="Y55" s="86"/>
      <c r="Z55" s="86"/>
      <c r="AA55" s="86"/>
    </row>
    <row r="56" spans="2:27" x14ac:dyDescent="0.2">
      <c r="B56" s="86"/>
      <c r="C56" s="86"/>
      <c r="D56" s="86"/>
      <c r="E56" s="86"/>
      <c r="F56" s="86"/>
      <c r="G56" s="86"/>
      <c r="H56" s="86"/>
      <c r="I56" s="86"/>
      <c r="J56" s="86"/>
      <c r="K56" s="86"/>
      <c r="L56" s="86"/>
      <c r="M56" s="86"/>
      <c r="N56" s="86"/>
      <c r="O56" s="86"/>
      <c r="P56" s="86"/>
      <c r="Q56" s="86"/>
      <c r="R56" s="86"/>
      <c r="S56" s="86"/>
      <c r="T56" s="86"/>
      <c r="U56" s="86"/>
      <c r="V56" s="86"/>
      <c r="W56" s="86"/>
      <c r="X56" s="86"/>
      <c r="Y56" s="86"/>
      <c r="Z56" s="86"/>
      <c r="AA56" s="86"/>
    </row>
    <row r="57" spans="2:27" x14ac:dyDescent="0.2">
      <c r="B57" s="86"/>
      <c r="C57" s="86"/>
      <c r="D57" s="86"/>
      <c r="E57" s="86"/>
      <c r="F57" s="86"/>
      <c r="G57" s="86"/>
      <c r="H57" s="86"/>
      <c r="I57" s="86"/>
      <c r="J57" s="86"/>
      <c r="K57" s="86"/>
      <c r="L57" s="86"/>
      <c r="M57" s="86"/>
      <c r="N57" s="86"/>
      <c r="O57" s="86"/>
      <c r="P57" s="86"/>
      <c r="Q57" s="86"/>
      <c r="R57" s="86"/>
      <c r="S57" s="86"/>
      <c r="T57" s="86"/>
      <c r="U57" s="86"/>
      <c r="V57" s="86"/>
      <c r="W57" s="86"/>
      <c r="X57" s="86"/>
      <c r="Y57" s="86"/>
      <c r="Z57" s="86"/>
      <c r="AA57" s="86"/>
    </row>
    <row r="58" spans="2:27" x14ac:dyDescent="0.2">
      <c r="B58" s="86"/>
      <c r="C58" s="86"/>
      <c r="D58" s="86"/>
      <c r="E58" s="86"/>
      <c r="F58" s="86"/>
      <c r="G58" s="86"/>
      <c r="H58" s="86"/>
      <c r="I58" s="86"/>
      <c r="J58" s="86"/>
      <c r="K58" s="86"/>
      <c r="L58" s="86"/>
      <c r="M58" s="86"/>
      <c r="N58" s="86"/>
      <c r="O58" s="86"/>
      <c r="P58" s="86"/>
      <c r="Q58" s="86"/>
      <c r="R58" s="86"/>
      <c r="S58" s="86"/>
      <c r="T58" s="86"/>
      <c r="U58" s="86"/>
      <c r="V58" s="86"/>
      <c r="W58" s="86"/>
      <c r="X58" s="86"/>
      <c r="Y58" s="86"/>
      <c r="Z58" s="86"/>
      <c r="AA58" s="86"/>
    </row>
    <row r="59" spans="2:27" x14ac:dyDescent="0.2">
      <c r="B59" s="86"/>
      <c r="C59" s="86"/>
      <c r="D59" s="86"/>
      <c r="E59" s="86"/>
      <c r="F59" s="86"/>
      <c r="G59" s="86"/>
      <c r="H59" s="86"/>
      <c r="I59" s="86"/>
      <c r="J59" s="86"/>
      <c r="K59" s="86"/>
      <c r="L59" s="86"/>
      <c r="M59" s="86"/>
      <c r="N59" s="86"/>
      <c r="O59" s="86"/>
      <c r="P59" s="86"/>
      <c r="Q59" s="86"/>
      <c r="R59" s="86"/>
      <c r="S59" s="86"/>
      <c r="T59" s="86"/>
      <c r="U59" s="86"/>
      <c r="V59" s="86"/>
      <c r="W59" s="86"/>
      <c r="X59" s="86"/>
      <c r="Y59" s="86"/>
      <c r="Z59" s="86"/>
      <c r="AA59" s="86"/>
    </row>
    <row r="60" spans="2:27" x14ac:dyDescent="0.2">
      <c r="B60" s="86"/>
      <c r="C60" s="86"/>
      <c r="D60" s="86"/>
      <c r="E60" s="86"/>
      <c r="F60" s="86"/>
      <c r="G60" s="86"/>
      <c r="H60" s="86"/>
      <c r="I60" s="86"/>
      <c r="J60" s="86"/>
      <c r="K60" s="86"/>
      <c r="L60" s="86"/>
      <c r="M60" s="86"/>
      <c r="N60" s="86"/>
      <c r="O60" s="86"/>
      <c r="P60" s="86"/>
      <c r="Q60" s="86"/>
      <c r="R60" s="86"/>
      <c r="S60" s="86"/>
      <c r="T60" s="86"/>
      <c r="U60" s="86"/>
      <c r="V60" s="86"/>
      <c r="W60" s="86"/>
      <c r="X60" s="86"/>
      <c r="Y60" s="86"/>
      <c r="Z60" s="86"/>
      <c r="AA60" s="86"/>
    </row>
    <row r="61" spans="2:27" x14ac:dyDescent="0.2">
      <c r="B61" s="86"/>
      <c r="C61" s="86"/>
      <c r="D61" s="86"/>
      <c r="E61" s="86"/>
      <c r="F61" s="86"/>
      <c r="G61" s="86"/>
      <c r="H61" s="86"/>
      <c r="I61" s="86"/>
      <c r="J61" s="86"/>
      <c r="K61" s="86"/>
      <c r="L61" s="86"/>
      <c r="M61" s="86"/>
      <c r="N61" s="86"/>
      <c r="O61" s="86"/>
      <c r="P61" s="86"/>
      <c r="Q61" s="86"/>
      <c r="R61" s="86"/>
      <c r="S61" s="86"/>
      <c r="T61" s="86"/>
      <c r="U61" s="86"/>
      <c r="V61" s="86"/>
      <c r="W61" s="86"/>
      <c r="X61" s="86"/>
      <c r="Y61" s="86"/>
      <c r="Z61" s="86"/>
      <c r="AA61" s="86"/>
    </row>
    <row r="62" spans="2:27" x14ac:dyDescent="0.2">
      <c r="B62" s="86"/>
      <c r="C62" s="86"/>
      <c r="D62" s="86"/>
      <c r="E62" s="86"/>
      <c r="F62" s="86"/>
      <c r="G62" s="86"/>
      <c r="H62" s="86"/>
      <c r="I62" s="86"/>
      <c r="J62" s="86"/>
      <c r="K62" s="86"/>
      <c r="L62" s="86"/>
      <c r="M62" s="86"/>
      <c r="N62" s="86"/>
      <c r="O62" s="86"/>
      <c r="P62" s="86"/>
      <c r="Q62" s="86"/>
      <c r="R62" s="86"/>
      <c r="S62" s="86"/>
      <c r="T62" s="86"/>
      <c r="U62" s="86"/>
      <c r="V62" s="86"/>
      <c r="W62" s="86"/>
      <c r="X62" s="86"/>
      <c r="Y62" s="86"/>
      <c r="Z62" s="86"/>
      <c r="AA62" s="86"/>
    </row>
    <row r="63" spans="2:27" x14ac:dyDescent="0.2">
      <c r="B63" s="86"/>
      <c r="C63" s="86"/>
      <c r="D63" s="86"/>
      <c r="E63" s="86"/>
      <c r="F63" s="86"/>
      <c r="G63" s="86"/>
      <c r="H63" s="86"/>
      <c r="I63" s="86"/>
      <c r="J63" s="86"/>
      <c r="K63" s="86"/>
      <c r="L63" s="86"/>
      <c r="M63" s="86"/>
      <c r="N63" s="86"/>
      <c r="O63" s="86"/>
      <c r="P63" s="86"/>
      <c r="Q63" s="86"/>
      <c r="R63" s="86"/>
      <c r="S63" s="86"/>
      <c r="T63" s="86"/>
      <c r="U63" s="86"/>
      <c r="V63" s="86"/>
      <c r="W63" s="86"/>
      <c r="X63" s="86"/>
      <c r="Y63" s="86"/>
      <c r="Z63" s="86"/>
      <c r="AA63" s="86"/>
    </row>
    <row r="64" spans="2:27" x14ac:dyDescent="0.2">
      <c r="B64" s="86"/>
      <c r="C64" s="86"/>
      <c r="D64" s="86"/>
      <c r="E64" s="86"/>
      <c r="F64" s="86"/>
      <c r="G64" s="86"/>
      <c r="H64" s="86"/>
      <c r="I64" s="86"/>
      <c r="J64" s="86"/>
      <c r="K64" s="86"/>
      <c r="L64" s="86"/>
      <c r="M64" s="86"/>
      <c r="N64" s="86"/>
      <c r="O64" s="86"/>
      <c r="P64" s="86"/>
      <c r="Q64" s="86"/>
      <c r="R64" s="86"/>
      <c r="S64" s="86"/>
      <c r="T64" s="86"/>
      <c r="U64" s="86"/>
      <c r="V64" s="86"/>
      <c r="W64" s="86"/>
      <c r="X64" s="86"/>
      <c r="Y64" s="86"/>
      <c r="Z64" s="86"/>
      <c r="AA64" s="86"/>
    </row>
    <row r="65" spans="2:27" x14ac:dyDescent="0.2">
      <c r="B65" s="86"/>
      <c r="C65" s="86"/>
      <c r="D65" s="86"/>
      <c r="E65" s="86"/>
      <c r="F65" s="86"/>
      <c r="G65" s="86"/>
      <c r="H65" s="86"/>
      <c r="I65" s="86"/>
      <c r="J65" s="86"/>
      <c r="K65" s="86"/>
      <c r="L65" s="86"/>
      <c r="M65" s="86"/>
      <c r="N65" s="86"/>
      <c r="O65" s="86"/>
      <c r="P65" s="86"/>
      <c r="Q65" s="86"/>
      <c r="R65" s="86"/>
      <c r="S65" s="86"/>
      <c r="T65" s="86"/>
      <c r="U65" s="86"/>
      <c r="V65" s="86"/>
      <c r="W65" s="86"/>
      <c r="X65" s="86"/>
      <c r="Y65" s="86"/>
      <c r="Z65" s="86"/>
      <c r="AA65" s="86"/>
    </row>
    <row r="66" spans="2:27" x14ac:dyDescent="0.2">
      <c r="B66" s="86"/>
      <c r="C66" s="86"/>
      <c r="D66" s="86"/>
      <c r="E66" s="86"/>
      <c r="F66" s="86"/>
      <c r="G66" s="86"/>
      <c r="H66" s="86"/>
      <c r="I66" s="86"/>
      <c r="J66" s="86"/>
      <c r="K66" s="86"/>
      <c r="L66" s="86"/>
      <c r="M66" s="86"/>
      <c r="N66" s="86"/>
      <c r="O66" s="86"/>
      <c r="P66" s="86"/>
      <c r="Q66" s="86"/>
      <c r="R66" s="86"/>
      <c r="S66" s="86"/>
      <c r="T66" s="86"/>
      <c r="U66" s="86"/>
      <c r="V66" s="86"/>
      <c r="W66" s="86"/>
      <c r="X66" s="86"/>
      <c r="Y66" s="86"/>
      <c r="Z66" s="86"/>
      <c r="AA66" s="86"/>
    </row>
    <row r="67" spans="2:27" x14ac:dyDescent="0.2">
      <c r="B67" s="86"/>
      <c r="C67" s="86"/>
      <c r="D67" s="86"/>
      <c r="E67" s="86"/>
      <c r="F67" s="86"/>
      <c r="G67" s="86"/>
      <c r="H67" s="86"/>
      <c r="I67" s="86"/>
      <c r="J67" s="86"/>
      <c r="K67" s="86"/>
      <c r="L67" s="86"/>
      <c r="M67" s="86"/>
      <c r="N67" s="86"/>
      <c r="O67" s="86"/>
      <c r="P67" s="86"/>
      <c r="Q67" s="86"/>
      <c r="R67" s="86"/>
      <c r="S67" s="86"/>
      <c r="T67" s="86"/>
      <c r="U67" s="86"/>
      <c r="V67" s="86"/>
      <c r="W67" s="86"/>
      <c r="X67" s="86"/>
      <c r="Y67" s="86"/>
      <c r="Z67" s="86"/>
      <c r="AA67" s="86"/>
    </row>
    <row r="68" spans="2:27" x14ac:dyDescent="0.2">
      <c r="B68" s="86"/>
      <c r="C68" s="86"/>
      <c r="D68" s="86"/>
      <c r="E68" s="86"/>
      <c r="F68" s="86"/>
      <c r="G68" s="86"/>
      <c r="H68" s="86"/>
      <c r="I68" s="86"/>
      <c r="J68" s="86"/>
      <c r="K68" s="86"/>
      <c r="L68" s="86"/>
      <c r="M68" s="86"/>
      <c r="N68" s="86"/>
      <c r="O68" s="86"/>
      <c r="P68" s="86"/>
      <c r="Q68" s="86"/>
      <c r="R68" s="86"/>
      <c r="S68" s="86"/>
      <c r="T68" s="86"/>
      <c r="U68" s="86"/>
      <c r="V68" s="86"/>
      <c r="W68" s="86"/>
      <c r="X68" s="86"/>
      <c r="Y68" s="86"/>
      <c r="Z68" s="86"/>
      <c r="AA68" s="86"/>
    </row>
    <row r="69" spans="2:27" x14ac:dyDescent="0.2">
      <c r="B69" s="86"/>
      <c r="C69" s="86"/>
      <c r="D69" s="86"/>
      <c r="E69" s="86"/>
      <c r="F69" s="86"/>
      <c r="G69" s="86"/>
      <c r="H69" s="86"/>
      <c r="I69" s="86"/>
      <c r="J69" s="86"/>
      <c r="K69" s="86"/>
      <c r="L69" s="86"/>
      <c r="M69" s="86"/>
      <c r="N69" s="86"/>
      <c r="O69" s="86"/>
      <c r="P69" s="86"/>
      <c r="Q69" s="86"/>
      <c r="R69" s="86"/>
      <c r="S69" s="86"/>
      <c r="T69" s="86"/>
      <c r="U69" s="86"/>
      <c r="V69" s="86"/>
      <c r="W69" s="86"/>
      <c r="X69" s="86"/>
      <c r="Y69" s="86"/>
      <c r="Z69" s="86"/>
      <c r="AA69" s="86"/>
    </row>
    <row r="70" spans="2:27" x14ac:dyDescent="0.2">
      <c r="B70" s="86"/>
      <c r="C70" s="86"/>
      <c r="D70" s="86"/>
      <c r="E70" s="86"/>
      <c r="F70" s="86"/>
      <c r="G70" s="86"/>
      <c r="H70" s="86"/>
      <c r="I70" s="86"/>
      <c r="J70" s="86"/>
      <c r="K70" s="86"/>
      <c r="L70" s="86"/>
      <c r="M70" s="86"/>
      <c r="N70" s="86"/>
      <c r="O70" s="86"/>
      <c r="P70" s="86"/>
      <c r="Q70" s="86"/>
      <c r="R70" s="86"/>
      <c r="S70" s="86"/>
      <c r="T70" s="86"/>
      <c r="U70" s="86"/>
      <c r="V70" s="86"/>
      <c r="W70" s="86"/>
      <c r="X70" s="86"/>
      <c r="Y70" s="86"/>
      <c r="Z70" s="86"/>
      <c r="AA70" s="86"/>
    </row>
    <row r="71" spans="2:27" x14ac:dyDescent="0.2">
      <c r="B71" s="86"/>
      <c r="C71" s="86"/>
      <c r="D71" s="86"/>
      <c r="E71" s="86"/>
      <c r="F71" s="86"/>
      <c r="G71" s="86"/>
      <c r="H71" s="86"/>
      <c r="I71" s="86"/>
      <c r="J71" s="86"/>
      <c r="K71" s="86"/>
      <c r="L71" s="86"/>
      <c r="M71" s="86"/>
      <c r="N71" s="86"/>
      <c r="O71" s="86"/>
      <c r="P71" s="86"/>
      <c r="Q71" s="86"/>
      <c r="R71" s="86"/>
      <c r="S71" s="86"/>
      <c r="T71" s="86"/>
      <c r="U71" s="86"/>
      <c r="V71" s="86"/>
      <c r="W71" s="86"/>
      <c r="X71" s="86"/>
      <c r="Y71" s="86"/>
      <c r="Z71" s="86"/>
      <c r="AA71" s="86"/>
    </row>
    <row r="72" spans="2:27" x14ac:dyDescent="0.2">
      <c r="B72" s="86"/>
      <c r="C72" s="86"/>
      <c r="D72" s="86"/>
      <c r="E72" s="86"/>
      <c r="F72" s="86"/>
      <c r="G72" s="86"/>
      <c r="H72" s="86"/>
      <c r="I72" s="86"/>
      <c r="J72" s="86"/>
      <c r="K72" s="86"/>
      <c r="L72" s="86"/>
      <c r="M72" s="86"/>
      <c r="N72" s="86"/>
      <c r="O72" s="86"/>
      <c r="P72" s="86"/>
      <c r="Q72" s="86"/>
      <c r="R72" s="86"/>
      <c r="S72" s="86"/>
      <c r="T72" s="86"/>
      <c r="U72" s="86"/>
      <c r="V72" s="86"/>
      <c r="W72" s="86"/>
      <c r="X72" s="86"/>
      <c r="Y72" s="86"/>
      <c r="Z72" s="86"/>
      <c r="AA72" s="86"/>
    </row>
    <row r="73" spans="2:27" x14ac:dyDescent="0.2">
      <c r="B73" s="86"/>
      <c r="C73" s="86"/>
      <c r="D73" s="86"/>
      <c r="E73" s="86"/>
      <c r="F73" s="86"/>
      <c r="G73" s="86"/>
      <c r="H73" s="86"/>
      <c r="I73" s="86"/>
      <c r="J73" s="86"/>
      <c r="K73" s="86"/>
      <c r="L73" s="86"/>
      <c r="M73" s="86"/>
      <c r="N73" s="86"/>
      <c r="O73" s="86"/>
      <c r="P73" s="86"/>
      <c r="Q73" s="86"/>
      <c r="R73" s="86"/>
      <c r="S73" s="86"/>
      <c r="T73" s="86"/>
      <c r="U73" s="86"/>
      <c r="V73" s="86"/>
      <c r="W73" s="86"/>
      <c r="X73" s="86"/>
      <c r="Y73" s="86"/>
      <c r="Z73" s="86"/>
      <c r="AA73" s="86"/>
    </row>
  </sheetData>
  <customSheetViews>
    <customSheetView guid="{BBBBB545-C817-4576-BA90-5C717849084B}" showPageBreaks="1" printArea="1" view="pageBreakPreview" showRuler="0" topLeftCell="A7">
      <selection activeCell="E10" sqref="E10:G24"/>
      <pageMargins left="0.39370078740157483" right="0.39370078740157483" top="0.39370078740157483" bottom="0.39370078740157483" header="0" footer="0"/>
      <printOptions horizontalCentered="1"/>
      <pageSetup scale="73" orientation="landscape" r:id="rId1"/>
      <headerFooter alignWithMargins="0"/>
    </customSheetView>
    <customSheetView guid="{FA38F70A-12D4-4C22-B478-B26FE246C37E}" showPageBreaks="1" printArea="1" view="pageBreakPreview" showRuler="0">
      <selection activeCell="K24" sqref="K24:M24"/>
      <pageMargins left="0.39370078740157483" right="0.39370078740157483" top="0.39370078740157483" bottom="0.39370078740157483" header="0" footer="0"/>
      <printOptions horizontalCentered="1"/>
      <pageSetup scale="64" orientation="landscape" r:id="rId2"/>
      <headerFooter alignWithMargins="0"/>
    </customSheetView>
    <customSheetView guid="{0EF955C6-014D-46C2-86DC-100771507133}" showPageBreaks="1" printArea="1" view="pageBreakPreview" showRuler="0">
      <selection activeCell="D16" sqref="D16"/>
      <pageMargins left="0.9055118110236221" right="0.39370078740157483" top="1.1811023622047245" bottom="0.39370078740157483" header="0" footer="0"/>
      <printOptions horizontalCentered="1"/>
      <pageSetup paperSize="119" scale="85" orientation="landscape" r:id="rId3"/>
      <headerFooter alignWithMargins="0"/>
    </customSheetView>
    <customSheetView guid="{AB90D8D3-EFA0-4B04-959E-0996B8031D78}" showPageBreaks="1" printArea="1" view="pageBreakPreview" showRuler="0">
      <selection activeCell="F15" sqref="F15"/>
      <pageMargins left="0.9055118110236221" right="0.39370078740157483" top="1.1811023622047245" bottom="0.39370078740157483" header="0" footer="0"/>
      <printOptions horizontalCentered="1"/>
      <pageSetup paperSize="119" scale="85" orientation="landscape" r:id="rId4"/>
      <headerFooter alignWithMargins="0"/>
    </customSheetView>
  </customSheetViews>
  <mergeCells count="42">
    <mergeCell ref="R9:T9"/>
    <mergeCell ref="R8:T8"/>
    <mergeCell ref="R10:S10"/>
    <mergeCell ref="T10:T11"/>
    <mergeCell ref="B7:F7"/>
    <mergeCell ref="O8:Q8"/>
    <mergeCell ref="O10:P10"/>
    <mergeCell ref="Q10:Q11"/>
    <mergeCell ref="O9:Q9"/>
    <mergeCell ref="E11:F11"/>
    <mergeCell ref="G11:H11"/>
    <mergeCell ref="K10:K11"/>
    <mergeCell ref="E8:F8"/>
    <mergeCell ref="E9:F10"/>
    <mergeCell ref="I10:J10"/>
    <mergeCell ref="L8:N8"/>
    <mergeCell ref="E1:W2"/>
    <mergeCell ref="E3:W3"/>
    <mergeCell ref="E5:W5"/>
    <mergeCell ref="E6:W6"/>
    <mergeCell ref="AH1:AS2"/>
    <mergeCell ref="E4:W4"/>
    <mergeCell ref="AH7:AS7"/>
    <mergeCell ref="AH3:AS3"/>
    <mergeCell ref="AH4:AS4"/>
    <mergeCell ref="AH5:AS5"/>
    <mergeCell ref="AH6:AS6"/>
    <mergeCell ref="L10:M10"/>
    <mergeCell ref="N10:N11"/>
    <mergeCell ref="L9:N9"/>
    <mergeCell ref="B28:M48"/>
    <mergeCell ref="E27:F27"/>
    <mergeCell ref="B8:B12"/>
    <mergeCell ref="I9:K9"/>
    <mergeCell ref="I8:K8"/>
    <mergeCell ref="G8:H8"/>
    <mergeCell ref="G9:H10"/>
    <mergeCell ref="G27:H27"/>
    <mergeCell ref="C8:D8"/>
    <mergeCell ref="C9:D10"/>
    <mergeCell ref="C11:D11"/>
    <mergeCell ref="C27:D27"/>
  </mergeCells>
  <phoneticPr fontId="8" type="noConversion"/>
  <printOptions horizontalCentered="1"/>
  <pageMargins left="0.23622047244094491" right="0.23622047244094491" top="0.74803149606299213" bottom="0.74803149606299213" header="0.31496062992125984" footer="0.31496062992125984"/>
  <pageSetup scale="34" pageOrder="overThenDown" orientation="portrait" r:id="rId5"/>
  <headerFooter alignWithMargins="0"/>
  <rowBreaks count="1" manualBreakCount="1">
    <brk id="18" min="1" max="28" man="1"/>
  </rowBreaks>
  <colBreaks count="2" manualBreakCount="2">
    <brk id="18" max="48" man="1"/>
    <brk id="33" max="25" man="1"/>
  </colBreaks>
  <drawing r:id="rId6"/>
  <legacyDrawing r:id="rId7"/>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040356"/>
  <sheetViews>
    <sheetView topLeftCell="B3" zoomScale="80" zoomScaleNormal="80" zoomScaleSheetLayoutView="40" workbookViewId="0">
      <selection activeCell="G11" sqref="G11"/>
    </sheetView>
  </sheetViews>
  <sheetFormatPr baseColWidth="10" defaultColWidth="11.42578125" defaultRowHeight="12.75" x14ac:dyDescent="0.2"/>
  <cols>
    <col min="1" max="1" width="23" style="118" customWidth="1"/>
    <col min="2" max="2" width="26.42578125" style="118" customWidth="1"/>
    <col min="3" max="3" width="103" style="118" customWidth="1"/>
    <col min="4" max="4" width="19" style="118" customWidth="1"/>
    <col min="5" max="6" width="21" style="118" customWidth="1"/>
    <col min="7" max="7" width="21" style="215" customWidth="1"/>
    <col min="8" max="16384" width="11.42578125" style="118"/>
  </cols>
  <sheetData>
    <row r="1" spans="1:7" ht="18.75" thickBot="1" x14ac:dyDescent="0.25">
      <c r="A1" s="123" t="str">
        <f>'[1]INF. BÁSICA'!A1</f>
        <v xml:space="preserve">   </v>
      </c>
      <c r="B1" s="123"/>
      <c r="C1" s="355"/>
      <c r="D1" s="355"/>
      <c r="E1" s="124"/>
      <c r="F1" s="124"/>
      <c r="G1" s="124"/>
    </row>
    <row r="2" spans="1:7" ht="19.5" customHeight="1" thickBot="1" x14ac:dyDescent="0.25">
      <c r="A2" s="351" t="s">
        <v>17</v>
      </c>
      <c r="B2" s="351"/>
      <c r="C2" s="356" t="s">
        <v>99</v>
      </c>
      <c r="D2" s="357"/>
      <c r="E2" s="357"/>
      <c r="F2" s="357"/>
      <c r="G2" s="358"/>
    </row>
    <row r="3" spans="1:7" ht="50.25" customHeight="1" thickBot="1" x14ac:dyDescent="0.25">
      <c r="A3" s="351" t="s">
        <v>39</v>
      </c>
      <c r="B3" s="351"/>
      <c r="C3" s="359" t="s">
        <v>105</v>
      </c>
      <c r="D3" s="360"/>
      <c r="E3" s="360"/>
      <c r="F3" s="360"/>
      <c r="G3" s="361"/>
    </row>
    <row r="4" spans="1:7" ht="18" customHeight="1" thickBot="1" x14ac:dyDescent="0.25">
      <c r="A4" s="351" t="s">
        <v>1</v>
      </c>
      <c r="B4" s="351"/>
      <c r="C4" s="352">
        <v>256000000</v>
      </c>
      <c r="D4" s="353"/>
      <c r="E4" s="353"/>
      <c r="F4" s="353"/>
      <c r="G4" s="354"/>
    </row>
    <row r="5" spans="1:7" ht="18.75" customHeight="1" thickBot="1" x14ac:dyDescent="0.25">
      <c r="A5" s="351" t="s">
        <v>4</v>
      </c>
      <c r="B5" s="351"/>
      <c r="C5" s="362"/>
      <c r="D5" s="363"/>
      <c r="E5" s="363"/>
      <c r="F5" s="363"/>
      <c r="G5" s="364"/>
    </row>
    <row r="6" spans="1:7" ht="18.75" customHeight="1" x14ac:dyDescent="0.2">
      <c r="A6" s="125"/>
      <c r="B6" s="125"/>
      <c r="C6" s="126"/>
      <c r="D6" s="126"/>
      <c r="E6" s="126"/>
      <c r="F6" s="126"/>
      <c r="G6" s="126"/>
    </row>
    <row r="7" spans="1:7" ht="15" x14ac:dyDescent="0.2">
      <c r="A7" s="365" t="s">
        <v>40</v>
      </c>
      <c r="B7" s="365"/>
      <c r="C7" s="365"/>
      <c r="D7" s="365"/>
      <c r="E7" s="365"/>
    </row>
    <row r="8" spans="1:7" ht="15.75" thickBot="1" x14ac:dyDescent="0.3">
      <c r="A8" s="127"/>
      <c r="B8" s="127"/>
      <c r="C8" s="127"/>
      <c r="D8" s="127"/>
      <c r="E8" s="127"/>
      <c r="F8" s="127"/>
      <c r="G8" s="127"/>
    </row>
    <row r="9" spans="1:7" s="120" customFormat="1" ht="22.5" customHeight="1" thickBot="1" x14ac:dyDescent="0.25">
      <c r="A9" s="366"/>
      <c r="B9" s="366" t="s">
        <v>41</v>
      </c>
      <c r="C9" s="366"/>
      <c r="D9" s="367" t="s">
        <v>42</v>
      </c>
      <c r="E9" s="128" t="str">
        <f>'[1]INF. BÁSICA'!A8</f>
        <v>1 PROPONENTE:</v>
      </c>
      <c r="F9" s="128" t="str">
        <f>'[1]INF. BÁSICA'!A9</f>
        <v>2 PROPONENTE:</v>
      </c>
      <c r="G9" s="216" t="str">
        <f>'[1]INF. BÁSICA'!A10</f>
        <v>3 PROPONENTE:</v>
      </c>
    </row>
    <row r="10" spans="1:7" s="120" customFormat="1" ht="26.25" thickBot="1" x14ac:dyDescent="0.25">
      <c r="A10" s="366"/>
      <c r="B10" s="366"/>
      <c r="C10" s="366"/>
      <c r="D10" s="368"/>
      <c r="E10" s="128" t="str">
        <f>'[1]INF. BÁSICA'!B8</f>
        <v>JORGE HERNAN LOPEZ CARVAJAL</v>
      </c>
      <c r="F10" s="128" t="str">
        <f>'[1]INF. BÁSICA'!B9</f>
        <v>NICOLAS CARDONA</v>
      </c>
      <c r="G10" s="216" t="str">
        <f>'[1]INF. BÁSICA'!B10</f>
        <v>ORLANDO CASTAÑEDA FIERRO</v>
      </c>
    </row>
    <row r="11" spans="1:7" ht="142.5" customHeight="1" thickBot="1" x14ac:dyDescent="0.25">
      <c r="A11" s="129" t="s">
        <v>106</v>
      </c>
      <c r="B11" s="369" t="s">
        <v>107</v>
      </c>
      <c r="C11" s="370"/>
      <c r="D11" s="130" t="s">
        <v>43</v>
      </c>
      <c r="E11" s="131" t="s">
        <v>19</v>
      </c>
      <c r="F11" s="131" t="s">
        <v>19</v>
      </c>
      <c r="G11" s="217" t="s">
        <v>19</v>
      </c>
    </row>
    <row r="12" spans="1:7" ht="74.25" customHeight="1" thickBot="1" x14ac:dyDescent="0.25">
      <c r="A12" s="371" t="s">
        <v>44</v>
      </c>
      <c r="B12" s="129" t="s">
        <v>108</v>
      </c>
      <c r="C12" s="132" t="s">
        <v>109</v>
      </c>
      <c r="D12" s="130" t="s">
        <v>43</v>
      </c>
      <c r="E12" s="133" t="s">
        <v>19</v>
      </c>
      <c r="F12" s="133" t="s">
        <v>19</v>
      </c>
      <c r="G12" s="217" t="s">
        <v>19</v>
      </c>
    </row>
    <row r="13" spans="1:7" ht="53.25" customHeight="1" thickBot="1" x14ac:dyDescent="0.25">
      <c r="A13" s="372"/>
      <c r="B13" s="129" t="s">
        <v>110</v>
      </c>
      <c r="C13" s="132" t="s">
        <v>111</v>
      </c>
      <c r="D13" s="130" t="s">
        <v>43</v>
      </c>
      <c r="E13" s="133" t="s">
        <v>19</v>
      </c>
      <c r="F13" s="133" t="s">
        <v>19</v>
      </c>
      <c r="G13" s="217" t="s">
        <v>20</v>
      </c>
    </row>
    <row r="14" spans="1:7" ht="141" customHeight="1" thickBot="1" x14ac:dyDescent="0.25">
      <c r="A14" s="372"/>
      <c r="B14" s="373" t="s">
        <v>112</v>
      </c>
      <c r="C14" s="374"/>
      <c r="D14" s="130" t="s">
        <v>43</v>
      </c>
      <c r="E14" s="133" t="s">
        <v>19</v>
      </c>
      <c r="F14" s="133" t="s">
        <v>19</v>
      </c>
      <c r="G14" s="217" t="s">
        <v>20</v>
      </c>
    </row>
    <row r="15" spans="1:7" ht="409.5" customHeight="1" thickBot="1" x14ac:dyDescent="0.25">
      <c r="A15" s="372"/>
      <c r="B15" s="375" t="s">
        <v>113</v>
      </c>
      <c r="C15" s="376"/>
      <c r="D15" s="130" t="s">
        <v>43</v>
      </c>
      <c r="E15" s="134" t="s">
        <v>19</v>
      </c>
      <c r="F15" s="134" t="s">
        <v>19</v>
      </c>
      <c r="G15" s="217" t="s">
        <v>19</v>
      </c>
    </row>
    <row r="16" spans="1:7" ht="33.75" customHeight="1" thickBot="1" x14ac:dyDescent="0.25">
      <c r="A16" s="372"/>
      <c r="B16" s="377" t="s">
        <v>114</v>
      </c>
      <c r="C16" s="378"/>
      <c r="D16" s="130" t="s">
        <v>43</v>
      </c>
      <c r="E16" s="133" t="s">
        <v>19</v>
      </c>
      <c r="F16" s="133" t="s">
        <v>19</v>
      </c>
      <c r="G16" s="217" t="s">
        <v>19</v>
      </c>
    </row>
    <row r="17" spans="1:7" ht="160.5" customHeight="1" thickBot="1" x14ac:dyDescent="0.25">
      <c r="A17" s="372"/>
      <c r="B17" s="379" t="s">
        <v>115</v>
      </c>
      <c r="C17" s="380"/>
      <c r="D17" s="130" t="s">
        <v>43</v>
      </c>
      <c r="E17" s="133" t="s">
        <v>116</v>
      </c>
      <c r="F17" s="133" t="s">
        <v>116</v>
      </c>
      <c r="G17" s="217" t="s">
        <v>116</v>
      </c>
    </row>
    <row r="18" spans="1:7" ht="33.75" customHeight="1" thickBot="1" x14ac:dyDescent="0.25">
      <c r="A18" s="372"/>
      <c r="B18" s="381" t="s">
        <v>117</v>
      </c>
      <c r="C18" s="382"/>
      <c r="D18" s="130" t="s">
        <v>43</v>
      </c>
      <c r="E18" s="135" t="s">
        <v>19</v>
      </c>
      <c r="F18" s="135" t="s">
        <v>19</v>
      </c>
      <c r="G18" s="217" t="s">
        <v>19</v>
      </c>
    </row>
    <row r="19" spans="1:7" ht="38.25" customHeight="1" thickBot="1" x14ac:dyDescent="0.25">
      <c r="A19" s="371" t="s">
        <v>118</v>
      </c>
      <c r="B19" s="377" t="s">
        <v>119</v>
      </c>
      <c r="C19" s="378"/>
      <c r="D19" s="130" t="s">
        <v>43</v>
      </c>
      <c r="E19" s="135" t="s">
        <v>19</v>
      </c>
      <c r="F19" s="135" t="s">
        <v>19</v>
      </c>
      <c r="G19" s="217" t="s">
        <v>19</v>
      </c>
    </row>
    <row r="20" spans="1:7" ht="44.25" customHeight="1" thickBot="1" x14ac:dyDescent="0.25">
      <c r="A20" s="372"/>
      <c r="B20" s="377" t="s">
        <v>120</v>
      </c>
      <c r="C20" s="378"/>
      <c r="D20" s="130" t="s">
        <v>43</v>
      </c>
      <c r="E20" s="135" t="s">
        <v>19</v>
      </c>
      <c r="F20" s="135" t="s">
        <v>121</v>
      </c>
      <c r="G20" s="217" t="s">
        <v>19</v>
      </c>
    </row>
    <row r="21" spans="1:7" ht="81.75" customHeight="1" thickBot="1" x14ac:dyDescent="0.25">
      <c r="A21" s="372"/>
      <c r="B21" s="369" t="s">
        <v>122</v>
      </c>
      <c r="C21" s="370"/>
      <c r="D21" s="130" t="s">
        <v>43</v>
      </c>
      <c r="E21" s="135" t="s">
        <v>116</v>
      </c>
      <c r="F21" s="135" t="s">
        <v>116</v>
      </c>
      <c r="G21" s="217" t="s">
        <v>116</v>
      </c>
    </row>
    <row r="22" spans="1:7" ht="166.5" customHeight="1" thickBot="1" x14ac:dyDescent="0.25">
      <c r="A22" s="372"/>
      <c r="B22" s="377" t="s">
        <v>123</v>
      </c>
      <c r="C22" s="378"/>
      <c r="D22" s="130" t="s">
        <v>43</v>
      </c>
      <c r="E22" s="135" t="s">
        <v>116</v>
      </c>
      <c r="F22" s="135" t="s">
        <v>116</v>
      </c>
      <c r="G22" s="217" t="s">
        <v>116</v>
      </c>
    </row>
    <row r="23" spans="1:7" ht="57" customHeight="1" thickBot="1" x14ac:dyDescent="0.25">
      <c r="A23" s="372"/>
      <c r="B23" s="377" t="s">
        <v>124</v>
      </c>
      <c r="C23" s="378"/>
      <c r="D23" s="130" t="s">
        <v>43</v>
      </c>
      <c r="E23" s="135" t="s">
        <v>116</v>
      </c>
      <c r="F23" s="135" t="s">
        <v>116</v>
      </c>
      <c r="G23" s="217" t="s">
        <v>116</v>
      </c>
    </row>
    <row r="24" spans="1:7" ht="62.25" customHeight="1" thickBot="1" x14ac:dyDescent="0.25">
      <c r="A24" s="372"/>
      <c r="B24" s="377" t="s">
        <v>125</v>
      </c>
      <c r="C24" s="378"/>
      <c r="D24" s="130" t="s">
        <v>43</v>
      </c>
      <c r="E24" s="135" t="s">
        <v>116</v>
      </c>
      <c r="F24" s="135" t="s">
        <v>116</v>
      </c>
      <c r="G24" s="217" t="s">
        <v>116</v>
      </c>
    </row>
    <row r="25" spans="1:7" ht="75" customHeight="1" thickBot="1" x14ac:dyDescent="0.25">
      <c r="A25" s="372"/>
      <c r="B25" s="377" t="s">
        <v>126</v>
      </c>
      <c r="C25" s="378"/>
      <c r="D25" s="130" t="s">
        <v>43</v>
      </c>
      <c r="E25" s="133" t="s">
        <v>116</v>
      </c>
      <c r="F25" s="135" t="s">
        <v>116</v>
      </c>
      <c r="G25" s="217" t="s">
        <v>116</v>
      </c>
    </row>
    <row r="26" spans="1:7" ht="73.5" customHeight="1" thickBot="1" x14ac:dyDescent="0.25">
      <c r="A26" s="372"/>
      <c r="B26" s="377" t="s">
        <v>127</v>
      </c>
      <c r="C26" s="378"/>
      <c r="D26" s="130" t="s">
        <v>43</v>
      </c>
      <c r="E26" s="133" t="s">
        <v>116</v>
      </c>
      <c r="F26" s="135" t="s">
        <v>116</v>
      </c>
      <c r="G26" s="217" t="s">
        <v>116</v>
      </c>
    </row>
    <row r="27" spans="1:7" ht="29.25" customHeight="1" thickBot="1" x14ac:dyDescent="0.25">
      <c r="A27" s="372"/>
      <c r="B27" s="381" t="s">
        <v>128</v>
      </c>
      <c r="C27" s="382"/>
      <c r="D27" s="130" t="s">
        <v>43</v>
      </c>
      <c r="E27" s="135" t="s">
        <v>116</v>
      </c>
      <c r="F27" s="135" t="s">
        <v>116</v>
      </c>
      <c r="G27" s="217" t="s">
        <v>116</v>
      </c>
    </row>
    <row r="28" spans="1:7" ht="88.5" customHeight="1" thickBot="1" x14ac:dyDescent="0.25">
      <c r="A28" s="129" t="s">
        <v>129</v>
      </c>
      <c r="B28" s="369" t="s">
        <v>130</v>
      </c>
      <c r="C28" s="383"/>
      <c r="D28" s="130" t="s">
        <v>43</v>
      </c>
      <c r="E28" s="135" t="s">
        <v>19</v>
      </c>
      <c r="F28" s="135" t="s">
        <v>19</v>
      </c>
      <c r="G28" s="217" t="s">
        <v>19</v>
      </c>
    </row>
    <row r="29" spans="1:7" ht="51.75" customHeight="1" thickBot="1" x14ac:dyDescent="0.25">
      <c r="A29" s="371" t="s">
        <v>131</v>
      </c>
      <c r="B29" s="385" t="s">
        <v>132</v>
      </c>
      <c r="C29" s="386"/>
      <c r="D29" s="130"/>
      <c r="E29" s="135"/>
      <c r="F29" s="135"/>
      <c r="G29" s="217"/>
    </row>
    <row r="30" spans="1:7" ht="25.5" customHeight="1" thickBot="1" x14ac:dyDescent="0.25">
      <c r="A30" s="372"/>
      <c r="B30" s="385" t="s">
        <v>45</v>
      </c>
      <c r="C30" s="386"/>
      <c r="D30" s="130" t="s">
        <v>43</v>
      </c>
      <c r="E30" s="135" t="s">
        <v>19</v>
      </c>
      <c r="F30" s="135" t="s">
        <v>19</v>
      </c>
      <c r="G30" s="217" t="s">
        <v>19</v>
      </c>
    </row>
    <row r="31" spans="1:7" ht="25.5" customHeight="1" thickBot="1" x14ac:dyDescent="0.25">
      <c r="A31" s="372"/>
      <c r="B31" s="385" t="s">
        <v>46</v>
      </c>
      <c r="C31" s="386"/>
      <c r="D31" s="130" t="s">
        <v>43</v>
      </c>
      <c r="E31" s="135" t="s">
        <v>19</v>
      </c>
      <c r="F31" s="135" t="s">
        <v>19</v>
      </c>
      <c r="G31" s="217" t="s">
        <v>19</v>
      </c>
    </row>
    <row r="32" spans="1:7" ht="25.5" customHeight="1" thickBot="1" x14ac:dyDescent="0.25">
      <c r="A32" s="372"/>
      <c r="B32" s="385" t="s">
        <v>47</v>
      </c>
      <c r="C32" s="386"/>
      <c r="D32" s="130" t="s">
        <v>43</v>
      </c>
      <c r="E32" s="135" t="s">
        <v>19</v>
      </c>
      <c r="F32" s="135" t="s">
        <v>19</v>
      </c>
      <c r="G32" s="217" t="s">
        <v>19</v>
      </c>
    </row>
    <row r="33" spans="1:7" ht="34.5" customHeight="1" thickBot="1" x14ac:dyDescent="0.25">
      <c r="A33" s="372"/>
      <c r="B33" s="385" t="s">
        <v>48</v>
      </c>
      <c r="C33" s="386"/>
      <c r="D33" s="130" t="s">
        <v>43</v>
      </c>
      <c r="E33" s="135" t="s">
        <v>116</v>
      </c>
      <c r="F33" s="135" t="s">
        <v>116</v>
      </c>
      <c r="G33" s="217" t="s">
        <v>116</v>
      </c>
    </row>
    <row r="34" spans="1:7" ht="87" customHeight="1" thickBot="1" x14ac:dyDescent="0.25">
      <c r="A34" s="372"/>
      <c r="B34" s="385" t="s">
        <v>133</v>
      </c>
      <c r="C34" s="386"/>
      <c r="D34" s="130" t="s">
        <v>43</v>
      </c>
      <c r="E34" s="135" t="s">
        <v>19</v>
      </c>
      <c r="F34" s="135" t="s">
        <v>19</v>
      </c>
      <c r="G34" s="217" t="s">
        <v>19</v>
      </c>
    </row>
    <row r="35" spans="1:7" ht="93" customHeight="1" thickBot="1" x14ac:dyDescent="0.25">
      <c r="A35" s="372"/>
      <c r="B35" s="385" t="s">
        <v>134</v>
      </c>
      <c r="C35" s="386"/>
      <c r="D35" s="130" t="s">
        <v>43</v>
      </c>
      <c r="E35" s="135" t="s">
        <v>19</v>
      </c>
      <c r="F35" s="135" t="s">
        <v>19</v>
      </c>
      <c r="G35" s="217" t="s">
        <v>19</v>
      </c>
    </row>
    <row r="36" spans="1:7" ht="35.25" customHeight="1" thickBot="1" x14ac:dyDescent="0.25">
      <c r="A36" s="372"/>
      <c r="B36" s="385" t="s">
        <v>49</v>
      </c>
      <c r="C36" s="386"/>
      <c r="D36" s="130" t="s">
        <v>43</v>
      </c>
      <c r="E36" s="135" t="s">
        <v>19</v>
      </c>
      <c r="F36" s="135" t="s">
        <v>19</v>
      </c>
      <c r="G36" s="217" t="s">
        <v>19</v>
      </c>
    </row>
    <row r="37" spans="1:7" ht="35.25" customHeight="1" thickBot="1" x14ac:dyDescent="0.25">
      <c r="A37" s="372"/>
      <c r="B37" s="385" t="s">
        <v>50</v>
      </c>
      <c r="C37" s="386"/>
      <c r="D37" s="130" t="s">
        <v>43</v>
      </c>
      <c r="E37" s="135" t="s">
        <v>116</v>
      </c>
      <c r="F37" s="135" t="s">
        <v>116</v>
      </c>
      <c r="G37" s="217" t="s">
        <v>116</v>
      </c>
    </row>
    <row r="38" spans="1:7" ht="35.25" customHeight="1" thickBot="1" x14ac:dyDescent="0.25">
      <c r="A38" s="384"/>
      <c r="B38" s="377" t="s">
        <v>135</v>
      </c>
      <c r="C38" s="378"/>
      <c r="D38" s="130"/>
      <c r="E38" s="135" t="s">
        <v>116</v>
      </c>
      <c r="F38" s="135" t="s">
        <v>116</v>
      </c>
      <c r="G38" s="217" t="s">
        <v>116</v>
      </c>
    </row>
    <row r="39" spans="1:7" ht="351" customHeight="1" thickBot="1" x14ac:dyDescent="0.25">
      <c r="A39" s="129" t="s">
        <v>136</v>
      </c>
      <c r="B39" s="396" t="s">
        <v>137</v>
      </c>
      <c r="C39" s="397"/>
      <c r="D39" s="130" t="s">
        <v>43</v>
      </c>
      <c r="E39" s="135" t="s">
        <v>19</v>
      </c>
      <c r="F39" s="135" t="s">
        <v>19</v>
      </c>
      <c r="G39" s="217" t="s">
        <v>19</v>
      </c>
    </row>
    <row r="40" spans="1:7" ht="80.25" customHeight="1" thickBot="1" x14ac:dyDescent="0.25">
      <c r="A40" s="371" t="s">
        <v>138</v>
      </c>
      <c r="B40" s="398" t="s">
        <v>139</v>
      </c>
      <c r="C40" s="398"/>
      <c r="D40" s="130" t="s">
        <v>51</v>
      </c>
      <c r="E40" s="89">
        <v>888.04</v>
      </c>
      <c r="F40" s="89" t="s">
        <v>140</v>
      </c>
      <c r="G40" s="218" t="s">
        <v>20</v>
      </c>
    </row>
    <row r="41" spans="1:7" ht="93.75" customHeight="1" thickBot="1" x14ac:dyDescent="0.25">
      <c r="A41" s="372"/>
      <c r="B41" s="399"/>
      <c r="C41" s="399"/>
      <c r="D41" s="130" t="s">
        <v>52</v>
      </c>
      <c r="E41" s="136" t="s">
        <v>141</v>
      </c>
      <c r="F41" s="136" t="s">
        <v>141</v>
      </c>
      <c r="G41" s="219" t="s">
        <v>141</v>
      </c>
    </row>
    <row r="42" spans="1:7" s="137" customFormat="1" ht="147" customHeight="1" thickBot="1" x14ac:dyDescent="0.25">
      <c r="A42" s="384"/>
      <c r="B42" s="400"/>
      <c r="C42" s="400"/>
      <c r="D42" s="130" t="s">
        <v>43</v>
      </c>
      <c r="E42" s="135" t="s">
        <v>19</v>
      </c>
      <c r="F42" s="135" t="s">
        <v>19</v>
      </c>
      <c r="G42" s="217" t="s">
        <v>20</v>
      </c>
    </row>
    <row r="43" spans="1:7" ht="46.5" customHeight="1" thickBot="1" x14ac:dyDescent="0.25">
      <c r="A43" s="138" t="s">
        <v>53</v>
      </c>
      <c r="B43" s="401"/>
      <c r="C43" s="401"/>
      <c r="D43" s="130" t="s">
        <v>54</v>
      </c>
      <c r="E43" s="220" t="s">
        <v>19</v>
      </c>
      <c r="F43" s="220" t="s">
        <v>19</v>
      </c>
      <c r="G43" s="216" t="s">
        <v>149</v>
      </c>
    </row>
    <row r="44" spans="1:7" s="139" customFormat="1" ht="12.75" customHeight="1" x14ac:dyDescent="0.2">
      <c r="A44" s="387"/>
      <c r="B44" s="388"/>
      <c r="C44" s="388"/>
      <c r="D44" s="388"/>
      <c r="E44" s="388"/>
      <c r="F44" s="388"/>
      <c r="G44" s="389"/>
    </row>
    <row r="45" spans="1:7" x14ac:dyDescent="0.2">
      <c r="A45" s="390"/>
      <c r="B45" s="391"/>
      <c r="C45" s="391"/>
      <c r="D45" s="391"/>
      <c r="E45" s="391"/>
      <c r="F45" s="391"/>
      <c r="G45" s="392"/>
    </row>
    <row r="46" spans="1:7" x14ac:dyDescent="0.2">
      <c r="A46" s="390"/>
      <c r="B46" s="391"/>
      <c r="C46" s="391"/>
      <c r="D46" s="391"/>
      <c r="E46" s="391"/>
      <c r="F46" s="391"/>
      <c r="G46" s="392"/>
    </row>
    <row r="47" spans="1:7" x14ac:dyDescent="0.2">
      <c r="A47" s="390"/>
      <c r="B47" s="391"/>
      <c r="C47" s="391"/>
      <c r="D47" s="391"/>
      <c r="E47" s="391"/>
      <c r="F47" s="391"/>
      <c r="G47" s="392"/>
    </row>
    <row r="48" spans="1:7" x14ac:dyDescent="0.2">
      <c r="A48" s="390"/>
      <c r="B48" s="391"/>
      <c r="C48" s="391"/>
      <c r="D48" s="391"/>
      <c r="E48" s="391"/>
      <c r="F48" s="391"/>
      <c r="G48" s="392"/>
    </row>
    <row r="49" spans="1:7" ht="13.5" thickBot="1" x14ac:dyDescent="0.25">
      <c r="A49" s="393"/>
      <c r="B49" s="394"/>
      <c r="C49" s="394"/>
      <c r="D49" s="394"/>
      <c r="E49" s="394"/>
      <c r="F49" s="394"/>
      <c r="G49" s="395"/>
    </row>
    <row r="50" spans="1:7" x14ac:dyDescent="0.2">
      <c r="A50" s="221"/>
      <c r="B50" s="221"/>
      <c r="C50" s="221"/>
      <c r="D50" s="221"/>
      <c r="E50" s="221"/>
      <c r="F50" s="221"/>
      <c r="G50" s="221"/>
    </row>
    <row r="51" spans="1:7" x14ac:dyDescent="0.2">
      <c r="A51" s="221"/>
      <c r="B51" s="221"/>
      <c r="C51" s="221"/>
      <c r="D51" s="221"/>
      <c r="E51" s="221"/>
      <c r="F51" s="221"/>
      <c r="G51" s="221"/>
    </row>
    <row r="52" spans="1:7" x14ac:dyDescent="0.2">
      <c r="A52" s="221"/>
      <c r="B52" s="221"/>
      <c r="C52" s="221"/>
      <c r="D52" s="221"/>
      <c r="E52" s="221"/>
      <c r="F52" s="221"/>
      <c r="G52" s="221"/>
    </row>
    <row r="53" spans="1:7" x14ac:dyDescent="0.2">
      <c r="A53" s="221"/>
      <c r="B53" s="221"/>
      <c r="C53" s="221"/>
      <c r="D53" s="221"/>
      <c r="E53" s="221"/>
      <c r="F53" s="221"/>
      <c r="G53" s="221"/>
    </row>
    <row r="54" spans="1:7" x14ac:dyDescent="0.2">
      <c r="A54" s="221"/>
      <c r="B54" s="221"/>
      <c r="C54" s="221"/>
      <c r="D54" s="221"/>
      <c r="E54" s="221"/>
      <c r="F54" s="221"/>
      <c r="G54" s="221"/>
    </row>
    <row r="55" spans="1:7" x14ac:dyDescent="0.2">
      <c r="A55" s="221"/>
      <c r="B55" s="221"/>
      <c r="C55" s="221"/>
      <c r="D55" s="221"/>
      <c r="E55" s="221"/>
      <c r="F55" s="221"/>
      <c r="G55" s="221"/>
    </row>
    <row r="56" spans="1:7" x14ac:dyDescent="0.2">
      <c r="A56" s="221"/>
      <c r="B56" s="221"/>
      <c r="C56" s="221"/>
      <c r="D56" s="221"/>
      <c r="E56" s="221"/>
      <c r="F56" s="221"/>
      <c r="G56" s="221"/>
    </row>
    <row r="57" spans="1:7" x14ac:dyDescent="0.2">
      <c r="A57" s="221"/>
      <c r="B57" s="221"/>
      <c r="C57" s="221"/>
      <c r="D57" s="221"/>
      <c r="E57" s="221"/>
      <c r="F57" s="221"/>
      <c r="G57" s="221"/>
    </row>
    <row r="58" spans="1:7" x14ac:dyDescent="0.2">
      <c r="A58" s="221"/>
      <c r="B58" s="221"/>
      <c r="C58" s="221"/>
      <c r="D58" s="221"/>
      <c r="E58" s="221"/>
      <c r="F58" s="221"/>
      <c r="G58" s="221"/>
    </row>
    <row r="59" spans="1:7" x14ac:dyDescent="0.2">
      <c r="A59" s="221"/>
      <c r="B59" s="221"/>
      <c r="C59" s="221"/>
      <c r="D59" s="221"/>
      <c r="E59" s="221"/>
      <c r="F59" s="221"/>
      <c r="G59" s="221"/>
    </row>
    <row r="60" spans="1:7" x14ac:dyDescent="0.2">
      <c r="A60" s="221"/>
      <c r="B60" s="221"/>
      <c r="C60" s="221"/>
      <c r="D60" s="221"/>
      <c r="E60" s="221"/>
      <c r="F60" s="221"/>
      <c r="G60" s="221"/>
    </row>
    <row r="61" spans="1:7" x14ac:dyDescent="0.2">
      <c r="A61" s="221"/>
      <c r="B61" s="221"/>
      <c r="C61" s="221"/>
      <c r="D61" s="221"/>
      <c r="E61" s="221"/>
      <c r="F61" s="221"/>
      <c r="G61" s="221"/>
    </row>
    <row r="62" spans="1:7" x14ac:dyDescent="0.2">
      <c r="A62" s="221"/>
      <c r="B62" s="221"/>
      <c r="C62" s="221"/>
      <c r="D62" s="221"/>
      <c r="E62" s="221"/>
      <c r="F62" s="221"/>
      <c r="G62" s="221"/>
    </row>
    <row r="63" spans="1:7" x14ac:dyDescent="0.2">
      <c r="A63" s="221"/>
      <c r="B63" s="221"/>
      <c r="C63" s="221"/>
      <c r="D63" s="221"/>
      <c r="E63" s="221"/>
      <c r="F63" s="221"/>
      <c r="G63" s="221"/>
    </row>
    <row r="64" spans="1:7" x14ac:dyDescent="0.2">
      <c r="A64" s="137"/>
      <c r="B64" s="137"/>
      <c r="C64" s="137"/>
      <c r="D64" s="137"/>
      <c r="E64" s="137"/>
      <c r="F64" s="137"/>
      <c r="G64" s="222"/>
    </row>
    <row r="65" spans="1:7" x14ac:dyDescent="0.2">
      <c r="A65" s="137"/>
      <c r="B65" s="137"/>
      <c r="C65" s="137"/>
      <c r="D65" s="137"/>
      <c r="E65" s="137"/>
      <c r="F65" s="137"/>
      <c r="G65" s="222"/>
    </row>
    <row r="66" spans="1:7" x14ac:dyDescent="0.2">
      <c r="A66" s="137"/>
      <c r="B66" s="137"/>
      <c r="C66" s="137"/>
      <c r="D66" s="137"/>
      <c r="E66" s="137"/>
      <c r="F66" s="137"/>
      <c r="G66" s="222"/>
    </row>
    <row r="67" spans="1:7" x14ac:dyDescent="0.2">
      <c r="A67" s="137"/>
      <c r="B67" s="137"/>
      <c r="C67" s="137"/>
      <c r="D67" s="137"/>
      <c r="E67" s="137"/>
      <c r="F67" s="137"/>
      <c r="G67" s="222"/>
    </row>
    <row r="1040355" spans="5:7" ht="13.5" thickBot="1" x14ac:dyDescent="0.25"/>
    <row r="1040356" spans="5:7" ht="13.5" thickBot="1" x14ac:dyDescent="0.25">
      <c r="E1040356" s="140"/>
      <c r="F1040356" s="140"/>
      <c r="G1040356" s="140"/>
    </row>
  </sheetData>
  <mergeCells count="47">
    <mergeCell ref="A44:G49"/>
    <mergeCell ref="B37:C37"/>
    <mergeCell ref="B38:C38"/>
    <mergeCell ref="B39:C39"/>
    <mergeCell ref="A40:A42"/>
    <mergeCell ref="B40:C42"/>
    <mergeCell ref="B43:C43"/>
    <mergeCell ref="B28:C28"/>
    <mergeCell ref="A29:A38"/>
    <mergeCell ref="B29:C29"/>
    <mergeCell ref="B30:C30"/>
    <mergeCell ref="B31:C31"/>
    <mergeCell ref="B32:C32"/>
    <mergeCell ref="B33:C33"/>
    <mergeCell ref="B34:C34"/>
    <mergeCell ref="B35:C35"/>
    <mergeCell ref="B36:C36"/>
    <mergeCell ref="A19:A27"/>
    <mergeCell ref="B19:C19"/>
    <mergeCell ref="B20:C20"/>
    <mergeCell ref="B21:C21"/>
    <mergeCell ref="B22:C22"/>
    <mergeCell ref="B23:C23"/>
    <mergeCell ref="B24:C24"/>
    <mergeCell ref="B25:C25"/>
    <mergeCell ref="B26:C26"/>
    <mergeCell ref="B27:C27"/>
    <mergeCell ref="B11:C11"/>
    <mergeCell ref="A12:A18"/>
    <mergeCell ref="B14:C14"/>
    <mergeCell ref="B15:C15"/>
    <mergeCell ref="B16:C16"/>
    <mergeCell ref="B17:C17"/>
    <mergeCell ref="B18:C18"/>
    <mergeCell ref="A5:B5"/>
    <mergeCell ref="C5:G5"/>
    <mergeCell ref="A7:E7"/>
    <mergeCell ref="A9:A10"/>
    <mergeCell ref="B9:C10"/>
    <mergeCell ref="D9:D10"/>
    <mergeCell ref="A4:B4"/>
    <mergeCell ref="C4:G4"/>
    <mergeCell ref="C1:D1"/>
    <mergeCell ref="A2:B2"/>
    <mergeCell ref="C2:G2"/>
    <mergeCell ref="A3:B3"/>
    <mergeCell ref="C3:G3"/>
  </mergeCells>
  <printOptions horizontalCentered="1"/>
  <pageMargins left="0.23622047244094491" right="0.23622047244094491" top="0.74803149606299213" bottom="0.74803149606299213" header="0.31496062992125984" footer="0.31496062992125984"/>
  <pageSetup scale="29" orientation="landscape" horizontalDpi="300" verticalDpi="1200"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topLeftCell="A34" zoomScaleNormal="75" zoomScaleSheetLayoutView="100" workbookViewId="0">
      <selection activeCell="E15" sqref="E15"/>
    </sheetView>
  </sheetViews>
  <sheetFormatPr baseColWidth="10" defaultColWidth="11.42578125" defaultRowHeight="12.75" x14ac:dyDescent="0.2"/>
  <cols>
    <col min="1" max="1" width="20" style="142" bestFit="1" customWidth="1"/>
    <col min="2" max="2" width="11.28515625" style="142" bestFit="1" customWidth="1"/>
    <col min="3" max="3" width="66.28515625" style="142" bestFit="1" customWidth="1"/>
    <col min="4" max="4" width="39.28515625" style="142" bestFit="1" customWidth="1"/>
    <col min="5" max="5" width="19.28515625" style="142" customWidth="1"/>
    <col min="6" max="6" width="23" style="142" customWidth="1"/>
    <col min="7" max="7" width="23.42578125" style="142" customWidth="1"/>
    <col min="8" max="8" width="19.7109375" style="142" bestFit="1" customWidth="1"/>
    <col min="9" max="9" width="20.28515625" style="142" bestFit="1" customWidth="1"/>
    <col min="10" max="10" width="19.7109375" style="142" bestFit="1" customWidth="1"/>
    <col min="11" max="11" width="17.42578125" style="142" customWidth="1"/>
    <col min="12" max="12" width="11.42578125" style="142"/>
    <col min="13" max="13" width="19.42578125" style="142" customWidth="1"/>
    <col min="14" max="16384" width="11.42578125" style="142"/>
  </cols>
  <sheetData>
    <row r="1" spans="1:13" ht="114" customHeight="1" x14ac:dyDescent="0.2">
      <c r="A1" s="141" t="str">
        <f>+'[2]INF. BÁSICA'!A1:D1</f>
        <v xml:space="preserve">   </v>
      </c>
      <c r="B1" s="141"/>
      <c r="C1" s="141"/>
      <c r="D1" s="427"/>
      <c r="E1" s="427"/>
      <c r="F1" s="427"/>
      <c r="G1" s="427"/>
      <c r="H1" s="427"/>
      <c r="I1" s="427"/>
      <c r="J1" s="427"/>
      <c r="K1" s="427"/>
    </row>
    <row r="2" spans="1:13" ht="18" customHeight="1" x14ac:dyDescent="0.2">
      <c r="A2" s="419" t="str">
        <f>+'[2]INF. BÁSICA'!A3</f>
        <v>PROCESO No.</v>
      </c>
      <c r="B2" s="419"/>
      <c r="C2" s="419"/>
      <c r="D2" s="419"/>
      <c r="E2" s="428" t="str">
        <f>'[2]INF. BÁSICA'!B3</f>
        <v>SAMC-021-2022</v>
      </c>
      <c r="F2" s="428"/>
      <c r="G2" s="428"/>
      <c r="H2" s="428"/>
      <c r="I2" s="428"/>
      <c r="J2" s="428"/>
      <c r="K2" s="428"/>
    </row>
    <row r="3" spans="1:13" ht="54" customHeight="1" x14ac:dyDescent="0.2">
      <c r="A3" s="419" t="str">
        <f>'[3]INF. BÁSICO'!A4</f>
        <v>OBJETO:</v>
      </c>
      <c r="B3" s="419"/>
      <c r="C3" s="419"/>
      <c r="D3" s="419"/>
      <c r="E3" s="429" t="str">
        <f>'[2]INF. BÁSICA'!B4</f>
        <v>"CONTRATAR LAS OBRAS CORRESPONDIENTES AL MEJORAMIENTO Y MANTENIMIENTO DE LOS ESCENARIOS DEPORTIVOS DEL MUNICIPIO DE CHINCHINA-CALDAS"</v>
      </c>
      <c r="F3" s="430"/>
      <c r="G3" s="430"/>
      <c r="H3" s="430"/>
      <c r="I3" s="430"/>
      <c r="J3" s="430"/>
      <c r="K3" s="431"/>
    </row>
    <row r="4" spans="1:13" ht="16.5" customHeight="1" x14ac:dyDescent="0.2">
      <c r="A4" s="419" t="str">
        <f>'[3]INF. BÁSICO'!A5</f>
        <v>PRESUPUESTO OFICIAL</v>
      </c>
      <c r="B4" s="419"/>
      <c r="C4" s="419"/>
      <c r="D4" s="419"/>
      <c r="E4" s="424">
        <f>'[2]INF. BÁSICA'!B5</f>
        <v>256000000</v>
      </c>
      <c r="F4" s="425"/>
      <c r="G4" s="426">
        <f>'[2]INF. BÁSICA'!D5</f>
        <v>256</v>
      </c>
      <c r="H4" s="426"/>
      <c r="I4" s="426"/>
      <c r="J4" s="426"/>
      <c r="K4" s="426"/>
    </row>
    <row r="5" spans="1:13" ht="17.25" customHeight="1" x14ac:dyDescent="0.2">
      <c r="A5" s="419" t="str">
        <f>'[3]INF. BÁSICO'!A6</f>
        <v>FECHA DE CIERRE</v>
      </c>
      <c r="B5" s="419"/>
      <c r="C5" s="419"/>
      <c r="D5" s="419"/>
      <c r="E5" s="420" t="str">
        <f>'[2]INF. BÁSICA'!B6</f>
        <v>Viernes, 18 de Noviembre de 2022</v>
      </c>
      <c r="F5" s="420"/>
      <c r="G5" s="420"/>
      <c r="H5" s="420"/>
      <c r="I5" s="420"/>
      <c r="J5" s="420"/>
      <c r="K5" s="420"/>
    </row>
    <row r="6" spans="1:13" ht="18" x14ac:dyDescent="0.2">
      <c r="A6" s="421" t="s">
        <v>55</v>
      </c>
      <c r="B6" s="421"/>
      <c r="C6" s="421"/>
      <c r="D6" s="421"/>
      <c r="E6" s="421"/>
      <c r="F6" s="421"/>
      <c r="G6" s="421"/>
      <c r="H6" s="421"/>
      <c r="I6" s="421"/>
      <c r="J6" s="421"/>
      <c r="K6" s="421"/>
      <c r="M6" s="143"/>
    </row>
    <row r="7" spans="1:13" ht="13.5" customHeight="1" x14ac:dyDescent="0.2">
      <c r="A7" s="422"/>
      <c r="B7" s="422"/>
      <c r="C7" s="422"/>
      <c r="D7" s="422"/>
      <c r="E7" s="422"/>
      <c r="F7" s="422"/>
      <c r="G7" s="422"/>
      <c r="H7" s="422"/>
      <c r="I7" s="422"/>
      <c r="J7" s="422"/>
      <c r="K7" s="422"/>
    </row>
    <row r="8" spans="1:13" ht="60.4" customHeight="1" x14ac:dyDescent="0.2">
      <c r="A8" s="423" t="s">
        <v>56</v>
      </c>
      <c r="B8" s="423"/>
      <c r="C8" s="423"/>
      <c r="D8" s="119" t="s">
        <v>57</v>
      </c>
      <c r="E8" s="119" t="s">
        <v>58</v>
      </c>
      <c r="F8" s="119" t="s">
        <v>59</v>
      </c>
      <c r="G8" s="119" t="s">
        <v>60</v>
      </c>
      <c r="H8" s="119" t="s">
        <v>61</v>
      </c>
      <c r="I8" s="119" t="s">
        <v>62</v>
      </c>
      <c r="J8" s="119" t="s">
        <v>63</v>
      </c>
      <c r="K8" s="119" t="s">
        <v>64</v>
      </c>
    </row>
    <row r="9" spans="1:13" s="147" customFormat="1" x14ac:dyDescent="0.2">
      <c r="A9" s="242" t="s">
        <v>96</v>
      </c>
      <c r="B9" s="243" t="s">
        <v>92</v>
      </c>
      <c r="C9" s="244" t="str">
        <f>'[2]INF. BÁSICA'!B11</f>
        <v>ORLANDO CASTAÑEDA FIERRO</v>
      </c>
      <c r="D9" s="245">
        <v>1</v>
      </c>
      <c r="E9" s="246" t="s">
        <v>95</v>
      </c>
      <c r="F9" s="247">
        <v>420267473</v>
      </c>
      <c r="G9" s="247">
        <v>18687621</v>
      </c>
      <c r="H9" s="247">
        <v>1176127728</v>
      </c>
      <c r="I9" s="247">
        <v>164138802</v>
      </c>
      <c r="J9" s="247">
        <v>161518000</v>
      </c>
      <c r="K9" s="247">
        <v>4586200</v>
      </c>
    </row>
    <row r="10" spans="1:13" s="149" customFormat="1" x14ac:dyDescent="0.2">
      <c r="A10" s="148" t="s">
        <v>94</v>
      </c>
      <c r="B10" s="122" t="s">
        <v>92</v>
      </c>
      <c r="C10" s="122" t="str">
        <f>'[2]INF. BÁSICA'!B12</f>
        <v>NICOLAS ALEJANDRO CARDONA SÁNCHEZ</v>
      </c>
      <c r="D10" s="144">
        <v>1</v>
      </c>
      <c r="E10" s="145" t="s">
        <v>93</v>
      </c>
      <c r="F10" s="146">
        <v>523698000</v>
      </c>
      <c r="G10" s="146">
        <v>75748019</v>
      </c>
      <c r="H10" s="146">
        <v>1908677600</v>
      </c>
      <c r="I10" s="146">
        <v>561678019</v>
      </c>
      <c r="J10" s="146">
        <v>276457632</v>
      </c>
      <c r="K10" s="146">
        <v>36000000</v>
      </c>
    </row>
    <row r="11" spans="1:13" s="149" customFormat="1" x14ac:dyDescent="0.2">
      <c r="A11" s="150" t="s">
        <v>65</v>
      </c>
      <c r="B11" s="122" t="s">
        <v>92</v>
      </c>
      <c r="C11" s="122" t="str">
        <f>'[2]INF. BÁSICA'!B13</f>
        <v>JORGE HERNÁN LÓPEZ CARVAJAL</v>
      </c>
      <c r="D11" s="144">
        <v>1</v>
      </c>
      <c r="E11" s="145" t="s">
        <v>95</v>
      </c>
      <c r="F11" s="146">
        <v>606350000</v>
      </c>
      <c r="G11" s="146">
        <v>13345740</v>
      </c>
      <c r="H11" s="146">
        <v>743250000</v>
      </c>
      <c r="I11" s="146">
        <v>117545740</v>
      </c>
      <c r="J11" s="146">
        <v>148597569</v>
      </c>
      <c r="K11" s="146">
        <v>0</v>
      </c>
    </row>
    <row r="12" spans="1:13" ht="14.25" customHeight="1" thickBot="1" x14ac:dyDescent="0.25">
      <c r="A12" s="151"/>
      <c r="B12" s="151"/>
      <c r="C12" s="151"/>
      <c r="D12" s="152"/>
      <c r="E12" s="152"/>
      <c r="F12" s="153"/>
      <c r="G12" s="153"/>
      <c r="H12" s="153"/>
      <c r="I12" s="153"/>
      <c r="J12" s="153"/>
      <c r="K12" s="153"/>
    </row>
    <row r="13" spans="1:13" ht="45" customHeight="1" thickBot="1" x14ac:dyDescent="0.25">
      <c r="A13" s="410" t="s">
        <v>66</v>
      </c>
      <c r="B13" s="411"/>
      <c r="C13" s="411"/>
      <c r="D13" s="411"/>
      <c r="E13" s="411"/>
      <c r="F13" s="411"/>
      <c r="G13" s="411"/>
      <c r="H13" s="412"/>
    </row>
    <row r="14" spans="1:13" ht="39.75" customHeight="1" x14ac:dyDescent="0.2">
      <c r="A14" s="154" t="s">
        <v>56</v>
      </c>
      <c r="B14" s="155" t="s">
        <v>97</v>
      </c>
      <c r="C14" s="156" t="s">
        <v>67</v>
      </c>
      <c r="D14" s="157" t="s">
        <v>68</v>
      </c>
      <c r="E14" s="157" t="s">
        <v>69</v>
      </c>
      <c r="F14" s="403" t="s">
        <v>70</v>
      </c>
      <c r="G14" s="403"/>
      <c r="H14" s="157" t="s">
        <v>71</v>
      </c>
    </row>
    <row r="15" spans="1:13" s="147" customFormat="1" ht="27.75" customHeight="1" x14ac:dyDescent="0.2">
      <c r="A15" s="237" t="s">
        <v>96</v>
      </c>
      <c r="B15" s="237" t="s">
        <v>92</v>
      </c>
      <c r="C15" s="237" t="str">
        <f>C9</f>
        <v>ORLANDO CASTAÑEDA FIERRO</v>
      </c>
      <c r="D15" s="237" t="str">
        <f>C15</f>
        <v>ORLANDO CASTAÑEDA FIERRO</v>
      </c>
      <c r="E15" s="248">
        <f>F9/G9</f>
        <v>22.489083709478056</v>
      </c>
      <c r="F15" s="404" t="s">
        <v>142</v>
      </c>
      <c r="G15" s="405"/>
      <c r="H15" s="240" t="s">
        <v>149</v>
      </c>
    </row>
    <row r="16" spans="1:13" s="147" customFormat="1" ht="12.75" customHeight="1" x14ac:dyDescent="0.2">
      <c r="A16" s="121" t="s">
        <v>94</v>
      </c>
      <c r="B16" s="121" t="s">
        <v>92</v>
      </c>
      <c r="C16" s="121" t="str">
        <f>C10</f>
        <v>NICOLAS ALEJANDRO CARDONA SÁNCHEZ</v>
      </c>
      <c r="D16" s="121" t="str">
        <f>C16</f>
        <v>NICOLAS ALEJANDRO CARDONA SÁNCHEZ</v>
      </c>
      <c r="E16" s="158">
        <f>F10/G10</f>
        <v>6.9136857559271618</v>
      </c>
      <c r="F16" s="406"/>
      <c r="G16" s="407"/>
      <c r="H16" s="159" t="str">
        <f t="shared" ref="H16:H17" si="0">IF(E16&gt;=1.11,"CUMPLE","NO CUMPLE")</f>
        <v>CUMPLE</v>
      </c>
    </row>
    <row r="17" spans="1:10" s="147" customFormat="1" ht="12.75" customHeight="1" x14ac:dyDescent="0.2">
      <c r="A17" s="121" t="s">
        <v>65</v>
      </c>
      <c r="B17" s="121" t="s">
        <v>92</v>
      </c>
      <c r="C17" s="121" t="str">
        <f>C11</f>
        <v>JORGE HERNÁN LÓPEZ CARVAJAL</v>
      </c>
      <c r="D17" s="121" t="str">
        <f>C17</f>
        <v>JORGE HERNÁN LÓPEZ CARVAJAL</v>
      </c>
      <c r="E17" s="158">
        <f>F11/G11</f>
        <v>45.4339736874838</v>
      </c>
      <c r="F17" s="408"/>
      <c r="G17" s="409"/>
      <c r="H17" s="159" t="str">
        <f t="shared" si="0"/>
        <v>CUMPLE</v>
      </c>
    </row>
    <row r="18" spans="1:10" ht="22.5" customHeight="1" thickBot="1" x14ac:dyDescent="0.25">
      <c r="A18" s="151"/>
      <c r="B18" s="151"/>
      <c r="C18" s="151"/>
      <c r="D18" s="152"/>
      <c r="E18" s="153"/>
      <c r="F18" s="153"/>
      <c r="G18" s="153"/>
      <c r="H18" s="153"/>
      <c r="I18" s="153"/>
      <c r="J18" s="153"/>
    </row>
    <row r="19" spans="1:10" ht="36" customHeight="1" thickBot="1" x14ac:dyDescent="0.25">
      <c r="A19" s="410" t="s">
        <v>72</v>
      </c>
      <c r="B19" s="411"/>
      <c r="C19" s="411"/>
      <c r="D19" s="411"/>
      <c r="E19" s="411"/>
      <c r="F19" s="411"/>
      <c r="G19" s="411"/>
      <c r="H19" s="412"/>
    </row>
    <row r="20" spans="1:10" ht="40.5" customHeight="1" x14ac:dyDescent="0.2">
      <c r="A20" s="154" t="s">
        <v>56</v>
      </c>
      <c r="B20" s="155" t="s">
        <v>97</v>
      </c>
      <c r="C20" s="156" t="s">
        <v>67</v>
      </c>
      <c r="D20" s="157" t="s">
        <v>73</v>
      </c>
      <c r="E20" s="157" t="s">
        <v>74</v>
      </c>
      <c r="F20" s="403" t="s">
        <v>70</v>
      </c>
      <c r="G20" s="403"/>
      <c r="H20" s="157" t="s">
        <v>71</v>
      </c>
    </row>
    <row r="21" spans="1:10" s="147" customFormat="1" ht="30.75" customHeight="1" x14ac:dyDescent="0.2">
      <c r="A21" s="237" t="s">
        <v>96</v>
      </c>
      <c r="B21" s="237" t="s">
        <v>92</v>
      </c>
      <c r="C21" s="237" t="str">
        <f>C9</f>
        <v>ORLANDO CASTAÑEDA FIERRO</v>
      </c>
      <c r="D21" s="237" t="str">
        <f>C21</f>
        <v>ORLANDO CASTAÑEDA FIERRO</v>
      </c>
      <c r="E21" s="241">
        <f>I9/H9</f>
        <v>0.13955865344584412</v>
      </c>
      <c r="F21" s="404" t="s">
        <v>143</v>
      </c>
      <c r="G21" s="405"/>
      <c r="H21" s="240" t="s">
        <v>149</v>
      </c>
    </row>
    <row r="22" spans="1:10" s="147" customFormat="1" ht="12.75" customHeight="1" x14ac:dyDescent="0.2">
      <c r="A22" s="121" t="s">
        <v>94</v>
      </c>
      <c r="B22" s="121" t="s">
        <v>92</v>
      </c>
      <c r="C22" s="121" t="str">
        <f>C10</f>
        <v>NICOLAS ALEJANDRO CARDONA SÁNCHEZ</v>
      </c>
      <c r="D22" s="121" t="str">
        <f>C22</f>
        <v>NICOLAS ALEJANDRO CARDONA SÁNCHEZ</v>
      </c>
      <c r="E22" s="90">
        <f>I10/H10</f>
        <v>0.29427600502043927</v>
      </c>
      <c r="F22" s="406"/>
      <c r="G22" s="407"/>
      <c r="H22" s="159" t="str">
        <f t="shared" ref="H22:H23" si="1">IF(E22&lt;=75%,"CUMPLE","NO CUMPLE")</f>
        <v>CUMPLE</v>
      </c>
    </row>
    <row r="23" spans="1:10" s="147" customFormat="1" ht="12.75" customHeight="1" x14ac:dyDescent="0.2">
      <c r="A23" s="121" t="s">
        <v>65</v>
      </c>
      <c r="B23" s="121" t="s">
        <v>92</v>
      </c>
      <c r="C23" s="121" t="str">
        <f>C11</f>
        <v>JORGE HERNÁN LÓPEZ CARVAJAL</v>
      </c>
      <c r="D23" s="121" t="str">
        <f>C23</f>
        <v>JORGE HERNÁN LÓPEZ CARVAJAL</v>
      </c>
      <c r="E23" s="90">
        <f>I11/H11</f>
        <v>0.15815101244534141</v>
      </c>
      <c r="F23" s="408"/>
      <c r="G23" s="409"/>
      <c r="H23" s="159" t="str">
        <f t="shared" si="1"/>
        <v>CUMPLE</v>
      </c>
    </row>
    <row r="24" spans="1:10" ht="22.5" customHeight="1" thickBot="1" x14ac:dyDescent="0.25">
      <c r="A24" s="151"/>
      <c r="B24" s="151"/>
      <c r="C24" s="151"/>
      <c r="D24" s="152"/>
      <c r="E24" s="153"/>
      <c r="F24" s="153"/>
      <c r="G24" s="153"/>
      <c r="H24" s="153"/>
      <c r="I24" s="153"/>
      <c r="J24" s="153"/>
    </row>
    <row r="25" spans="1:10" ht="34.5" customHeight="1" thickBot="1" x14ac:dyDescent="0.25">
      <c r="A25" s="410" t="s">
        <v>75</v>
      </c>
      <c r="B25" s="411"/>
      <c r="C25" s="411"/>
      <c r="D25" s="411"/>
      <c r="E25" s="411"/>
      <c r="F25" s="411"/>
      <c r="G25" s="411"/>
      <c r="H25" s="412"/>
    </row>
    <row r="26" spans="1:10" ht="53.25" customHeight="1" x14ac:dyDescent="0.2">
      <c r="A26" s="154" t="s">
        <v>56</v>
      </c>
      <c r="B26" s="155" t="s">
        <v>97</v>
      </c>
      <c r="C26" s="156" t="s">
        <v>67</v>
      </c>
      <c r="D26" s="157" t="s">
        <v>68</v>
      </c>
      <c r="E26" s="157" t="s">
        <v>76</v>
      </c>
      <c r="F26" s="403" t="s">
        <v>70</v>
      </c>
      <c r="G26" s="403"/>
      <c r="H26" s="157" t="s">
        <v>71</v>
      </c>
    </row>
    <row r="27" spans="1:10" s="147" customFormat="1" ht="38.25" customHeight="1" x14ac:dyDescent="0.2">
      <c r="A27" s="237" t="s">
        <v>96</v>
      </c>
      <c r="B27" s="237" t="s">
        <v>92</v>
      </c>
      <c r="C27" s="237" t="str">
        <f>C9</f>
        <v>ORLANDO CASTAÑEDA FIERRO</v>
      </c>
      <c r="D27" s="237" t="str">
        <f>C27</f>
        <v>ORLANDO CASTAÑEDA FIERRO</v>
      </c>
      <c r="E27" s="238">
        <f>+J9/K9</f>
        <v>35.218263486110509</v>
      </c>
      <c r="F27" s="404" t="s">
        <v>144</v>
      </c>
      <c r="G27" s="405"/>
      <c r="H27" s="240" t="s">
        <v>149</v>
      </c>
    </row>
    <row r="28" spans="1:10" s="147" customFormat="1" ht="12.75" customHeight="1" x14ac:dyDescent="0.2">
      <c r="A28" s="121" t="s">
        <v>94</v>
      </c>
      <c r="B28" s="121" t="s">
        <v>92</v>
      </c>
      <c r="C28" s="121" t="str">
        <f>C10</f>
        <v>NICOLAS ALEJANDRO CARDONA SÁNCHEZ</v>
      </c>
      <c r="D28" s="121" t="str">
        <f>C28</f>
        <v>NICOLAS ALEJANDRO CARDONA SÁNCHEZ</v>
      </c>
      <c r="E28" s="91">
        <f>+J10/K10</f>
        <v>7.6793786666666666</v>
      </c>
      <c r="F28" s="406"/>
      <c r="G28" s="407"/>
      <c r="H28" s="160" t="str">
        <f t="shared" ref="H28:H29" si="2">IF(E28&gt;=0,"CUMPLE","NO CUMPLE")</f>
        <v>CUMPLE</v>
      </c>
    </row>
    <row r="29" spans="1:10" s="147" customFormat="1" ht="12.75" customHeight="1" x14ac:dyDescent="0.2">
      <c r="A29" s="121" t="s">
        <v>65</v>
      </c>
      <c r="B29" s="121" t="s">
        <v>92</v>
      </c>
      <c r="C29" s="121" t="str">
        <f>C11</f>
        <v>JORGE HERNÁN LÓPEZ CARVAJAL</v>
      </c>
      <c r="D29" s="121" t="str">
        <f>C29</f>
        <v>JORGE HERNÁN LÓPEZ CARVAJAL</v>
      </c>
      <c r="E29" s="91" t="s">
        <v>98</v>
      </c>
      <c r="F29" s="408"/>
      <c r="G29" s="409"/>
      <c r="H29" s="160" t="str">
        <f t="shared" si="2"/>
        <v>CUMPLE</v>
      </c>
    </row>
    <row r="30" spans="1:10" ht="25.9" customHeight="1" thickBot="1" x14ac:dyDescent="0.25">
      <c r="A30" s="161"/>
      <c r="B30" s="161"/>
      <c r="C30" s="161"/>
      <c r="D30" s="161"/>
      <c r="E30" s="92"/>
      <c r="F30" s="162"/>
      <c r="G30" s="162"/>
      <c r="H30" s="163"/>
    </row>
    <row r="31" spans="1:10" ht="25.9" customHeight="1" thickBot="1" x14ac:dyDescent="0.25">
      <c r="A31" s="410" t="s">
        <v>145</v>
      </c>
      <c r="B31" s="411"/>
      <c r="C31" s="411"/>
      <c r="D31" s="411"/>
      <c r="E31" s="411"/>
      <c r="F31" s="411"/>
      <c r="G31" s="411"/>
      <c r="H31" s="412"/>
      <c r="I31" s="164"/>
    </row>
    <row r="32" spans="1:10" ht="70.5" customHeight="1" x14ac:dyDescent="0.2">
      <c r="A32" s="154" t="s">
        <v>56</v>
      </c>
      <c r="B32" s="155" t="s">
        <v>97</v>
      </c>
      <c r="C32" s="156" t="s">
        <v>67</v>
      </c>
      <c r="D32" s="157" t="s">
        <v>68</v>
      </c>
      <c r="E32" s="157" t="s">
        <v>77</v>
      </c>
      <c r="F32" s="403" t="s">
        <v>70</v>
      </c>
      <c r="G32" s="403"/>
      <c r="H32" s="157" t="s">
        <v>71</v>
      </c>
      <c r="I32" s="165"/>
      <c r="J32" s="166"/>
    </row>
    <row r="33" spans="1:11" s="147" customFormat="1" ht="25.5" x14ac:dyDescent="0.2">
      <c r="A33" s="237" t="s">
        <v>96</v>
      </c>
      <c r="B33" s="237" t="s">
        <v>92</v>
      </c>
      <c r="C33" s="237" t="str">
        <f>C9</f>
        <v>ORLANDO CASTAÑEDA FIERRO</v>
      </c>
      <c r="D33" s="237" t="str">
        <f>C33</f>
        <v>ORLANDO CASTAÑEDA FIERRO</v>
      </c>
      <c r="E33" s="239">
        <f>F9-G9</f>
        <v>401579852</v>
      </c>
      <c r="F33" s="413">
        <f>E4*10%</f>
        <v>25600000</v>
      </c>
      <c r="G33" s="414"/>
      <c r="H33" s="240" t="s">
        <v>149</v>
      </c>
      <c r="I33" s="168"/>
      <c r="J33" s="169"/>
    </row>
    <row r="34" spans="1:11" s="147" customFormat="1" ht="25.5" x14ac:dyDescent="0.2">
      <c r="A34" s="121" t="s">
        <v>94</v>
      </c>
      <c r="B34" s="121" t="s">
        <v>92</v>
      </c>
      <c r="C34" s="121" t="str">
        <f>C10</f>
        <v>NICOLAS ALEJANDRO CARDONA SÁNCHEZ</v>
      </c>
      <c r="D34" s="121" t="str">
        <f>C34</f>
        <v>NICOLAS ALEJANDRO CARDONA SÁNCHEZ</v>
      </c>
      <c r="E34" s="167">
        <f>F10-G10</f>
        <v>447949981</v>
      </c>
      <c r="F34" s="415"/>
      <c r="G34" s="416"/>
      <c r="H34" s="160" t="str">
        <f>IF(E34&gt;=$F$33,"CUMPLE","NO CUMPLE")</f>
        <v>CUMPLE</v>
      </c>
      <c r="I34" s="168"/>
      <c r="J34" s="169"/>
    </row>
    <row r="35" spans="1:11" s="147" customFormat="1" ht="12.75" customHeight="1" x14ac:dyDescent="0.2">
      <c r="A35" s="121" t="s">
        <v>65</v>
      </c>
      <c r="B35" s="121" t="s">
        <v>92</v>
      </c>
      <c r="C35" s="121" t="str">
        <f>C11</f>
        <v>JORGE HERNÁN LÓPEZ CARVAJAL</v>
      </c>
      <c r="D35" s="121" t="str">
        <f>C35</f>
        <v>JORGE HERNÁN LÓPEZ CARVAJAL</v>
      </c>
      <c r="E35" s="167">
        <f>F11-G11</f>
        <v>593004260</v>
      </c>
      <c r="F35" s="417"/>
      <c r="G35" s="418"/>
      <c r="H35" s="160" t="str">
        <f>IF(E35&gt;=$F$33,"CUMPLE","NO CUMPLE")</f>
        <v>CUMPLE</v>
      </c>
    </row>
    <row r="36" spans="1:11" ht="15" x14ac:dyDescent="0.2">
      <c r="A36" s="161"/>
      <c r="B36" s="161"/>
      <c r="C36" s="161"/>
      <c r="D36" s="161"/>
      <c r="E36" s="92"/>
      <c r="F36" s="162"/>
      <c r="G36" s="162"/>
      <c r="H36" s="163"/>
    </row>
    <row r="37" spans="1:11" ht="18" x14ac:dyDescent="0.2">
      <c r="A37" s="170" t="s">
        <v>146</v>
      </c>
      <c r="B37" s="170"/>
      <c r="C37" s="171"/>
      <c r="D37" s="171"/>
      <c r="E37" s="171"/>
      <c r="F37" s="171"/>
      <c r="G37" s="171"/>
      <c r="H37" s="171"/>
      <c r="I37" s="171"/>
    </row>
    <row r="38" spans="1:11" ht="30" customHeight="1" x14ac:dyDescent="0.2">
      <c r="A38" s="122"/>
      <c r="B38" s="122"/>
      <c r="C38" s="122"/>
      <c r="D38" s="402"/>
      <c r="E38" s="402"/>
      <c r="F38" s="402"/>
      <c r="G38" s="402"/>
      <c r="H38" s="402"/>
      <c r="I38" s="402"/>
      <c r="J38" s="402"/>
      <c r="K38" s="402"/>
    </row>
    <row r="39" spans="1:11" ht="30.6" customHeight="1" x14ac:dyDescent="0.2">
      <c r="A39" s="122"/>
      <c r="B39" s="122"/>
      <c r="C39" s="122"/>
      <c r="D39" s="402"/>
      <c r="E39" s="402"/>
      <c r="F39" s="402"/>
      <c r="G39" s="402"/>
      <c r="H39" s="402"/>
      <c r="I39" s="402"/>
      <c r="J39" s="402"/>
      <c r="K39" s="402"/>
    </row>
    <row r="40" spans="1:11" ht="27" customHeight="1" x14ac:dyDescent="0.2"/>
  </sheetData>
  <mergeCells count="27">
    <mergeCell ref="A4:D4"/>
    <mergeCell ref="E4:F4"/>
    <mergeCell ref="G4:K4"/>
    <mergeCell ref="D1:K1"/>
    <mergeCell ref="A2:D2"/>
    <mergeCell ref="E2:K2"/>
    <mergeCell ref="A3:D3"/>
    <mergeCell ref="E3:K3"/>
    <mergeCell ref="A25:H25"/>
    <mergeCell ref="A5:D5"/>
    <mergeCell ref="E5:K5"/>
    <mergeCell ref="A6:K6"/>
    <mergeCell ref="A7:K7"/>
    <mergeCell ref="A8:C8"/>
    <mergeCell ref="A13:H13"/>
    <mergeCell ref="F14:G14"/>
    <mergeCell ref="F15:G17"/>
    <mergeCell ref="A19:H19"/>
    <mergeCell ref="F20:G20"/>
    <mergeCell ref="F21:G23"/>
    <mergeCell ref="D39:K39"/>
    <mergeCell ref="F26:G26"/>
    <mergeCell ref="F27:G29"/>
    <mergeCell ref="A31:H31"/>
    <mergeCell ref="F32:G32"/>
    <mergeCell ref="F33:G35"/>
    <mergeCell ref="D38:K38"/>
  </mergeCells>
  <conditionalFormatting sqref="J32:J34">
    <cfRule type="cellIs" dxfId="5" priority="1" stopIfTrue="1" operator="equal">
      <formula>"NO CUMPLE"</formula>
    </cfRule>
  </conditionalFormatting>
  <printOptions horizontalCentered="1"/>
  <pageMargins left="0.70866141732283472" right="0.70866141732283472" top="0.74803149606299213" bottom="0.74803149606299213" header="0.31496062992125984" footer="0.31496062992125984"/>
  <pageSetup scale="32" orientation="portrait" horizontalDpi="3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view="pageBreakPreview" topLeftCell="A16" zoomScaleNormal="75" zoomScaleSheetLayoutView="100" workbookViewId="0">
      <selection activeCell="C26" sqref="C26:H26"/>
    </sheetView>
  </sheetViews>
  <sheetFormatPr baseColWidth="10" defaultColWidth="11.42578125" defaultRowHeight="12.75" x14ac:dyDescent="0.2"/>
  <cols>
    <col min="1" max="1" width="18.42578125" style="212" customWidth="1"/>
    <col min="2" max="2" width="68.140625" style="142" bestFit="1" customWidth="1"/>
    <col min="3" max="3" width="33.28515625" style="142" bestFit="1" customWidth="1"/>
    <col min="4" max="4" width="20.7109375" style="142" bestFit="1" customWidth="1"/>
    <col min="5" max="5" width="23.7109375" style="142" bestFit="1" customWidth="1"/>
    <col min="6" max="6" width="24.42578125" style="142" customWidth="1"/>
    <col min="7" max="7" width="20.28515625" style="142" bestFit="1" customWidth="1"/>
    <col min="8" max="8" width="25.42578125" style="142" customWidth="1"/>
    <col min="9" max="9" width="22.140625" style="178" customWidth="1"/>
    <col min="10" max="10" width="0.140625" style="142" customWidth="1"/>
    <col min="11" max="16384" width="11.42578125" style="142"/>
  </cols>
  <sheetData>
    <row r="1" spans="1:11" ht="149.25" customHeight="1" thickBot="1" x14ac:dyDescent="0.25">
      <c r="A1" s="172" t="str">
        <f>+'[2]INF. BÁSICA'!A1:D1</f>
        <v xml:space="preserve">   </v>
      </c>
      <c r="B1" s="173"/>
      <c r="C1" s="174"/>
      <c r="D1" s="174"/>
      <c r="E1" s="174"/>
      <c r="F1" s="174"/>
      <c r="G1" s="174"/>
      <c r="H1" s="174"/>
      <c r="I1" s="175"/>
      <c r="J1" s="174"/>
    </row>
    <row r="2" spans="1:11" ht="18.75" customHeight="1" thickBot="1" x14ac:dyDescent="0.25">
      <c r="A2" s="356" t="str">
        <f>+'[2]INF. BÁSICA'!A3</f>
        <v>PROCESO No.</v>
      </c>
      <c r="B2" s="357"/>
      <c r="C2" s="357"/>
      <c r="D2" s="442" t="str">
        <f>'[2]INF. BÁSICA'!B3</f>
        <v>SAMC-021-2022</v>
      </c>
      <c r="E2" s="443"/>
      <c r="F2" s="443"/>
      <c r="G2" s="443"/>
      <c r="H2" s="444"/>
      <c r="I2" s="176"/>
      <c r="J2" s="177"/>
      <c r="K2" s="178"/>
    </row>
    <row r="3" spans="1:11" ht="46.15" customHeight="1" x14ac:dyDescent="0.2">
      <c r="A3" s="445" t="str">
        <f>'[3]INF. BÁSICO'!A4</f>
        <v>OBJETO:</v>
      </c>
      <c r="B3" s="446"/>
      <c r="C3" s="446"/>
      <c r="D3" s="447" t="str">
        <f>'[2]INF. BÁSICA'!B4</f>
        <v>"CONTRATAR LAS OBRAS CORRESPONDIENTES AL MEJORAMIENTO Y MANTENIMIENTO DE LOS ESCENARIOS DEPORTIVOS DEL MUNICIPIO DE CHINCHINA-CALDAS"</v>
      </c>
      <c r="E3" s="447"/>
      <c r="F3" s="447"/>
      <c r="G3" s="447"/>
      <c r="H3" s="447"/>
      <c r="I3" s="179"/>
      <c r="J3" s="180"/>
      <c r="K3" s="178"/>
    </row>
    <row r="4" spans="1:11" x14ac:dyDescent="0.2">
      <c r="A4" s="436" t="str">
        <f>'[3]INF. BÁSICO'!A5</f>
        <v>PRESUPUESTO OFICIAL</v>
      </c>
      <c r="B4" s="437"/>
      <c r="C4" s="437"/>
      <c r="D4" s="448">
        <f>'[2]INF. BÁSICA'!B5</f>
        <v>256000000</v>
      </c>
      <c r="E4" s="448"/>
      <c r="F4" s="426">
        <f>'[2]INF. BÁSICA'!D5</f>
        <v>256</v>
      </c>
      <c r="G4" s="426"/>
      <c r="H4" s="426"/>
      <c r="I4" s="181"/>
      <c r="J4" s="182"/>
      <c r="K4" s="178"/>
    </row>
    <row r="5" spans="1:11" x14ac:dyDescent="0.2">
      <c r="A5" s="436" t="str">
        <f>'[3]INF. BÁSICO'!A6</f>
        <v>FECHA DE CIERRE</v>
      </c>
      <c r="B5" s="437"/>
      <c r="C5" s="437"/>
      <c r="D5" s="420" t="str">
        <f>'[2]INF. BÁSICA'!B6</f>
        <v>Viernes, 18 de Noviembre de 2022</v>
      </c>
      <c r="E5" s="420"/>
      <c r="F5" s="420"/>
      <c r="G5" s="420"/>
      <c r="H5" s="420"/>
      <c r="I5" s="183"/>
      <c r="J5" s="184"/>
      <c r="K5" s="178"/>
    </row>
    <row r="6" spans="1:11" ht="39" customHeight="1" thickBot="1" x14ac:dyDescent="0.25">
      <c r="A6" s="438" t="s">
        <v>78</v>
      </c>
      <c r="B6" s="438"/>
      <c r="C6" s="438"/>
      <c r="D6" s="438"/>
      <c r="E6" s="438"/>
      <c r="F6" s="438"/>
      <c r="G6" s="438"/>
      <c r="H6" s="178"/>
      <c r="I6" s="185"/>
      <c r="J6" s="178"/>
    </row>
    <row r="7" spans="1:11" ht="38.25" x14ac:dyDescent="0.2">
      <c r="A7" s="186" t="s">
        <v>56</v>
      </c>
      <c r="B7" s="187"/>
      <c r="C7" s="187" t="s">
        <v>57</v>
      </c>
      <c r="D7" s="187" t="s">
        <v>58</v>
      </c>
      <c r="E7" s="187" t="s">
        <v>63</v>
      </c>
      <c r="F7" s="187" t="s">
        <v>79</v>
      </c>
      <c r="G7" s="187" t="s">
        <v>61</v>
      </c>
    </row>
    <row r="8" spans="1:11" s="147" customFormat="1" x14ac:dyDescent="0.2">
      <c r="A8" s="249" t="s">
        <v>96</v>
      </c>
      <c r="B8" s="244" t="str">
        <f>'[2]INF. BÁSICA'!B11</f>
        <v>ORLANDO CASTAÑEDA FIERRO</v>
      </c>
      <c r="C8" s="250">
        <f>+'[2]VER. FINANCIERA'!D9</f>
        <v>1</v>
      </c>
      <c r="D8" s="251" t="str">
        <f>'[2]VER. FINANCIERA'!E9</f>
        <v>2019</v>
      </c>
      <c r="E8" s="252">
        <f>'[2]VER. FINANCIERA'!J9</f>
        <v>161518000</v>
      </c>
      <c r="F8" s="252">
        <f>'[2]VER. FINANCIERA'!H9-'[2]VER. FINANCIERA'!I9</f>
        <v>1011988926</v>
      </c>
      <c r="G8" s="252">
        <f>'[2]VER. FINANCIERA'!H9</f>
        <v>1176127728</v>
      </c>
      <c r="I8" s="190"/>
    </row>
    <row r="9" spans="1:11" s="193" customFormat="1" x14ac:dyDescent="0.2">
      <c r="A9" s="188" t="s">
        <v>94</v>
      </c>
      <c r="B9" s="187" t="str">
        <f>'[2]INF. BÁSICA'!B12</f>
        <v>NICOLAS ALEJANDRO CARDONA SÁNCHEZ</v>
      </c>
      <c r="C9" s="191">
        <f>'[2]VER. FINANCIERA'!D10</f>
        <v>1</v>
      </c>
      <c r="D9" s="189" t="str">
        <f>'[2]VER. FINANCIERA'!E10</f>
        <v>2021</v>
      </c>
      <c r="E9" s="192">
        <f>'[2]VER. FINANCIERA'!J10</f>
        <v>276457632</v>
      </c>
      <c r="F9" s="192">
        <f>'[2]VER. FINANCIERA'!H10-'[2]VER. FINANCIERA'!I10</f>
        <v>1346999581</v>
      </c>
      <c r="G9" s="192">
        <f>'[2]VER. FINANCIERA'!H10</f>
        <v>1908677600</v>
      </c>
      <c r="I9" s="194"/>
    </row>
    <row r="10" spans="1:11" s="193" customFormat="1" x14ac:dyDescent="0.2">
      <c r="A10" s="188" t="s">
        <v>65</v>
      </c>
      <c r="B10" s="187" t="str">
        <f>'[2]INF. BÁSICA'!B13</f>
        <v>JORGE HERNÁN LÓPEZ CARVAJAL</v>
      </c>
      <c r="C10" s="191">
        <f>'[2]VER. FINANCIERA'!D11</f>
        <v>1</v>
      </c>
      <c r="D10" s="189" t="str">
        <f>'[2]VER. FINANCIERA'!E11</f>
        <v>2019</v>
      </c>
      <c r="E10" s="192">
        <f>'[2]VER. FINANCIERA'!J11</f>
        <v>148597569</v>
      </c>
      <c r="F10" s="192">
        <f>'[2]VER. FINANCIERA'!H11-'[2]VER. FINANCIERA'!I11</f>
        <v>625704260</v>
      </c>
      <c r="G10" s="192">
        <f>'[2]VER. FINANCIERA'!H11</f>
        <v>743250000</v>
      </c>
      <c r="I10" s="194"/>
    </row>
    <row r="11" spans="1:11" ht="15.75" thickBot="1" x14ac:dyDescent="0.25">
      <c r="A11" s="195"/>
      <c r="B11" s="196"/>
      <c r="C11" s="196"/>
      <c r="D11" s="196"/>
      <c r="E11" s="196"/>
      <c r="F11" s="196"/>
      <c r="G11" s="196"/>
    </row>
    <row r="12" spans="1:11" ht="16.5" thickBot="1" x14ac:dyDescent="0.25">
      <c r="A12" s="439" t="s">
        <v>80</v>
      </c>
      <c r="B12" s="440"/>
      <c r="C12" s="440"/>
      <c r="D12" s="440"/>
      <c r="E12" s="440"/>
      <c r="F12" s="441"/>
    </row>
    <row r="13" spans="1:11" ht="25.5" x14ac:dyDescent="0.2">
      <c r="A13" s="197" t="s">
        <v>56</v>
      </c>
      <c r="B13" s="156" t="s">
        <v>67</v>
      </c>
      <c r="C13" s="157" t="s">
        <v>73</v>
      </c>
      <c r="D13" s="157" t="s">
        <v>81</v>
      </c>
      <c r="E13" s="157" t="s">
        <v>70</v>
      </c>
      <c r="F13" s="157" t="s">
        <v>42</v>
      </c>
    </row>
    <row r="14" spans="1:11" s="149" customFormat="1" ht="14.25" x14ac:dyDescent="0.2">
      <c r="A14" s="253" t="s">
        <v>96</v>
      </c>
      <c r="B14" s="237" t="str">
        <f>B8</f>
        <v>ORLANDO CASTAÑEDA FIERRO</v>
      </c>
      <c r="C14" s="237" t="str">
        <f>B14</f>
        <v>ORLANDO CASTAÑEDA FIERRO</v>
      </c>
      <c r="D14" s="254">
        <f>E8/F8</f>
        <v>0.15960451330077105</v>
      </c>
      <c r="E14" s="432" t="s">
        <v>147</v>
      </c>
      <c r="F14" s="237" t="s">
        <v>149</v>
      </c>
      <c r="I14" s="200"/>
    </row>
    <row r="15" spans="1:11" s="147" customFormat="1" ht="25.5" x14ac:dyDescent="0.2">
      <c r="A15" s="198" t="s">
        <v>94</v>
      </c>
      <c r="B15" s="121" t="str">
        <f>B9</f>
        <v>NICOLAS ALEJANDRO CARDONA SÁNCHEZ</v>
      </c>
      <c r="C15" s="121" t="str">
        <f t="shared" ref="C15:C16" si="0">B15</f>
        <v>NICOLAS ALEJANDRO CARDONA SÁNCHEZ</v>
      </c>
      <c r="D15" s="199">
        <f>E9/F9</f>
        <v>0.20523958277311447</v>
      </c>
      <c r="E15" s="433"/>
      <c r="F15" s="121" t="str">
        <f t="shared" ref="F15:F16" si="1">IF(D15&gt;=0,"CUMPLE","NO CUMPLE")</f>
        <v>CUMPLE</v>
      </c>
      <c r="I15" s="190"/>
    </row>
    <row r="16" spans="1:11" s="147" customFormat="1" ht="14.25" x14ac:dyDescent="0.2">
      <c r="A16" s="198" t="s">
        <v>65</v>
      </c>
      <c r="B16" s="121" t="str">
        <f>B10</f>
        <v>JORGE HERNÁN LÓPEZ CARVAJAL</v>
      </c>
      <c r="C16" s="121" t="str">
        <f t="shared" si="0"/>
        <v>JORGE HERNÁN LÓPEZ CARVAJAL</v>
      </c>
      <c r="D16" s="199">
        <f>E10/F10</f>
        <v>0.23748850455325332</v>
      </c>
      <c r="E16" s="434"/>
      <c r="F16" s="121" t="str">
        <f t="shared" si="1"/>
        <v>CUMPLE</v>
      </c>
      <c r="I16" s="190"/>
    </row>
    <row r="17" spans="1:9" ht="30" customHeight="1" thickBot="1" x14ac:dyDescent="0.25">
      <c r="A17" s="201"/>
      <c r="B17" s="202"/>
      <c r="C17" s="203"/>
      <c r="D17" s="204"/>
      <c r="E17" s="205"/>
      <c r="F17" s="206"/>
    </row>
    <row r="18" spans="1:9" ht="30" customHeight="1" thickBot="1" x14ac:dyDescent="0.25">
      <c r="A18" s="439" t="s">
        <v>82</v>
      </c>
      <c r="B18" s="440"/>
      <c r="C18" s="440"/>
      <c r="D18" s="440"/>
      <c r="E18" s="440"/>
      <c r="F18" s="441"/>
    </row>
    <row r="19" spans="1:9" ht="30" customHeight="1" x14ac:dyDescent="0.2">
      <c r="A19" s="197" t="s">
        <v>56</v>
      </c>
      <c r="B19" s="156" t="s">
        <v>67</v>
      </c>
      <c r="C19" s="157" t="s">
        <v>73</v>
      </c>
      <c r="D19" s="157" t="s">
        <v>83</v>
      </c>
      <c r="E19" s="157" t="s">
        <v>70</v>
      </c>
      <c r="F19" s="157" t="s">
        <v>42</v>
      </c>
    </row>
    <row r="20" spans="1:9" s="147" customFormat="1" ht="14.25" x14ac:dyDescent="0.2">
      <c r="A20" s="253" t="s">
        <v>96</v>
      </c>
      <c r="B20" s="237" t="str">
        <f>B8</f>
        <v>ORLANDO CASTAÑEDA FIERRO</v>
      </c>
      <c r="C20" s="237" t="str">
        <f>B20</f>
        <v>ORLANDO CASTAÑEDA FIERRO</v>
      </c>
      <c r="D20" s="254">
        <f>E8/G8</f>
        <v>0.13733032234063611</v>
      </c>
      <c r="E20" s="432" t="s">
        <v>147</v>
      </c>
      <c r="F20" s="237" t="s">
        <v>149</v>
      </c>
      <c r="I20" s="190"/>
    </row>
    <row r="21" spans="1:9" s="147" customFormat="1" ht="25.5" x14ac:dyDescent="0.2">
      <c r="A21" s="198" t="s">
        <v>94</v>
      </c>
      <c r="B21" s="121" t="str">
        <f>B9</f>
        <v>NICOLAS ALEJANDRO CARDONA SÁNCHEZ</v>
      </c>
      <c r="C21" s="121" t="str">
        <f t="shared" ref="C21:C22" si="2">B21</f>
        <v>NICOLAS ALEJANDRO CARDONA SÁNCHEZ</v>
      </c>
      <c r="D21" s="199">
        <f>E9/G9</f>
        <v>0.14484249828258056</v>
      </c>
      <c r="E21" s="433"/>
      <c r="F21" s="121" t="str">
        <f t="shared" ref="F21:F22" si="3">IF(D21&gt;=0,"CUMPLE","NO CUMPLE")</f>
        <v>CUMPLE</v>
      </c>
      <c r="I21" s="190"/>
    </row>
    <row r="22" spans="1:9" s="147" customFormat="1" ht="14.25" x14ac:dyDescent="0.2">
      <c r="A22" s="198" t="s">
        <v>65</v>
      </c>
      <c r="B22" s="121" t="str">
        <f>B10</f>
        <v>JORGE HERNÁN LÓPEZ CARVAJAL</v>
      </c>
      <c r="C22" s="121" t="str">
        <f t="shared" si="2"/>
        <v>JORGE HERNÁN LÓPEZ CARVAJAL</v>
      </c>
      <c r="D22" s="199">
        <f>E10/G10</f>
        <v>0.19992945711402624</v>
      </c>
      <c r="E22" s="434"/>
      <c r="F22" s="121" t="str">
        <f t="shared" si="3"/>
        <v>CUMPLE</v>
      </c>
      <c r="I22" s="190"/>
    </row>
    <row r="23" spans="1:9" ht="30" customHeight="1" x14ac:dyDescent="0.2">
      <c r="A23" s="207"/>
      <c r="B23" s="203"/>
      <c r="C23" s="203"/>
      <c r="D23" s="208"/>
      <c r="E23" s="205"/>
      <c r="F23" s="206"/>
    </row>
    <row r="24" spans="1:9" x14ac:dyDescent="0.2">
      <c r="A24" s="209" t="s">
        <v>84</v>
      </c>
      <c r="B24" s="210"/>
      <c r="C24" s="210"/>
      <c r="D24" s="210"/>
      <c r="E24" s="210"/>
      <c r="F24" s="210"/>
    </row>
    <row r="25" spans="1:9" ht="23.45" customHeight="1" x14ac:dyDescent="0.2">
      <c r="A25" s="211"/>
      <c r="B25" s="211"/>
      <c r="C25" s="435"/>
      <c r="D25" s="435"/>
      <c r="E25" s="435"/>
      <c r="F25" s="435"/>
      <c r="G25" s="435"/>
      <c r="H25" s="435"/>
    </row>
    <row r="26" spans="1:9" ht="29.45" customHeight="1" x14ac:dyDescent="0.2">
      <c r="A26" s="211"/>
      <c r="B26" s="211"/>
      <c r="C26" s="435"/>
      <c r="D26" s="435"/>
      <c r="E26" s="435"/>
      <c r="F26" s="435"/>
      <c r="G26" s="435"/>
      <c r="H26" s="435"/>
    </row>
    <row r="27" spans="1:9" ht="26.25" customHeight="1" x14ac:dyDescent="0.2"/>
    <row r="28" spans="1:9" ht="26.25" customHeight="1" x14ac:dyDescent="0.2">
      <c r="A28" s="213"/>
      <c r="B28" s="194"/>
      <c r="C28" s="207"/>
      <c r="D28" s="207"/>
      <c r="E28" s="207"/>
      <c r="F28" s="207"/>
      <c r="G28" s="207"/>
      <c r="H28" s="207"/>
    </row>
    <row r="29" spans="1:9" ht="26.25" customHeight="1" x14ac:dyDescent="0.2">
      <c r="A29" s="213"/>
      <c r="B29" s="194"/>
      <c r="C29" s="207"/>
      <c r="D29" s="207"/>
      <c r="E29" s="207"/>
      <c r="F29" s="207"/>
      <c r="G29" s="207"/>
      <c r="H29" s="207"/>
    </row>
    <row r="30" spans="1:9" ht="26.25" customHeight="1" x14ac:dyDescent="0.2">
      <c r="A30" s="213"/>
      <c r="B30" s="194"/>
      <c r="C30" s="207"/>
      <c r="D30" s="207"/>
      <c r="E30" s="207"/>
      <c r="F30" s="207"/>
      <c r="G30" s="207"/>
      <c r="H30" s="207"/>
    </row>
  </sheetData>
  <mergeCells count="16">
    <mergeCell ref="A2:C2"/>
    <mergeCell ref="D2:H2"/>
    <mergeCell ref="A3:C3"/>
    <mergeCell ref="D3:H3"/>
    <mergeCell ref="A4:C4"/>
    <mergeCell ref="D4:E4"/>
    <mergeCell ref="F4:H4"/>
    <mergeCell ref="E20:E22"/>
    <mergeCell ref="C25:H25"/>
    <mergeCell ref="C26:H26"/>
    <mergeCell ref="A5:C5"/>
    <mergeCell ref="D5:H5"/>
    <mergeCell ref="A6:G6"/>
    <mergeCell ref="A12:F12"/>
    <mergeCell ref="E14:E16"/>
    <mergeCell ref="A18:F18"/>
  </mergeCells>
  <conditionalFormatting sqref="F23 F17">
    <cfRule type="cellIs" dxfId="4" priority="5" stopIfTrue="1" operator="equal">
      <formula>"NO CUMPLE"</formula>
    </cfRule>
  </conditionalFormatting>
  <conditionalFormatting sqref="F13:F16">
    <cfRule type="cellIs" dxfId="3" priority="4" stopIfTrue="1" operator="equal">
      <formula>"NO CUMPLE"</formula>
    </cfRule>
  </conditionalFormatting>
  <conditionalFormatting sqref="F19">
    <cfRule type="cellIs" dxfId="2" priority="3" stopIfTrue="1" operator="equal">
      <formula>"NO CUMPLE"</formula>
    </cfRule>
  </conditionalFormatting>
  <conditionalFormatting sqref="F21:F22">
    <cfRule type="cellIs" dxfId="1" priority="2" stopIfTrue="1" operator="equal">
      <formula>"NO CUMPLE"</formula>
    </cfRule>
  </conditionalFormatting>
  <conditionalFormatting sqref="F20">
    <cfRule type="cellIs" dxfId="0" priority="1" stopIfTrue="1" operator="equal">
      <formula>"NO CUMPLE"</formula>
    </cfRule>
  </conditionalFormatting>
  <printOptions horizontalCentered="1"/>
  <pageMargins left="0.70866141732283472" right="0.70866141732283472" top="0.74803149606299213" bottom="0.74803149606299213" header="0.31496062992125984" footer="0.31496062992125984"/>
  <pageSetup scale="37" orientation="portrait" horizontalDpi="300" verticalDpi="12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view="pageBreakPreview" topLeftCell="B7" zoomScaleNormal="100" zoomScaleSheetLayoutView="100" workbookViewId="0">
      <selection activeCell="C12" sqref="C12"/>
    </sheetView>
  </sheetViews>
  <sheetFormatPr baseColWidth="10" defaultColWidth="11.42578125" defaultRowHeight="12.75" x14ac:dyDescent="0.2"/>
  <cols>
    <col min="1" max="1" width="28" style="2" customWidth="1"/>
    <col min="2" max="2" width="35.42578125" style="2" customWidth="1"/>
    <col min="3" max="3" width="11.7109375" style="2" customWidth="1"/>
    <col min="4" max="6" width="12.28515625" style="2" customWidth="1"/>
    <col min="7" max="12" width="11.7109375" style="2" customWidth="1"/>
    <col min="13" max="13" width="16.85546875" style="2" customWidth="1"/>
    <col min="14" max="14" width="11.7109375" style="2" customWidth="1"/>
    <col min="15" max="15" width="17" style="2" customWidth="1"/>
    <col min="16" max="16384" width="11.42578125" style="2"/>
  </cols>
  <sheetData>
    <row r="1" spans="1:15" ht="74.25" customHeight="1" x14ac:dyDescent="0.2">
      <c r="A1" s="12" t="str">
        <f>+'INF. BÁSICA'!A1:D1</f>
        <v xml:space="preserve">   </v>
      </c>
      <c r="B1" s="12"/>
      <c r="C1" s="451"/>
      <c r="D1" s="451"/>
      <c r="E1" s="451"/>
      <c r="F1" s="451"/>
      <c r="G1" s="451"/>
      <c r="H1" s="451"/>
      <c r="I1" s="451"/>
      <c r="J1" s="451"/>
      <c r="K1" s="451"/>
      <c r="L1" s="451"/>
      <c r="M1" s="451"/>
      <c r="N1" s="451"/>
      <c r="O1" s="451"/>
    </row>
    <row r="2" spans="1:15" ht="93" customHeight="1" thickBot="1" x14ac:dyDescent="0.25">
      <c r="C2" s="452"/>
      <c r="D2" s="452"/>
      <c r="E2" s="452"/>
      <c r="F2" s="452"/>
      <c r="G2" s="452"/>
      <c r="H2" s="452"/>
      <c r="I2" s="452"/>
      <c r="J2" s="452"/>
      <c r="K2" s="452"/>
      <c r="L2" s="452"/>
      <c r="M2" s="452"/>
      <c r="N2" s="452"/>
      <c r="O2" s="452"/>
    </row>
    <row r="3" spans="1:15" x14ac:dyDescent="0.2">
      <c r="A3" s="7" t="str">
        <f>+'INF. BÁSICA'!A3:D3</f>
        <v>PROCESO No.</v>
      </c>
      <c r="B3" s="459" t="str">
        <f>+'INF. BÁSICA'!B3</f>
        <v>S.A.M.C 021-2022</v>
      </c>
      <c r="C3" s="460"/>
      <c r="D3" s="460"/>
      <c r="E3" s="460"/>
      <c r="F3" s="460"/>
      <c r="G3" s="460"/>
      <c r="H3" s="460"/>
      <c r="I3" s="460"/>
      <c r="J3" s="460"/>
      <c r="K3" s="460"/>
      <c r="L3" s="460"/>
      <c r="M3" s="460"/>
      <c r="N3" s="460"/>
      <c r="O3" s="461"/>
    </row>
    <row r="4" spans="1:15" s="4" customFormat="1" ht="76.5" customHeight="1" x14ac:dyDescent="0.2">
      <c r="A4" s="15" t="str">
        <f>+'INF. BÁSICA'!A4:D4</f>
        <v>OBJETO:</v>
      </c>
      <c r="B4" s="462" t="str">
        <f>+'INF. BÁSICA'!B4</f>
        <v>“CONTRATAR LAS OBRAS CORRESPONDIENTES AL MEJORAMIENTO Y MANTENIMIENTO DE LOS ESCENARIOS DEPORTIVOS DEL MUNICIPIO DE CHINCHINA - CALDAS”</v>
      </c>
      <c r="C4" s="463"/>
      <c r="D4" s="463"/>
      <c r="E4" s="463"/>
      <c r="F4" s="463"/>
      <c r="G4" s="463"/>
      <c r="H4" s="463"/>
      <c r="I4" s="463"/>
      <c r="J4" s="463"/>
      <c r="K4" s="463"/>
      <c r="L4" s="463"/>
      <c r="M4" s="463"/>
      <c r="N4" s="463"/>
      <c r="O4" s="464"/>
    </row>
    <row r="5" spans="1:15" x14ac:dyDescent="0.2">
      <c r="A5" s="9" t="str">
        <f>+'INF. BÁSICA'!A5:D5</f>
        <v>PRESUPUESTO OFICIAL</v>
      </c>
      <c r="B5" s="465">
        <f>+'INF. BÁSICA'!B5</f>
        <v>256000000</v>
      </c>
      <c r="C5" s="466"/>
      <c r="D5" s="466"/>
      <c r="E5" s="466"/>
      <c r="F5" s="466"/>
      <c r="G5" s="466"/>
      <c r="H5" s="466"/>
      <c r="I5" s="466"/>
      <c r="J5" s="466"/>
      <c r="K5" s="466"/>
      <c r="L5" s="466"/>
      <c r="M5" s="466"/>
      <c r="N5" s="466"/>
      <c r="O5" s="467"/>
    </row>
    <row r="6" spans="1:15" ht="13.5" thickBot="1" x14ac:dyDescent="0.25">
      <c r="A6" s="11" t="str">
        <f>+'INF. BÁSICA'!A6:D6</f>
        <v>FECHA DE CIERRE</v>
      </c>
      <c r="B6" s="468" t="str">
        <f>+'INF. BÁSICA'!B6</f>
        <v>Viernes 18 de Noviembre de 2022</v>
      </c>
      <c r="C6" s="469"/>
      <c r="D6" s="469"/>
      <c r="E6" s="469"/>
      <c r="F6" s="469"/>
      <c r="G6" s="469"/>
      <c r="H6" s="469"/>
      <c r="I6" s="469"/>
      <c r="J6" s="469"/>
      <c r="K6" s="469"/>
      <c r="L6" s="469"/>
      <c r="M6" s="469"/>
      <c r="N6" s="469"/>
      <c r="O6" s="470"/>
    </row>
    <row r="7" spans="1:15" x14ac:dyDescent="0.2">
      <c r="B7" s="56"/>
    </row>
    <row r="8" spans="1:15" x14ac:dyDescent="0.2">
      <c r="A8" s="304" t="s">
        <v>21</v>
      </c>
      <c r="B8" s="304"/>
      <c r="C8" s="304"/>
      <c r="D8" s="304"/>
      <c r="E8" s="304"/>
      <c r="F8" s="304"/>
      <c r="G8" s="304"/>
      <c r="H8" s="304"/>
      <c r="I8" s="304"/>
      <c r="J8" s="304"/>
      <c r="K8" s="304"/>
      <c r="L8" s="304"/>
      <c r="M8" s="304"/>
      <c r="N8" s="304"/>
      <c r="O8" s="304"/>
    </row>
    <row r="9" spans="1:15" ht="13.5" thickBot="1" x14ac:dyDescent="0.25"/>
    <row r="10" spans="1:15" ht="26.25" customHeight="1" thickBot="1" x14ac:dyDescent="0.25">
      <c r="A10" s="453" t="str">
        <f>+'INF. BÁSICA'!A10:D10</f>
        <v>PROPONENTES</v>
      </c>
      <c r="B10" s="454"/>
      <c r="C10" s="449" t="s">
        <v>32</v>
      </c>
      <c r="D10" s="450"/>
      <c r="E10" s="449" t="s">
        <v>33</v>
      </c>
      <c r="F10" s="450"/>
      <c r="G10" s="449" t="s">
        <v>34</v>
      </c>
      <c r="H10" s="450"/>
      <c r="I10" s="449" t="s">
        <v>35</v>
      </c>
      <c r="J10" s="450"/>
      <c r="K10" s="449" t="s">
        <v>37</v>
      </c>
      <c r="L10" s="450"/>
      <c r="M10" s="457" t="s">
        <v>8</v>
      </c>
    </row>
    <row r="11" spans="1:15" ht="13.5" thickBot="1" x14ac:dyDescent="0.25">
      <c r="A11" s="455"/>
      <c r="B11" s="456"/>
      <c r="C11" s="18" t="s">
        <v>19</v>
      </c>
      <c r="D11" s="49" t="s">
        <v>20</v>
      </c>
      <c r="E11" s="57" t="s">
        <v>19</v>
      </c>
      <c r="F11" s="58" t="s">
        <v>20</v>
      </c>
      <c r="G11" s="57" t="s">
        <v>19</v>
      </c>
      <c r="H11" s="69" t="s">
        <v>20</v>
      </c>
      <c r="I11" s="18" t="s">
        <v>19</v>
      </c>
      <c r="J11" s="19" t="s">
        <v>20</v>
      </c>
      <c r="K11" s="18" t="s">
        <v>19</v>
      </c>
      <c r="L11" s="57" t="s">
        <v>20</v>
      </c>
      <c r="M11" s="458"/>
    </row>
    <row r="12" spans="1:15" s="4" customFormat="1" ht="28.5" customHeight="1" thickBot="1" x14ac:dyDescent="0.25">
      <c r="A12" s="20" t="str">
        <f>+'INF. BÁSICA'!A11:D11</f>
        <v xml:space="preserve">PROPONENTE 1: </v>
      </c>
      <c r="B12" s="114" t="str">
        <f>'INF. BÁSICA'!B11</f>
        <v>JORGE HERNAN LOPEZ CARVAJAL</v>
      </c>
      <c r="C12" s="62" t="s">
        <v>16</v>
      </c>
      <c r="D12" s="59"/>
      <c r="E12" s="68" t="s">
        <v>16</v>
      </c>
      <c r="F12" s="70"/>
      <c r="G12" s="68" t="s">
        <v>16</v>
      </c>
      <c r="H12" s="70"/>
      <c r="I12" s="68" t="s">
        <v>16</v>
      </c>
      <c r="J12" s="67"/>
      <c r="K12" s="81" t="s">
        <v>16</v>
      </c>
      <c r="L12" s="63"/>
      <c r="M12" s="255" t="s">
        <v>90</v>
      </c>
    </row>
    <row r="13" spans="1:15" ht="16.5" customHeight="1" thickBot="1" x14ac:dyDescent="0.25">
      <c r="A13" s="20" t="str">
        <f>+'INF. BÁSICA'!A12:D12</f>
        <v xml:space="preserve">PROPONENTE 2: </v>
      </c>
      <c r="B13" s="115" t="s">
        <v>148</v>
      </c>
      <c r="C13" s="64" t="s">
        <v>16</v>
      </c>
      <c r="D13" s="73"/>
      <c r="E13" s="71" t="s">
        <v>16</v>
      </c>
      <c r="F13" s="65"/>
      <c r="G13" s="74" t="s">
        <v>16</v>
      </c>
      <c r="H13" s="65"/>
      <c r="I13" s="64" t="s">
        <v>16</v>
      </c>
      <c r="J13" s="65"/>
      <c r="K13" s="64" t="s">
        <v>16</v>
      </c>
      <c r="L13" s="65"/>
      <c r="M13" s="255" t="s">
        <v>90</v>
      </c>
      <c r="N13" s="60"/>
    </row>
    <row r="14" spans="1:15" ht="27.75" customHeight="1" thickBot="1" x14ac:dyDescent="0.25">
      <c r="A14" s="256" t="str">
        <f>+'INF. BÁSICA'!A13:D13</f>
        <v xml:space="preserve">PROPONENTE 3: </v>
      </c>
      <c r="B14" s="257" t="s">
        <v>104</v>
      </c>
      <c r="C14" s="258"/>
      <c r="D14" s="259" t="s">
        <v>16</v>
      </c>
      <c r="E14" s="260"/>
      <c r="F14" s="259" t="s">
        <v>16</v>
      </c>
      <c r="G14" s="259" t="s">
        <v>16</v>
      </c>
      <c r="H14" s="259"/>
      <c r="I14" s="259" t="s">
        <v>16</v>
      </c>
      <c r="J14" s="261"/>
      <c r="K14" s="259"/>
      <c r="L14" s="259" t="s">
        <v>16</v>
      </c>
      <c r="M14" s="262" t="s">
        <v>149</v>
      </c>
      <c r="N14" s="60"/>
    </row>
    <row r="15" spans="1:15" ht="16.5" customHeight="1" thickBot="1" x14ac:dyDescent="0.25">
      <c r="A15" s="117"/>
      <c r="B15" s="114"/>
      <c r="C15" s="66"/>
      <c r="D15" s="79"/>
      <c r="E15" s="82"/>
      <c r="F15" s="66"/>
      <c r="G15" s="76"/>
      <c r="H15" s="75"/>
      <c r="I15" s="75"/>
      <c r="J15" s="66"/>
      <c r="K15" s="54"/>
      <c r="L15" s="78"/>
      <c r="M15" s="59"/>
      <c r="N15" s="60"/>
    </row>
    <row r="16" spans="1:15" ht="20.25" customHeight="1" x14ac:dyDescent="0.2">
      <c r="A16" s="116"/>
      <c r="B16" s="34"/>
      <c r="C16" s="72"/>
      <c r="D16" s="80"/>
      <c r="E16" s="83"/>
      <c r="F16" s="61"/>
      <c r="G16" s="77"/>
      <c r="H16" s="77"/>
      <c r="I16" s="77"/>
      <c r="J16" s="61"/>
      <c r="K16" s="77"/>
      <c r="L16" s="61"/>
      <c r="M16" s="59"/>
    </row>
  </sheetData>
  <customSheetViews>
    <customSheetView guid="{BBBBB545-C817-4576-BA90-5C717849084B}" showPageBreaks="1" printArea="1" view="pageBreakPreview" showRuler="0" topLeftCell="A3">
      <selection activeCell="J21" sqref="J21"/>
      <pageMargins left="0.39370078740157483" right="0.39370078740157483" top="0.39370078740157483" bottom="0.39370078740157483" header="0" footer="0"/>
      <printOptions horizontalCentered="1"/>
      <pageSetup scale="80" orientation="landscape" verticalDpi="1200" r:id="rId1"/>
      <headerFooter alignWithMargins="0"/>
    </customSheetView>
    <customSheetView guid="{CFA45A9B-A9F6-4DDC-AA9D-2697DD895C5A}" scale="75" showRuler="0">
      <selection activeCell="G12" sqref="G12"/>
      <pageMargins left="2.2200000000000002" right="0.78740157480314965" top="0.98425196850393704" bottom="0.98425196850393704" header="0" footer="0"/>
      <pageSetup paperSize="5" scale="56" orientation="landscape" verticalDpi="1200" r:id="rId2"/>
      <headerFooter alignWithMargins="0"/>
    </customSheetView>
    <customSheetView guid="{0D826BD0-B849-4ED0-9014-0C6760987CBE}" scale="75" showRuler="0">
      <selection activeCell="G12" sqref="G12"/>
      <pageMargins left="2.2200000000000002" right="0.78740157480314965" top="0.98425196850393704" bottom="0.98425196850393704" header="0" footer="0"/>
      <pageSetup paperSize="5" scale="56" orientation="landscape" verticalDpi="1200" r:id="rId3"/>
      <headerFooter alignWithMargins="0"/>
    </customSheetView>
    <customSheetView guid="{FA38F70A-12D4-4C22-B478-B26FE246C37E}" showPageBreaks="1" printArea="1" view="pageBreakPreview" showRuler="0" topLeftCell="A3">
      <selection activeCell="J21" sqref="J21"/>
      <pageMargins left="0.39370078740157483" right="0.39370078740157483" top="0.39370078740157483" bottom="0.39370078740157483" header="0" footer="0"/>
      <printOptions horizontalCentered="1"/>
      <pageSetup scale="80" orientation="landscape" verticalDpi="1200" r:id="rId4"/>
      <headerFooter alignWithMargins="0"/>
    </customSheetView>
    <customSheetView guid="{0EF955C6-014D-46C2-86DC-100771507133}" showPageBreaks="1" printArea="1" view="pageBreakPreview" showRuler="0" topLeftCell="B1">
      <selection activeCell="J14" sqref="J14"/>
      <pageMargins left="0.97370078740157484" right="0.39370078740157483" top="0.39370078740157483" bottom="0.39370078740157483" header="0" footer="0"/>
      <printOptions horizontalCentered="1"/>
      <pageSetup paperSize="9" scale="76" orientation="landscape" verticalDpi="1200" r:id="rId5"/>
      <headerFooter alignWithMargins="0"/>
    </customSheetView>
    <customSheetView guid="{AB90D8D3-EFA0-4B04-959E-0996B8031D78}" showPageBreaks="1" printArea="1" view="pageBreakPreview" showRuler="0" topLeftCell="B1">
      <selection activeCell="J14" sqref="J14"/>
      <pageMargins left="0.97370078740157484" right="0.39370078740157483" top="0.39370078740157483" bottom="0.39370078740157483" header="0" footer="0"/>
      <printOptions horizontalCentered="1"/>
      <pageSetup paperSize="9" scale="76" orientation="landscape" verticalDpi="1200" r:id="rId6"/>
      <headerFooter alignWithMargins="0"/>
    </customSheetView>
  </customSheetViews>
  <mergeCells count="13">
    <mergeCell ref="I10:J10"/>
    <mergeCell ref="C10:D10"/>
    <mergeCell ref="C1:O2"/>
    <mergeCell ref="A10:B11"/>
    <mergeCell ref="M10:M11"/>
    <mergeCell ref="B3:O3"/>
    <mergeCell ref="B4:O4"/>
    <mergeCell ref="B5:O5"/>
    <mergeCell ref="B6:O6"/>
    <mergeCell ref="A8:O8"/>
    <mergeCell ref="G10:H10"/>
    <mergeCell ref="K10:L10"/>
    <mergeCell ref="E10:F10"/>
  </mergeCells>
  <phoneticPr fontId="8" type="noConversion"/>
  <printOptions horizontalCentered="1"/>
  <pageMargins left="0.39370078740157483" right="0.39370078740157483" top="0.98425196850393704" bottom="0.39370078740157483" header="0" footer="0"/>
  <pageSetup paperSize="119" scale="32" orientation="landscape" verticalDpi="1200" r:id="rId7"/>
  <headerFooter alignWithMargins="0"/>
  <drawing r:id="rId8"/>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showGridLines="0" zoomScale="90" zoomScaleNormal="90" workbookViewId="0">
      <selection activeCell="B6" sqref="B6:D6"/>
    </sheetView>
  </sheetViews>
  <sheetFormatPr baseColWidth="10" defaultColWidth="11.42578125" defaultRowHeight="15" x14ac:dyDescent="0.2"/>
  <cols>
    <col min="1" max="1" width="22.7109375" style="285" bestFit="1" customWidth="1"/>
    <col min="2" max="2" width="52.28515625" style="285" bestFit="1" customWidth="1"/>
    <col min="3" max="3" width="17.7109375" style="285" bestFit="1" customWidth="1"/>
    <col min="4" max="6" width="13.7109375" style="285" bestFit="1" customWidth="1"/>
    <col min="7" max="16384" width="11.42578125" style="285"/>
  </cols>
  <sheetData>
    <row r="1" spans="1:9" ht="15.75" thickBot="1" x14ac:dyDescent="0.25">
      <c r="A1" s="284" t="s">
        <v>17</v>
      </c>
      <c r="B1" s="471" t="str">
        <f>+'INF. BÁSICA'!B3</f>
        <v>S.A.M.C 021-2022</v>
      </c>
      <c r="C1" s="472"/>
      <c r="D1" s="473"/>
      <c r="E1" s="474"/>
      <c r="F1" s="475"/>
      <c r="G1" s="475"/>
      <c r="H1" s="475"/>
      <c r="I1" s="476"/>
    </row>
    <row r="2" spans="1:9" ht="49.15" customHeight="1" thickBot="1" x14ac:dyDescent="0.25">
      <c r="A2" s="284" t="s">
        <v>39</v>
      </c>
      <c r="B2" s="483" t="str">
        <f>+'INF. BÁSICA'!B4:D4</f>
        <v>“CONTRATAR LAS OBRAS CORRESPONDIENTES AL MEJORAMIENTO Y MANTENIMIENTO DE LOS ESCENARIOS DEPORTIVOS DEL MUNICIPIO DE CHINCHINA - CALDAS”</v>
      </c>
      <c r="C2" s="484"/>
      <c r="D2" s="485"/>
      <c r="E2" s="477"/>
      <c r="F2" s="478"/>
      <c r="G2" s="478"/>
      <c r="H2" s="478"/>
      <c r="I2" s="479"/>
    </row>
    <row r="3" spans="1:9" ht="15.75" thickBot="1" x14ac:dyDescent="0.25">
      <c r="A3" s="284" t="s">
        <v>1</v>
      </c>
      <c r="B3" s="486">
        <f>+'[4]INF. BÁSICA'!B5</f>
        <v>63901995</v>
      </c>
      <c r="C3" s="487"/>
      <c r="D3" s="488"/>
      <c r="E3" s="477"/>
      <c r="F3" s="478"/>
      <c r="G3" s="478"/>
      <c r="H3" s="478"/>
      <c r="I3" s="479"/>
    </row>
    <row r="4" spans="1:9" ht="26.25" thickBot="1" x14ac:dyDescent="0.25">
      <c r="A4" s="286" t="s">
        <v>167</v>
      </c>
      <c r="B4" s="489" t="str">
        <f>+'INF. BÁSICA'!B6:D6</f>
        <v>Viernes 18 de Noviembre de 2022</v>
      </c>
      <c r="C4" s="472"/>
      <c r="D4" s="473"/>
      <c r="E4" s="477"/>
      <c r="F4" s="478"/>
      <c r="G4" s="478"/>
      <c r="H4" s="478"/>
      <c r="I4" s="479"/>
    </row>
    <row r="5" spans="1:9" ht="15.75" thickBot="1" x14ac:dyDescent="0.25">
      <c r="A5" s="286" t="s">
        <v>177</v>
      </c>
      <c r="B5" s="490">
        <v>4598.42</v>
      </c>
      <c r="C5" s="491"/>
      <c r="D5" s="492"/>
      <c r="E5" s="477"/>
      <c r="F5" s="478"/>
      <c r="G5" s="478"/>
      <c r="H5" s="478"/>
      <c r="I5" s="479"/>
    </row>
    <row r="6" spans="1:9" ht="51.75" thickBot="1" x14ac:dyDescent="0.25">
      <c r="A6" s="286" t="s">
        <v>168</v>
      </c>
      <c r="B6" s="493" t="s">
        <v>178</v>
      </c>
      <c r="C6" s="494"/>
      <c r="D6" s="495"/>
      <c r="E6" s="480"/>
      <c r="F6" s="481"/>
      <c r="G6" s="481"/>
      <c r="H6" s="481"/>
      <c r="I6" s="482"/>
    </row>
    <row r="8" spans="1:9" x14ac:dyDescent="0.2">
      <c r="A8" s="287" t="s">
        <v>169</v>
      </c>
      <c r="B8" s="287" t="s">
        <v>170</v>
      </c>
      <c r="C8" s="287" t="s">
        <v>171</v>
      </c>
      <c r="D8" s="287" t="s">
        <v>172</v>
      </c>
    </row>
    <row r="9" spans="1:9" s="291" customFormat="1" x14ac:dyDescent="0.2">
      <c r="A9" s="288">
        <v>1</v>
      </c>
      <c r="B9" s="289" t="s">
        <v>103</v>
      </c>
      <c r="C9" s="290">
        <v>244914889</v>
      </c>
      <c r="D9" s="300">
        <f>(1-ABS($C$11-C9)/$C$11)*59.75</f>
        <v>59.470531371252392</v>
      </c>
    </row>
    <row r="10" spans="1:9" s="291" customFormat="1" x14ac:dyDescent="0.2">
      <c r="A10" s="288">
        <v>2</v>
      </c>
      <c r="B10" s="289" t="s">
        <v>179</v>
      </c>
      <c r="C10" s="290">
        <v>242639783</v>
      </c>
      <c r="D10" s="300">
        <f>(1-ABS($C$11-C10)/$C$11)*59.75</f>
        <v>59.471832444146045</v>
      </c>
    </row>
    <row r="11" spans="1:9" s="291" customFormat="1" x14ac:dyDescent="0.2">
      <c r="A11" s="292"/>
      <c r="B11" s="298" t="s">
        <v>178</v>
      </c>
      <c r="C11" s="299">
        <f>GEOMEAN(C9:C10)</f>
        <v>243774681.86919883</v>
      </c>
      <c r="D11" s="293"/>
    </row>
    <row r="12" spans="1:9" x14ac:dyDescent="0.2">
      <c r="B12" s="294"/>
      <c r="C12" s="295"/>
    </row>
    <row r="13" spans="1:9" x14ac:dyDescent="0.2">
      <c r="B13" s="294"/>
      <c r="C13" s="294"/>
    </row>
    <row r="14" spans="1:9" x14ac:dyDescent="0.2">
      <c r="B14" s="294"/>
      <c r="C14" s="294"/>
    </row>
    <row r="15" spans="1:9" x14ac:dyDescent="0.2">
      <c r="B15" s="296" t="s">
        <v>173</v>
      </c>
    </row>
    <row r="16" spans="1:9" x14ac:dyDescent="0.2">
      <c r="B16" s="296" t="s">
        <v>174</v>
      </c>
    </row>
    <row r="17" spans="2:2" x14ac:dyDescent="0.2">
      <c r="B17" s="296" t="s">
        <v>175</v>
      </c>
    </row>
    <row r="19" spans="2:2" x14ac:dyDescent="0.2">
      <c r="B19" s="297" t="s">
        <v>176</v>
      </c>
    </row>
  </sheetData>
  <autoFilter ref="A8:D8">
    <sortState ref="A9:D37">
      <sortCondition descending="1" ref="D8"/>
    </sortState>
  </autoFilter>
  <mergeCells count="7">
    <mergeCell ref="B1:D1"/>
    <mergeCell ref="E1:I6"/>
    <mergeCell ref="B2:D2"/>
    <mergeCell ref="B3:D3"/>
    <mergeCell ref="B4:D4"/>
    <mergeCell ref="B5:D5"/>
    <mergeCell ref="B6:D6"/>
  </mergeCells>
  <pageMargins left="0.7" right="0.7" top="0.75" bottom="0.75" header="0.3" footer="0.3"/>
  <pageSetup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view="pageBreakPreview" zoomScale="106" zoomScaleNormal="100" zoomScaleSheetLayoutView="106" workbookViewId="0">
      <selection activeCell="E18" sqref="E18"/>
    </sheetView>
  </sheetViews>
  <sheetFormatPr baseColWidth="10" defaultColWidth="11.42578125" defaultRowHeight="12.75" x14ac:dyDescent="0.2"/>
  <cols>
    <col min="1" max="1" width="23.140625" style="118" customWidth="1"/>
    <col min="2" max="2" width="32.85546875" style="118" bestFit="1" customWidth="1"/>
    <col min="3" max="3" width="19.28515625" style="118" customWidth="1"/>
    <col min="4" max="4" width="18.7109375" style="118" customWidth="1"/>
    <col min="5" max="5" width="22" style="118" bestFit="1" customWidth="1"/>
    <col min="6" max="6" width="2.85546875" style="118" customWidth="1"/>
    <col min="7" max="16384" width="11.42578125" style="118"/>
  </cols>
  <sheetData>
    <row r="1" spans="1:7" ht="89.25" customHeight="1" x14ac:dyDescent="0.2">
      <c r="A1" s="263" t="s">
        <v>10</v>
      </c>
      <c r="B1" s="498"/>
      <c r="C1" s="498"/>
      <c r="D1" s="498"/>
      <c r="E1" s="498"/>
    </row>
    <row r="2" spans="1:7" x14ac:dyDescent="0.2">
      <c r="A2" s="264" t="s">
        <v>17</v>
      </c>
      <c r="B2" s="499" t="s">
        <v>151</v>
      </c>
      <c r="C2" s="499"/>
      <c r="D2" s="499"/>
      <c r="E2" s="499"/>
    </row>
    <row r="3" spans="1:7" ht="39.75" customHeight="1" x14ac:dyDescent="0.2">
      <c r="A3" s="264" t="s">
        <v>39</v>
      </c>
      <c r="B3" s="500" t="str">
        <f>'[1]INF. BÁSICA'!B3:D3</f>
        <v>"CONTRATAR LAS OBRAS CORRESPONDIENTES AL MEJORAMIENTO Y MANTENIMIENTO DE LOS ESCENARIOS DEPORTIVOS DEL MUNICIPIO DE CHINCHINA-CALDAS"</v>
      </c>
      <c r="C3" s="500"/>
      <c r="D3" s="500"/>
      <c r="E3" s="500"/>
      <c r="F3" s="265"/>
    </row>
    <row r="4" spans="1:7" x14ac:dyDescent="0.2">
      <c r="A4" s="264" t="s">
        <v>1</v>
      </c>
      <c r="B4" s="266">
        <f>'[1]INF. BÁSICA'!B4</f>
        <v>256000000</v>
      </c>
      <c r="C4" s="267" t="s">
        <v>152</v>
      </c>
      <c r="D4" s="267"/>
      <c r="E4" s="268">
        <f>B4/1000000</f>
        <v>256</v>
      </c>
      <c r="G4" s="269"/>
    </row>
    <row r="5" spans="1:7" x14ac:dyDescent="0.2">
      <c r="A5" s="264" t="s">
        <v>4</v>
      </c>
      <c r="B5" s="501"/>
      <c r="C5" s="501"/>
      <c r="D5" s="501"/>
      <c r="E5" s="501"/>
      <c r="G5" s="269"/>
    </row>
    <row r="6" spans="1:7" x14ac:dyDescent="0.2">
      <c r="A6" s="502" t="s">
        <v>11</v>
      </c>
      <c r="B6" s="502"/>
      <c r="C6" s="502"/>
      <c r="D6" s="502"/>
      <c r="E6" s="502"/>
      <c r="G6" s="269"/>
    </row>
    <row r="7" spans="1:7" x14ac:dyDescent="0.2">
      <c r="A7" s="270"/>
      <c r="B7" s="270"/>
      <c r="C7" s="270"/>
      <c r="D7" s="270"/>
    </row>
    <row r="8" spans="1:7" s="120" customFormat="1" ht="25.5" x14ac:dyDescent="0.2">
      <c r="A8" s="496" t="s">
        <v>2</v>
      </c>
      <c r="B8" s="497"/>
      <c r="C8" s="119" t="s">
        <v>153</v>
      </c>
      <c r="D8" s="119" t="s">
        <v>154</v>
      </c>
      <c r="E8" s="119" t="s">
        <v>155</v>
      </c>
    </row>
    <row r="9" spans="1:7" x14ac:dyDescent="0.2">
      <c r="A9" s="273" t="s">
        <v>156</v>
      </c>
      <c r="B9" s="274" t="str">
        <f>'[1]INF. BÁSICA'!B8</f>
        <v>JORGE HERNAN LOPEZ CARVAJAL</v>
      </c>
      <c r="C9" s="275">
        <f>'[1]INF. BÁSICA'!C8:D8</f>
        <v>244914889</v>
      </c>
      <c r="D9" s="275">
        <f>C9</f>
        <v>244914889</v>
      </c>
      <c r="E9" s="276" t="s">
        <v>157</v>
      </c>
    </row>
    <row r="10" spans="1:7" x14ac:dyDescent="0.2">
      <c r="A10" s="273" t="s">
        <v>158</v>
      </c>
      <c r="B10" s="273" t="str">
        <f>'[1]INF. BÁSICA'!B9</f>
        <v>NICOLAS CARDONA</v>
      </c>
      <c r="C10" s="275">
        <f>'[1]INF. BÁSICA'!C9:D9</f>
        <v>242639783</v>
      </c>
      <c r="D10" s="275">
        <f>C10</f>
        <v>242639783</v>
      </c>
      <c r="E10" s="276" t="s">
        <v>157</v>
      </c>
    </row>
  </sheetData>
  <mergeCells count="6">
    <mergeCell ref="A8:B8"/>
    <mergeCell ref="B1:E1"/>
    <mergeCell ref="B2:E2"/>
    <mergeCell ref="B3:E3"/>
    <mergeCell ref="B5:E5"/>
    <mergeCell ref="A6:E6"/>
  </mergeCells>
  <pageMargins left="0.7" right="0.7" top="0.75" bottom="0.75" header="0.3" footer="0.3"/>
  <pageSetup paperSize="9" scale="63"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1"/>
  <sheetViews>
    <sheetView tabSelected="1" view="pageBreakPreview" zoomScaleNormal="100" zoomScaleSheetLayoutView="100" workbookViewId="0">
      <selection activeCell="B11" sqref="B11"/>
    </sheetView>
  </sheetViews>
  <sheetFormatPr baseColWidth="10" defaultColWidth="11.42578125" defaultRowHeight="12.75" x14ac:dyDescent="0.2"/>
  <cols>
    <col min="1" max="1" width="22.85546875" style="118" customWidth="1"/>
    <col min="2" max="2" width="32.85546875" style="118" bestFit="1" customWidth="1"/>
    <col min="3" max="3" width="32.85546875" style="118" customWidth="1"/>
    <col min="4" max="4" width="20.42578125" style="118" bestFit="1" customWidth="1"/>
    <col min="5" max="5" width="21.85546875" style="118" customWidth="1"/>
    <col min="6" max="6" width="24" style="118" customWidth="1"/>
    <col min="7" max="7" width="13.42578125" style="118" customWidth="1"/>
    <col min="8" max="16384" width="11.42578125" style="118"/>
  </cols>
  <sheetData>
    <row r="1" spans="1:7" ht="69" customHeight="1" x14ac:dyDescent="0.2">
      <c r="A1" s="263" t="s">
        <v>10</v>
      </c>
      <c r="B1" s="498"/>
      <c r="C1" s="498"/>
      <c r="D1" s="498"/>
      <c r="E1" s="498"/>
      <c r="F1" s="498"/>
    </row>
    <row r="2" spans="1:7" x14ac:dyDescent="0.2">
      <c r="A2" s="264" t="s">
        <v>17</v>
      </c>
      <c r="B2" s="499" t="str">
        <f>'[1]INF. BÁSICA'!B2:D2</f>
        <v>S.A.M.C 021-2022</v>
      </c>
      <c r="C2" s="499"/>
      <c r="D2" s="499"/>
      <c r="E2" s="499"/>
      <c r="F2" s="499"/>
      <c r="G2" s="499"/>
    </row>
    <row r="3" spans="1:7" ht="39.75" customHeight="1" x14ac:dyDescent="0.2">
      <c r="A3" s="264" t="s">
        <v>39</v>
      </c>
      <c r="B3" s="500" t="str">
        <f>'[1]INF. BÁSICA'!B3:D3</f>
        <v>"CONTRATAR LAS OBRAS CORRESPONDIENTES AL MEJORAMIENTO Y MANTENIMIENTO DE LOS ESCENARIOS DEPORTIVOS DEL MUNICIPIO DE CHINCHINA-CALDAS"</v>
      </c>
      <c r="C3" s="500"/>
      <c r="D3" s="500"/>
      <c r="E3" s="500"/>
      <c r="F3" s="500"/>
      <c r="G3" s="500"/>
    </row>
    <row r="4" spans="1:7" x14ac:dyDescent="0.2">
      <c r="A4" s="264" t="s">
        <v>1</v>
      </c>
      <c r="B4" s="277">
        <f>'[1]INF. BÁSICA'!B4</f>
        <v>256000000</v>
      </c>
      <c r="C4" s="282"/>
      <c r="D4" s="503" t="s">
        <v>152</v>
      </c>
      <c r="E4" s="504"/>
      <c r="F4" s="505">
        <f>B4/1000000</f>
        <v>256</v>
      </c>
      <c r="G4" s="506"/>
    </row>
    <row r="5" spans="1:7" x14ac:dyDescent="0.2">
      <c r="A5" s="264" t="s">
        <v>4</v>
      </c>
      <c r="B5" s="507"/>
      <c r="C5" s="507"/>
      <c r="D5" s="507"/>
      <c r="E5" s="507"/>
      <c r="F5" s="507"/>
      <c r="G5" s="507"/>
    </row>
    <row r="6" spans="1:7" x14ac:dyDescent="0.2">
      <c r="A6" s="502" t="s">
        <v>11</v>
      </c>
      <c r="B6" s="502"/>
      <c r="C6" s="502"/>
      <c r="D6" s="502"/>
      <c r="E6" s="502"/>
      <c r="F6" s="502"/>
    </row>
    <row r="7" spans="1:7" x14ac:dyDescent="0.2">
      <c r="A7" s="270"/>
      <c r="B7" s="270"/>
      <c r="C7" s="270"/>
      <c r="D7" s="270"/>
      <c r="E7" s="270"/>
    </row>
    <row r="8" spans="1:7" s="120" customFormat="1" ht="25.5" x14ac:dyDescent="0.2">
      <c r="A8" s="496" t="s">
        <v>2</v>
      </c>
      <c r="B8" s="497"/>
      <c r="C8" s="214" t="s">
        <v>165</v>
      </c>
      <c r="D8" s="119" t="s">
        <v>159</v>
      </c>
      <c r="E8" s="119" t="s">
        <v>160</v>
      </c>
      <c r="F8" s="119" t="s">
        <v>161</v>
      </c>
      <c r="G8" s="119" t="s">
        <v>162</v>
      </c>
    </row>
    <row r="9" spans="1:7" s="120" customFormat="1" ht="17.25" customHeight="1" x14ac:dyDescent="0.2">
      <c r="A9" s="423"/>
      <c r="B9" s="496"/>
      <c r="C9" s="214" t="s">
        <v>180</v>
      </c>
      <c r="D9" s="119" t="s">
        <v>163</v>
      </c>
      <c r="E9" s="119" t="s">
        <v>163</v>
      </c>
      <c r="F9" s="119" t="s">
        <v>164</v>
      </c>
      <c r="G9" s="119" t="s">
        <v>166</v>
      </c>
    </row>
    <row r="10" spans="1:7" x14ac:dyDescent="0.2">
      <c r="A10" s="278" t="s">
        <v>156</v>
      </c>
      <c r="B10" s="272" t="str">
        <f>'[1]INF. BÁSICA'!B8</f>
        <v>JORGE HERNAN LOPEZ CARVAJAL</v>
      </c>
      <c r="C10" s="301">
        <v>59.470531371252392</v>
      </c>
      <c r="D10" s="279">
        <v>20</v>
      </c>
      <c r="E10" s="280">
        <v>20</v>
      </c>
      <c r="F10" s="280">
        <v>0</v>
      </c>
      <c r="G10" s="303">
        <f>SUM(C10:F10)</f>
        <v>99.470531371252392</v>
      </c>
    </row>
    <row r="11" spans="1:7" x14ac:dyDescent="0.2">
      <c r="A11" s="271" t="s">
        <v>158</v>
      </c>
      <c r="B11" s="283" t="str">
        <f>'[1]INF. BÁSICA'!B9</f>
        <v>NICOLAS CARDONA</v>
      </c>
      <c r="C11" s="302">
        <v>59.471832444146045</v>
      </c>
      <c r="D11" s="279">
        <v>0</v>
      </c>
      <c r="E11" s="281">
        <v>20</v>
      </c>
      <c r="F11" s="281">
        <v>0</v>
      </c>
      <c r="G11" s="303">
        <f>SUM(C11:F11)</f>
        <v>79.471832444146045</v>
      </c>
    </row>
  </sheetData>
  <mergeCells count="9">
    <mergeCell ref="A6:F6"/>
    <mergeCell ref="A8:B8"/>
    <mergeCell ref="A9:B9"/>
    <mergeCell ref="B1:F1"/>
    <mergeCell ref="B2:G2"/>
    <mergeCell ref="B3:G3"/>
    <mergeCell ref="D4:E4"/>
    <mergeCell ref="F4:G4"/>
    <mergeCell ref="B5:G5"/>
  </mergeCells>
  <pageMargins left="0.7" right="0.7" top="0.75" bottom="0.75" header="0.3" footer="0.3"/>
  <pageSetup paperSize="9" scale="56"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12</vt:i4>
      </vt:variant>
    </vt:vector>
  </HeadingPairs>
  <TitlesOfParts>
    <vt:vector size="21" baseType="lpstr">
      <vt:lpstr>INF. BÁSICA</vt:lpstr>
      <vt:lpstr>VER. JURIDICA</vt:lpstr>
      <vt:lpstr>EXPERIENCIA</vt:lpstr>
      <vt:lpstr>VER. FINANCIERA</vt:lpstr>
      <vt:lpstr>CAP.ORGANIZACIÓN</vt:lpstr>
      <vt:lpstr>RESUMEN DE EVALUACION</vt:lpstr>
      <vt:lpstr>ASIGNACION PUNTAJE OFERTA</vt:lpstr>
      <vt:lpstr>OFERTA ECONOMICA </vt:lpstr>
      <vt:lpstr>ASIGNACION DE PUNTAJE</vt:lpstr>
      <vt:lpstr>'ASIGNACION DE PUNTAJE'!Área_de_impresión</vt:lpstr>
      <vt:lpstr>CAP.ORGANIZACIÓN!Área_de_impresión</vt:lpstr>
      <vt:lpstr>EXPERIENCIA!Área_de_impresión</vt:lpstr>
      <vt:lpstr>'INF. BÁSICA'!Área_de_impresión</vt:lpstr>
      <vt:lpstr>'OFERTA ECONOMICA '!Área_de_impresión</vt:lpstr>
      <vt:lpstr>'RESUMEN DE EVALUACION'!Área_de_impresión</vt:lpstr>
      <vt:lpstr>'VER. FINANCIERA'!Área_de_impresión</vt:lpstr>
      <vt:lpstr>'VER. JURIDICA'!Área_de_impresión</vt:lpstr>
      <vt:lpstr>CAP.ORGANIZACIÓN!Títulos_a_imprimir</vt:lpstr>
      <vt:lpstr>EXPERIENCIA!Títulos_a_imprimir</vt:lpstr>
      <vt:lpstr>'VER. FINANCIERA'!Títulos_a_imprimir</vt:lpstr>
      <vt:lpstr>'VER. JURIDICA'!Títulos_a_imprimir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Diana Lorena Tabares Orozco</cp:lastModifiedBy>
  <cp:lastPrinted>2017-11-25T05:03:14Z</cp:lastPrinted>
  <dcterms:created xsi:type="dcterms:W3CDTF">2005-05-10T19:27:50Z</dcterms:created>
  <dcterms:modified xsi:type="dcterms:W3CDTF">2022-11-28T22:35:32Z</dcterms:modified>
</cp:coreProperties>
</file>