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29"/>
  <workbookPr/>
  <mc:AlternateContent xmlns:mc="http://schemas.openxmlformats.org/markup-compatibility/2006">
    <mc:Choice Requires="x15">
      <x15ac:absPath xmlns:x15ac="http://schemas.microsoft.com/office/spreadsheetml/2010/11/ac" url="F:\SENA\SENA 2022\1. CONTRATACION 2022\PROGRAMAS ESPECIALES 2\UNIDADES PRODUCTIVAS\"/>
    </mc:Choice>
  </mc:AlternateContent>
  <xr:revisionPtr revIDLastSave="0" documentId="13_ncr:1_{6C67D4CD-2595-4131-AA7F-8DC36A27650E}" xr6:coauthVersionLast="47" xr6:coauthVersionMax="47" xr10:uidLastSave="{00000000-0000-0000-0000-000000000000}"/>
  <bookViews>
    <workbookView xWindow="-120" yWindow="-120" windowWidth="29040" windowHeight="15840" tabRatio="598" xr2:uid="{00000000-000D-0000-FFFF-FFFF00000000}"/>
  </bookViews>
  <sheets>
    <sheet name="ANEXO 2_COMPLEMENTARIA_REG_2022" sheetId="28" r:id="rId1"/>
    <sheet name="JUSTIFICACION_ÓBLIGACIONES" sheetId="29" r:id="rId2"/>
    <sheet name="MATRIZ DE RIESGOS" sheetId="30" r:id="rId3"/>
    <sheet name="ANEXO 2 (IISem)" sheetId="26" state="hidden" r:id="rId4"/>
    <sheet name="Hoja1" sheetId="27" state="hidden" r:id="rId5"/>
  </sheets>
  <definedNames>
    <definedName name="_xlnm._FilterDatabase" localSheetId="3" hidden="1">'ANEXO 2 (IISem)'!$A$15:$Q$24</definedName>
    <definedName name="_xlnm._FilterDatabase" localSheetId="0" hidden="1">'ANEXO 2_COMPLEMENTARIA_REG_2022'!$A$15:$Q$18</definedName>
    <definedName name="_xlnm.Print_Area" localSheetId="3">'ANEXO 2 (IISem)'!$A$1:$Q$35</definedName>
    <definedName name="_xlnm.Print_Area" localSheetId="0">'ANEXO 2_COMPLEMENTARIA_REG_2022'!$A$1:$Q$30</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16" i="28" l="1"/>
  <c r="O16" i="28" s="1"/>
  <c r="N16" i="28"/>
  <c r="E18" i="28"/>
  <c r="K18" i="26"/>
  <c r="O18" i="26"/>
  <c r="O22" i="26"/>
  <c r="N17" i="26"/>
  <c r="N18" i="26"/>
  <c r="N19" i="26"/>
  <c r="N20" i="26"/>
  <c r="N21" i="26"/>
  <c r="N22" i="26"/>
  <c r="N16" i="26"/>
  <c r="K21" i="26"/>
  <c r="O21" i="26"/>
  <c r="K20" i="26"/>
  <c r="O20" i="26"/>
  <c r="K19" i="26"/>
  <c r="O19" i="26"/>
  <c r="K22" i="26"/>
  <c r="K17" i="26"/>
  <c r="O17" i="26"/>
  <c r="K16" i="26"/>
  <c r="O16" i="26"/>
  <c r="E24" i="26"/>
  <c r="J8" i="27"/>
  <c r="J9" i="27"/>
  <c r="D14" i="27"/>
  <c r="H6" i="27"/>
  <c r="D8" i="27"/>
  <c r="H5" i="27"/>
  <c r="J11" i="27"/>
  <c r="J12" i="27"/>
  <c r="K24" i="26"/>
  <c r="D19" i="27"/>
  <c r="H4" i="27"/>
  <c r="A10" i="26"/>
  <c r="K18" i="28" l="1"/>
  <c r="A10" i="28" s="1"/>
</calcChain>
</file>

<file path=xl/sharedStrings.xml><?xml version="1.0" encoding="utf-8"?>
<sst xmlns="http://schemas.openxmlformats.org/spreadsheetml/2006/main" count="346" uniqueCount="176">
  <si>
    <t>Nombre:</t>
  </si>
  <si>
    <t>Teléfono:</t>
  </si>
  <si>
    <t>LUGAR</t>
  </si>
  <si>
    <t>NIVEL</t>
  </si>
  <si>
    <t>COSTO HONORARIO MES</t>
  </si>
  <si>
    <t>COSTO TOTAL HONORARIOS</t>
  </si>
  <si>
    <t>OBSERVACIONES</t>
  </si>
  <si>
    <t>Inicio
 (D-M-A)</t>
  </si>
  <si>
    <t>Terminación
(D-M-A)</t>
  </si>
  <si>
    <t>CONTRATO</t>
  </si>
  <si>
    <t>DURACION DEL PROGRAMA</t>
  </si>
  <si>
    <t>LECTIVA</t>
  </si>
  <si>
    <t>MESES</t>
  </si>
  <si>
    <t>DIAS</t>
  </si>
  <si>
    <t>TOTALES</t>
  </si>
  <si>
    <t>PROFESIONALES</t>
  </si>
  <si>
    <t>TECNICOS Y/O TECNOLOGOS</t>
  </si>
  <si>
    <t>TOPE GLOBAL PROGRAMADO</t>
  </si>
  <si>
    <t>SALDO</t>
  </si>
  <si>
    <t xml:space="preserve">% UTILIZADO: </t>
  </si>
  <si>
    <t xml:space="preserve">ELABORADO POR:  </t>
  </si>
  <si>
    <t>NOMBRE DEL PROGRAMA
(TE-TP-TGO)</t>
  </si>
  <si>
    <t>No. CONTRATOS</t>
  </si>
  <si>
    <t>No. DE MESES Y DIAS A CONTRATAR</t>
  </si>
  <si>
    <t>FECHAS PREVISTAS PARA LA CONTRATACIÓN</t>
  </si>
  <si>
    <t>Versión: 01</t>
  </si>
  <si>
    <t>GESTIÓN DE FORMACIÓN PROFESIONAL INTEGRAL</t>
  </si>
  <si>
    <t>ANEXO 2: PLAN DE CONTRATACIÓN DE INSTRUCTORES  -  APOYOS ADMINISTRATIVOS Y OTROS PERFILES RELACIONADOS CON LA FORMACIÓN PROFESIONAL</t>
  </si>
  <si>
    <t>Código: 
GFPI-F-139</t>
  </si>
  <si>
    <t>Regional Cauca-Centro de Comercio y Servicios</t>
  </si>
  <si>
    <t>Prestación de servicios</t>
  </si>
  <si>
    <t>JOHN JAIRO MOTTA CALDERON</t>
  </si>
  <si>
    <t>Subdirector del Centro de Comercio y Servicios</t>
  </si>
  <si>
    <t>8220122
EXT 22413</t>
  </si>
  <si>
    <t>Experiencia</t>
  </si>
  <si>
    <t>Requisitos Academicos</t>
  </si>
  <si>
    <t>2212/2021</t>
  </si>
  <si>
    <t>La fecha de terminanción , se establace de acuerdo con la Resolución 1-1403 de 2020, en la cual se establece el calendario academico 2021.</t>
  </si>
  <si>
    <t>Operario,Tecnico</t>
  </si>
  <si>
    <t>2 Contratos nuevos de Peluqueria</t>
  </si>
  <si>
    <t xml:space="preserve">1 de Software </t>
  </si>
  <si>
    <t>1 Archivo</t>
  </si>
  <si>
    <t>1 Enfermeria</t>
  </si>
  <si>
    <t>1 Adicion tiempo completo peluqueria</t>
  </si>
  <si>
    <t>Contrato No  CO1.PCCNTR.2154269 (Jeison Solarte)</t>
  </si>
  <si>
    <t>Contrato No CO1.PCCNTR.2734831 (Wilson Campo)</t>
  </si>
  <si>
    <t>Contrato No CO1.PCCNTR.2405212 (Andrés Mongollón)</t>
  </si>
  <si>
    <t>Reversión de recurso</t>
  </si>
  <si>
    <t>Valor Adiciones</t>
  </si>
  <si>
    <t>VALOR TOTAL</t>
  </si>
  <si>
    <t>SOLICITUDES TITUALDA</t>
  </si>
  <si>
    <t>EXISTENCIA DEL CENTRO}</t>
  </si>
  <si>
    <t>PPTO  4421</t>
  </si>
  <si>
    <t>REVERSAR EL RECURSO DE CONTRATOS</t>
  </si>
  <si>
    <t>TOTAL DISPONIBLE DEL CENTRO</t>
  </si>
  <si>
    <t>alexandra COMPLEMENTARIA</t>
  </si>
  <si>
    <t>TITULADA</t>
  </si>
  <si>
    <t>SALDO A REVERSAR</t>
  </si>
  <si>
    <t>6 MESES</t>
  </si>
  <si>
    <t>Tecnico</t>
  </si>
  <si>
    <t>Opción 1: 
Requisitos Académicos:
Profesional universitario en desarrollo de Software o Ingeniero de Sistemas.                                                                 Opción 2: 
Requisitos Académicos:
Tecnologo en Análisis, diseño y desarrollo de software o afines.
Tarjeta profesional.</t>
  </si>
  <si>
    <t>químico farmacéutico o regente de farmacia</t>
  </si>
  <si>
    <t>Experiencia Relacionada: mínimo 24 meses de vinculación laboral en el desempeño de funciones relacionadas con los procesos farmacéuticos mínimo 6 meses de experiencia en formación y/o educación</t>
  </si>
  <si>
    <t xml:space="preserve">TITULADA 
Herramientas Ofimaticas-Tecnico en Sistemas - Computación en la nube </t>
  </si>
  <si>
    <t>Tecnico - Tecnologo</t>
  </si>
  <si>
    <t>TITULADA 
SEGUIMIENTOS Red Administrativa</t>
  </si>
  <si>
    <t>TITULADA 
SEGUIMIENTOS Red informatica, diseño y desarrollo de software</t>
  </si>
  <si>
    <t>Complementaria</t>
  </si>
  <si>
    <t>APOYO ADMINISTRATIVO EN SALUD - VIRTUAL</t>
  </si>
  <si>
    <t>MERCADOS - VIRTUAL</t>
  </si>
  <si>
    <t xml:space="preserve">TITULADA 
Servicos Farmacéuticos
</t>
  </si>
  <si>
    <t>Requisitos académicos:
TECNÓLOGO O PROFESIONAL EN ÁREAS AFINES CON TECNOLOGÍAS DE LA INFORMACIÓN Y LA COMUNICACIÓN</t>
  </si>
  <si>
    <t>MÍNIMO, DIECIOCHO (18) MESES DE EXPERIENCIA LABORAL, DE LOS CUALES DOCE (12) MESES ESTARÁN
RELACIONADOS CON EL EJERCICIO DE LA PROFESIÓN U OFICIO OBJETO DE LA FORMACIÓN PROFESIONAL Y
SEIS (6) MESES EN LABORES DE DOCENCIA EN EL ÁREA.</t>
  </si>
  <si>
    <t>24 MESES</t>
  </si>
  <si>
    <t>Alternativa 1
Requisitos Académicos:
Profesional en Administrador de empresas, gestión empresarial, ciencias administrativas o afines, preferiblemente especialista y/o actualización en servicio al cliente; Tarjeta profesional.                                                                                                                                         Alternativa 2
Requisitos Académicos:
Tecnólogo en Gestión Empresarial o áreas afines o cuatro (4) años de estudios universitarios en mercadeo, logística o áreas afines.</t>
  </si>
  <si>
    <t>Alternativa 1                                                                                                                                                                                                                               Experiencia Relacionada: Dieciocho (18) meses estarán relacionados con el ejercicio de empleos, actividades u oficios afines con su profesión objeto de la contratación.
Experiencia Docente: Seis (6) meses en el ejercicio de las actividades de divulgación del conocimiento obtenida en instituciones educativas debidamente reconocidas.                                                                                                                                                 Alternativa 2                                                                                                                                                                                                                        Experiencia Relacionada: Treinta (30) meses estarán relacionados con el ejercicio de empleos, actividades u oficios afines con su profesión objeto de la contratación.
Experiencia Docente: Seis (6) meses en el ejercicio de las actividades de divulgación del conocimiento obtenida en instituciones educativas debidamente reconocidas.</t>
  </si>
  <si>
    <t xml:space="preserve">Turismo </t>
  </si>
  <si>
    <t>Opción 1:                                                                                                                                                                                                                               Experiencia Relacionada: Dieciocho (18) meses estarán relacionados con el ejercicio de empleos, actividades u oficios afines con el desarrollo de software.
Experiencia Docente: Seis (6) meses en el ejercicio de las actividades de divulgación del conocimiento obtenida en instituciones educativas debidamente reconocidas. Experiencia Relacionada:                                                   Opción 2: Treinta (30) meses estarán relacionados con el ejercicio de empleos, actividades u oficios afines con el desarrollo de software.
Experiencia Docente: Seis (6) meses en el ejercicio de las actividades de divulgación del conocimiento obtenida en instituciones educativas debidamente reconocidas.</t>
  </si>
  <si>
    <t>Alternativa 1
Requisitos Académicos:
Profesional en Administrador de empresas, gestión empresarial, ciencias administrativas o afines, preferiblemente especialista y/o actualización en servicio al cliente; Tarjeta profesional.
          Alternativa 2
Requisitos Académicos:
Tecnólogo en Gestión Empresarial o áreas afines o cuatro (4) años de estudios universitarios en mercadeo, logística o áreas afines.
Experiencia Relacionada: Treinta (30) meses estarán relacionados con el ejercicio de empleos, actividades u oficios afines con su profesión objeto de la contratación.
Experiencia Docente: Seis (6) meses en el ejercicio de las actividades de divulgación del conocimiento obtenida en instituciones educativas debidamente reconocidas.</t>
  </si>
  <si>
    <t>Alternativa 1 Experiencia Relacionada: Dieciocho (18) meses estarán relacionados con el ejercicio de empleos, actividades u oficios afines con su profesión objeto de la contratación.
Experiencia Docente: Seis (6) meses en el ejercicio de las actividades de divulgación del conocimiento obtenida en instituciones educativas debidamente reconocidas.                                                                                                                                   Alternativa 2                                                                                                                                                                                                                             Experiencia Relacionada: Treinta (30) meses estarán relacionados con el ejercicio de empleos, actividades u oficios afines con su profesión objeto de la contratación.
Experiencia Docente: Seis (6) meses en el ejercicio de las actividades de divulgación del conocimiento obtenida en instituciones educativas debidamente reconocidas.</t>
  </si>
  <si>
    <t>Requisitos Académicos:
Profesionales en el área de la salud, Administración en Salud con Especialización Calidad en Salud o Auditoria o Seguridad Social o Gerencia en Salud.</t>
  </si>
  <si>
    <t>Experiencia Relacionada: Doce (12) meses estarán relacionados con el ejercicio de empleos, actividades u oficios afines con su profesión objeto de la contratación.
Experiencia Docente: Doce (12) meses en el ejercicio de las actividades de divulgación del conocimiento obtenida en instituciones educativas debidamente reconocidas.</t>
  </si>
  <si>
    <t>40 HORAS</t>
  </si>
  <si>
    <t>REQUISITOS ACADÉMICOS: TECNÓLOGO EN GUIANZA TURÍSTICA, TECNÓLOGO O PROFESIONAL EN ADMINISTRACIÓN TURÍSTICA.TECNÓLOGOS EN PROCESOS RECREATIVOS Y TURÍSTICOS.</t>
  </si>
  <si>
    <t>EXPERIENCIA RELACIONADA: DOS AÑOS EN ACTIVIDADES RELACIONADAS CON LA INFORMACIÓN TURÍSTICA.
EXPERIENCIA DOCENTE: SEIS (6) MESES EN EL EJERCICIO DE LAS ACTIVIDADES DE DIVULGACIÓN DEL CONOCIMIENTO OBTENIDA EN INSTITUCIONES EDUCATIVAS DEBIDAMENTE RECONOCIDAS.</t>
  </si>
  <si>
    <t>PERIODO : AÑO 2022</t>
  </si>
  <si>
    <t>PRIMERA OFERTA</t>
  </si>
  <si>
    <t>ANA ALEXANDRA RODRIGUEZ VARGAS</t>
  </si>
  <si>
    <t>Justificación</t>
  </si>
  <si>
    <t>Obligaciones</t>
  </si>
  <si>
    <t>N</t>
  </si>
  <si>
    <t>Clase</t>
  </si>
  <si>
    <t>Fuente</t>
  </si>
  <si>
    <t>Etapa</t>
  </si>
  <si>
    <t>Tipo</t>
  </si>
  <si>
    <t>Descripción</t>
  </si>
  <si>
    <t>Consecuencia de la ocurrencia del evento</t>
  </si>
  <si>
    <t>Probabilidad</t>
  </si>
  <si>
    <t>Impacto</t>
  </si>
  <si>
    <t>Valoración</t>
  </si>
  <si>
    <t>Categoría</t>
  </si>
  <si>
    <t>¿A quién se le asigna?</t>
  </si>
  <si>
    <t>Tratamiento/Control a ser implementado</t>
  </si>
  <si>
    <t>Impacto después del tratamiento</t>
  </si>
  <si>
    <t>General</t>
  </si>
  <si>
    <t>Interno/Externo</t>
  </si>
  <si>
    <t>Planeación/Selección/Contratación/Ejecución</t>
  </si>
  <si>
    <t xml:space="preserve"> Ambiental</t>
  </si>
  <si>
    <t>Uso de equipos eléctricos y electrónicos, uso de equipos de computo en todas las formaciones en ambientes presenciales y virtuales</t>
  </si>
  <si>
    <t xml:space="preserve">Generación de Residuos RAES </t>
  </si>
  <si>
    <t>Medio</t>
  </si>
  <si>
    <t>[Entidad Estatal/Contratista]</t>
  </si>
  <si>
    <t>Implementación del programa de gestión integral de residuos y lo establecido en el PGIRS, sensibilizar al personal administrativo en los impactos ambientales del alto consumo de materias primas y la generación de todo tipo de residuos</t>
  </si>
  <si>
    <t>Consumo de agua en todas las formaciones en ambientes virtuales y presenciales</t>
  </si>
  <si>
    <t>Disminución de los recursos naturales</t>
  </si>
  <si>
    <t>Entidad Estatal</t>
  </si>
  <si>
    <t>Realizar la caracterización de agua para consumo humano realizada por un laboratorio acreditado por el Instituto nacional de Salud, limpieza y desinfección de puntos de dispensadores. Implementación del programa de cambio climático, enfocándose en el plan de uso eficiente y ahorro de agua.</t>
  </si>
  <si>
    <t>Consumo  energía en todas las formaciones en ambientes virtuales y presenciales</t>
  </si>
  <si>
    <t>Implementación del programa de cambio climático, enfocándose en el plan de uso eficiente y ahorro de agua. Implementación de alternativa de energias limpias, capacitación y sensibilización al personal para el uso eficiente del recurso, aprovechamiento de iluminación natural</t>
  </si>
  <si>
    <t>Consumo  papel en todas las formaciones en ambientes virtuales y presenciales</t>
  </si>
  <si>
    <t>Generación de Residuos y agotamiento de los recursos naturales</t>
  </si>
  <si>
    <t>una de las estrategias utilizadas para la disminución de consumo de materias primas, son el reciclaje de papel y posterior suministro para impresión y demás actividades administrativas que requieran este tipo de material</t>
  </si>
  <si>
    <t>Generación de resiudos en todas las formaciones en ambientes virtuales y presenciales</t>
  </si>
  <si>
    <t>Generación de olores ofensivos, contaminación de los recursos naturales, exposición a enfermedades causadas por vectores tramisores de enfermedades y agentes patogenos</t>
  </si>
  <si>
    <t>Entidad Estatal/Contratista</t>
  </si>
  <si>
    <t>Implementación del programa de gestión integral de residuos y lo establecido en el PGIRS sensibilizar al personal administrativo en los impactos ambientales del alto consumo de materias primas y la generación de todo tipo de residuos</t>
  </si>
  <si>
    <t>Especifico</t>
  </si>
  <si>
    <t>Ejecución</t>
  </si>
  <si>
    <t>Generación de emisiones</t>
  </si>
  <si>
    <t>Emisiones atmosfericas movilización de contratistas con formación en ambientes presenciales, contaminación del aire y enfermedades respiratorias</t>
  </si>
  <si>
    <t>Bajo</t>
  </si>
  <si>
    <t>Mantener el control de  revisión tecnomecánica de gases de los vehículos través de inspecciones rutinarias.</t>
  </si>
  <si>
    <t>Consumo de combustible para vehiculos y plantas electricas</t>
  </si>
  <si>
    <t>Riesgo de derrame de combustible en el área de maquinas, por inadecuado manejo y suministro del mismo a las plantas eléctricas.</t>
  </si>
  <si>
    <t>Elaborar e implementar el Plan de Emergencias con posibles contigencias ambientales</t>
  </si>
  <si>
    <t>Interno</t>
  </si>
  <si>
    <t>Generación de Residuos peligros en los ambientes Gastronomia, Cocina, Serivico de Bar y Resturante</t>
  </si>
  <si>
    <t xml:space="preserve">Riesgo de derrame de liquidos inflamables como el aceite de cocina </t>
  </si>
  <si>
    <t>Programa de riesgo químico y PGIRHS el cual toma medidas de rotulado, etiquetado y separación de residuos peligrosos y especiales, los cuales se les da el tratamiento adecuado ya que se disponen con la empresa especial RH</t>
  </si>
  <si>
    <t>Generación de ruido en el ambiente de Gastronomia</t>
  </si>
  <si>
    <t>Extractores de aire en el ambiente de formación  Gastronomía</t>
  </si>
  <si>
    <t>Realizar mantenimiento preventivo y uso intermitente</t>
  </si>
  <si>
    <t>Almacenamiento de resiudos en el ambiente de Gastronomía</t>
  </si>
  <si>
    <t>Protocolo de limpieza y desinfección de la Unidad de Almacenamiento Temporal de residuos,  Control de plagas cada 6 meses</t>
  </si>
  <si>
    <t>Generación de vertimientos domesticos e industriales de todas las formaciones en ambientes presenciales</t>
  </si>
  <si>
    <t>Los vertimientos domesticos generados son contralados por el sistema de alcantarillado al que se esta conectado. por ser aguas residuales de tipo domestico no requiere mayor tratamiento. Para los vertimientos que podrian clasificarse como Industriales, se requiere realizar seguimiento mediante una caraterización de aguas residuales realizada por un laboratorio certificado por el IDEAM</t>
  </si>
  <si>
    <t>Ejecución Formaci[on</t>
  </si>
  <si>
    <t>Generación de residuos peligros de origen  biologicos formaciones  Peluquería, Primeros Auxilios, Salud Publica, Enfermería, Servicios Farmaceuticos</t>
  </si>
  <si>
    <t>Enfermedades por contacto con resiudos peligrosos de origen biologio</t>
  </si>
  <si>
    <t>Diseñar e implemetar el Plan de Gestión Integral de resudos Hospitalarios -PGIRHS el cual toma medidas de rotulado, etiquetado y separación de residuos biologiocs peligrosos  y especiales, los cuales se les da el tratamiento adecuado ya que se disponen con la empresa especial RH</t>
  </si>
  <si>
    <t>Generación de residuos peligros de origen  quimico  formaciones  Peluquería, Primeros Auxilios, Salud Publica, Enfermería, Servicios Farmaceuticos</t>
  </si>
  <si>
    <t xml:space="preserve">Enfermedades respiratorias, enfermedades en la piel, intoxicación, contamicación de fuentes hidricas, concentración de gases </t>
  </si>
  <si>
    <t>Diseñar e implementar el Plan de Gestión de Residuos Hospitalarios y Similares y Elaborar e implementar el Plan de Emergencias con posibles contigencias ambientales, contar con Kit antiderrames</t>
  </si>
  <si>
    <t>Consumo de energía  formaciones  Peluquería, Primeros Auxilios, Salud Publica, Enfermería, Servicios Farmaceuticos</t>
  </si>
  <si>
    <t xml:space="preserve"> contaminación del aire por GEI</t>
  </si>
  <si>
    <t>Consumo de agua   formaciones  Peluquería, Primeros Auxilios, Salud Publica, Enfermería, Servicios Farmaceuticos</t>
  </si>
  <si>
    <t>Contaminación de fuentes hidricas</t>
  </si>
  <si>
    <t xml:space="preserve"> Implementación del programa de cambio climático, enfocándose en el plan de uso eficiente y ahorro de agua, sensibilización a Instructores y Aprendices en el uso adecuado del recurso</t>
  </si>
  <si>
    <t>Generación de Residuos electronico RAES en las formaciones en ambientes virtuales</t>
  </si>
  <si>
    <t>Contaminación del suelo</t>
  </si>
  <si>
    <t>Consumo de energía  formaciones en ambientes virtuales</t>
  </si>
  <si>
    <t>contaminación del aire por GEI</t>
  </si>
  <si>
    <t>Consumo de papel en las formaciones GESTIÓN DOCUMENTAL, ASISTENCIA ADMINSITRATIVA, ASISTENCIA EN ORGANIZACIÓN DE ARCHIVOS, GESTIÓN DE TALENTO HUMANO, ADMINISTRACIÓN DOCUMENTAL EN EL ENTORNO LABORAL</t>
  </si>
  <si>
    <t>Implementación del programa de gestión integral de residuos y lo establecido en el PGIRS, sensibilizar a los contratistas en los impactos ambientales del alto consumo de materias primas y la generación de todo tipo de residuos, generar una Politica de consumo adecuado de papel</t>
  </si>
  <si>
    <t>TERCERA OFERTA</t>
  </si>
  <si>
    <t>FORTALECIMIENTO ORGANIZACIONAL DE UNIDADES PRODUCTIVAS</t>
  </si>
  <si>
    <t>ALTERNATIVA 1: PROFESIONAL EN CIENCIAS SOCIALES O ECONÓMICAS.
ALTERNATIVA 1: PROFESIONAL EN INGENIERÍA AGRÍCOLA, AGROINDUSTRIAL, AGRONÓMICA, AMBIENTAL O ALIMENTOS.
ALTERNATIVA 2: TECNÓLOGO EN ADMINISTRACIÓN, TECNÓLOGO EN ASISTENCIA ADMINISTRATIVA, TECNÓLOGO EN RECURSOS HUMANOS.
ALTERNATIVA 2: TECNÓLOGO EN PRODUCCIÓN AGRÍCOLA, TECNÓLOGO EN GESTIÓN</t>
  </si>
  <si>
    <t>ALTERNATIVA 1: VEINTICUATRO (24) MESES DE EXPERIENCIA, DE LOS CUALES DIECIOCHO (18) MESES ESTARÁN RELACIONADOS CON EL EJERCICIO DE LA PROFESIÓN U OFICIO OBJETO DE LA FORMACIÓN PROFESIONAL Y SEIS (6) MESES EN LABORES DE DOCENCIA.
ALTERNATIVA 2: VEINTICUATRO (24) MESES DE EXPERIENCIA, DE LOS CUALES DIECIOCHO (18) MESES ESTARÁN RELACIONADOS CON EL EJERCICIO DE LA PROFESIÓN U OFICIO OBJETO DE LA FORMACIÓN PROFESIONAL Y SEIS (6) MESES EN LABORES DE DOCENCIA.
ALTERNATIVA 3: TREINTA Y SEIS (36) MESES DE EXPERIENCIA: DE LOS CUALES VEINTICUATRO (24) MESES ESTARÁN RELACIONADOS CON EL EJERCICIO DE LA PROFESIÓN U OFICIO OBJETO DE LA FORMACIÓN PROFESIONAL Y DOCE (12) MESES EN LABORES DE DOCENCIA.
ALTERNATIVA 4: TREINTA Y SEIS (36) MESES DE EXPERIENCIA:DE LOS CUALES VEINTICUATRO (24) MESES ESTARÁN RELACIONADOS CON EL EJERCICIO DE LA PROFESIÓN U OFICIO OBJETO DE LA FORMACIÓN PROFESIONAL Y DOCE (12) MESES EN LABORES DE DOCENCIA.</t>
  </si>
  <si>
    <t>COMPLEMENTARIA REGULAR</t>
  </si>
  <si>
    <t>La formación complementaria es un servicio del SENA representado en acciones de capacitación, diseñadas y ejecutadas por los centros de formación, que permiten la actualización o el desarrollo de competencias o elementos de competencia y corresponde a demandas específicas del sector productivo y la comunidad en general.
El Centro de Comercio y Servicios de la Regional Cauca, dinamiza formaciones complementarias presenciales o común mente llamados cursos cortos, en las diferentes redes de conocimiento en que se encuentra asociado y pretende seguir desarrolando estas acciones de formación en el 2022.
Sin embargo, el Centro de Formación, no cuenta con el suficiente número de instructores de Carrera Administrativa para la atención del programa, se requieren entonces la vinculación de profesionales que permitan dinamizar cada una de las familias asignadas para orientar Formación Profesional Integral en modalidad virtual.</t>
  </si>
  <si>
    <t>- Apoyar en el fomento de los servicios educativos de la entidad 
- Realizar las gestiones necesarias para la ejecución del contrato en condiciones de eficiencia y calidad, de acuerdo a las especificaciones exigidas por el SENA.
- Cumplir el objeto y alcance del contrato, de acuerdo con la programación asignada por Coordinación Académica en el marco de las políticas de calidad, pertinencia y eficacia.
- Promuever en los aprendices la autoformación con actividades académicas desescolarizadas y garantizar el acompañamiento de los aprendices en las actividades desescolarizada haciendo uso de las diferentes tencologías dispuesta para tal fin.
- Registrar los resultados de la emisión de juicios de evaluación relacionados con los logros de los resultados de aprendizaje o novedades del aprendiz, en los tiempos establecidos por el procedimiento de Ejecución de la Formación Profesional, en el aplicativo dispuesto por la Entidad. 
- Entregar informes académicos que contenga: juicios evaluativos para la continuidad de los procesos, en especial el de certificación.
- Garantiza el autocontrol de la ejecución de horas de formación en el rango establecido por la entidad.  
- Participar de conformidad con las normas institucionales en los comités de seguimiento y evaluación de aprendices donde se requiera.
- Participar de las reuniones convocadas por la subdirección y/o coordinaciones. 
- Apoyar en la gestión de materiales de formacion, promoviendo la debida utilización y el uso racional para el desarrollo de las habilidades defindas en el programa de formación.
- Realizar todas las legalizaciones originadas en la obligación contractual. 
- Garantizar dentro de los primeros diez (10) días calendario de cada mes, el pago de la seguridad social en salud, pensión y riesgos a que haya a lugar. 
- El profesional, para el pago de sus honorarios, registrar cuenta de cobro en el SECOP II cargando dos archivos que se llaman GF (Gestión Financiera) y GC (Gestión Contractual) los cuales contienen los documentos necesarios para el trámite, en fechas establecidas por el grupo administrativo y financiero de la entidad, de forma oportuna y con información de calidad.</t>
  </si>
  <si>
    <t>Obligaciones adicionales por contrato</t>
  </si>
  <si>
    <t>- Orientar procesos formativos en los programas formativos de la Red de Gestión administrativa y financiera</t>
  </si>
  <si>
    <t>FORTALECIMIENTO</t>
  </si>
  <si>
    <t>PLANEACION:</t>
  </si>
  <si>
    <t>Liz Betancourth Salazar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</si>
</sst>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1" formatCode="_-* #,##0_-;\-* #,##0_-;_-* &quot;-&quot;_-;_-@_-"/>
    <numFmt numFmtId="43" formatCode="_-* #,##0.00_-;\-* #,##0.00_-;_-* &quot;-&quot;??_-;_-@_-"/>
    <numFmt numFmtId="164" formatCode="_(* #,##0.00_);_(* \(#,##0.00\);_(* &quot;-&quot;??_);_(@_)"/>
    <numFmt numFmtId="165" formatCode="_(* #,##0_);_(* \(#,##0\);_(* &quot;-&quot;??_);_(@_)"/>
    <numFmt numFmtId="166" formatCode="&quot;$&quot;\ #,##0"/>
  </numFmts>
  <fonts count="22" x14ac:knownFonts="1">
    <font>
      <sz val="11"/>
      <color theme="1"/>
      <name val="Calibri"/>
      <family val="2"/>
      <scheme val="minor"/>
    </font>
    <font>
      <sz val="10"/>
      <name val="Arial"/>
      <family val="2"/>
    </font>
    <font>
      <b/>
      <sz val="8"/>
      <name val="Arial"/>
      <family val="2"/>
    </font>
    <font>
      <sz val="8"/>
      <name val="Arial"/>
      <family val="2"/>
    </font>
    <font>
      <sz val="9"/>
      <name val="Arial"/>
      <family val="2"/>
    </font>
    <font>
      <sz val="11"/>
      <name val="Arial"/>
      <family val="2"/>
    </font>
    <font>
      <sz val="11"/>
      <color theme="1"/>
      <name val="Calibri"/>
      <family val="2"/>
      <scheme val="minor"/>
    </font>
    <font>
      <sz val="12"/>
      <color theme="1"/>
      <name val="Calibri"/>
      <family val="2"/>
      <scheme val="minor"/>
    </font>
    <font>
      <sz val="11"/>
      <color theme="1"/>
      <name val="Arial"/>
      <family val="2"/>
    </font>
    <font>
      <sz val="8"/>
      <color theme="1"/>
      <name val="Arial"/>
      <family val="2"/>
    </font>
    <font>
      <sz val="10"/>
      <color theme="1"/>
      <name val="Arial"/>
      <family val="2"/>
    </font>
    <font>
      <b/>
      <sz val="11"/>
      <color theme="1"/>
      <name val="Arial"/>
      <family val="2"/>
    </font>
    <font>
      <sz val="9"/>
      <color theme="1"/>
      <name val="Arial"/>
      <family val="2"/>
    </font>
    <font>
      <b/>
      <sz val="8"/>
      <color theme="1"/>
      <name val="Arial"/>
      <family val="2"/>
    </font>
    <font>
      <b/>
      <sz val="10"/>
      <color theme="1"/>
      <name val="Arial"/>
      <family val="2"/>
    </font>
    <font>
      <sz val="8"/>
      <name val="Calibri"/>
      <family val="2"/>
      <scheme val="minor"/>
    </font>
    <font>
      <b/>
      <sz val="10"/>
      <name val="Arial"/>
      <family val="2"/>
    </font>
    <font>
      <b/>
      <sz val="11"/>
      <color theme="1"/>
      <name val="Calibri"/>
      <family val="2"/>
      <scheme val="minor"/>
    </font>
    <font>
      <sz val="8"/>
      <color rgb="FFFFFFFF"/>
      <name val="Arial"/>
      <family val="2"/>
    </font>
    <font>
      <sz val="8"/>
      <color rgb="FF000000"/>
      <name val="Arial"/>
      <family val="2"/>
    </font>
    <font>
      <sz val="11"/>
      <name val="Calibri"/>
      <family val="2"/>
      <scheme val="minor"/>
    </font>
    <font>
      <b/>
      <sz val="9"/>
      <name val="Arial"/>
      <family val="2"/>
    </font>
  </fonts>
  <fills count="7">
    <fill>
      <patternFill patternType="none"/>
    </fill>
    <fill>
      <patternFill patternType="gray125"/>
    </fill>
    <fill>
      <patternFill patternType="solid">
        <fgColor theme="9" tint="0.59999389629810485"/>
        <bgColor indexed="64"/>
      </patternFill>
    </fill>
    <fill>
      <patternFill patternType="solid">
        <fgColor theme="0" tint="-0.249977111117893"/>
        <bgColor indexed="64"/>
      </patternFill>
    </fill>
    <fill>
      <patternFill patternType="solid">
        <fgColor theme="0"/>
        <bgColor indexed="64"/>
      </patternFill>
    </fill>
    <fill>
      <patternFill patternType="solid">
        <fgColor rgb="FF4E4D4D"/>
        <bgColor indexed="64"/>
      </patternFill>
    </fill>
    <fill>
      <patternFill patternType="solid">
        <fgColor rgb="FFD9D9D9"/>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rgb="FFA6A6A6"/>
      </left>
      <right style="medium">
        <color rgb="FFA6A6A6"/>
      </right>
      <top style="medium">
        <color rgb="FFA6A6A6"/>
      </top>
      <bottom/>
      <diagonal/>
    </border>
    <border>
      <left style="medium">
        <color rgb="FFA6A6A6"/>
      </left>
      <right/>
      <top style="medium">
        <color rgb="FFA6A6A6"/>
      </top>
      <bottom style="medium">
        <color rgb="FFA6A6A6"/>
      </bottom>
      <diagonal/>
    </border>
    <border>
      <left/>
      <right style="medium">
        <color rgb="FFA6A6A6"/>
      </right>
      <top style="medium">
        <color rgb="FFA6A6A6"/>
      </top>
      <bottom style="medium">
        <color rgb="FFA6A6A6"/>
      </bottom>
      <diagonal/>
    </border>
    <border>
      <left style="medium">
        <color rgb="FFA6A6A6"/>
      </left>
      <right style="medium">
        <color rgb="FFA6A6A6"/>
      </right>
      <top/>
      <bottom/>
      <diagonal/>
    </border>
    <border>
      <left style="medium">
        <color rgb="FFA6A6A6"/>
      </left>
      <right style="medium">
        <color rgb="FFA6A6A6"/>
      </right>
      <top/>
      <bottom style="medium">
        <color rgb="FFA6A6A6"/>
      </bottom>
      <diagonal/>
    </border>
    <border>
      <left/>
      <right style="medium">
        <color rgb="FFA6A6A6"/>
      </right>
      <top/>
      <bottom style="medium">
        <color rgb="FFA6A6A6"/>
      </bottom>
      <diagonal/>
    </border>
  </borders>
  <cellStyleXfs count="13">
    <xf numFmtId="0" fontId="0" fillId="0" borderId="0"/>
    <xf numFmtId="43" fontId="6" fillId="0" borderId="0" applyFont="0" applyFill="0" applyBorder="0" applyAlignment="0" applyProtection="0"/>
    <xf numFmtId="41" fontId="6"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7" fillId="0" borderId="0"/>
    <xf numFmtId="43" fontId="6" fillId="0" borderId="0" applyFont="0" applyFill="0" applyBorder="0" applyAlignment="0" applyProtection="0"/>
    <xf numFmtId="41" fontId="6" fillId="0" borderId="0" applyFont="0" applyFill="0" applyBorder="0" applyAlignment="0" applyProtection="0"/>
    <xf numFmtId="43" fontId="1" fillId="0" borderId="0" applyFont="0" applyFill="0" applyBorder="0" applyAlignment="0" applyProtection="0"/>
    <xf numFmtId="0" fontId="6" fillId="0" borderId="0"/>
    <xf numFmtId="0" fontId="1" fillId="0" borderId="0"/>
    <xf numFmtId="0" fontId="6" fillId="0" borderId="0"/>
  </cellStyleXfs>
  <cellXfs count="145">
    <xf numFmtId="0" fontId="0" fillId="0" borderId="0" xfId="0"/>
    <xf numFmtId="0" fontId="3" fillId="0" borderId="1" xfId="5" applyFont="1" applyFill="1" applyBorder="1" applyAlignment="1">
      <alignment horizontal="center" vertical="center"/>
    </xf>
    <xf numFmtId="165" fontId="2" fillId="0" borderId="1" xfId="3" applyNumberFormat="1" applyFont="1" applyFill="1" applyBorder="1" applyAlignment="1">
      <alignment horizontal="center" vertical="center" wrapText="1"/>
    </xf>
    <xf numFmtId="3" fontId="2" fillId="0" borderId="1" xfId="5" applyNumberFormat="1" applyFont="1" applyFill="1" applyBorder="1" applyAlignment="1">
      <alignment horizontal="center" vertical="center" wrapText="1"/>
    </xf>
    <xf numFmtId="165" fontId="2" fillId="0" borderId="1" xfId="3" applyNumberFormat="1" applyFont="1" applyFill="1" applyBorder="1" applyAlignment="1">
      <alignment horizontal="left" vertical="center" wrapText="1"/>
    </xf>
    <xf numFmtId="9" fontId="2" fillId="0" borderId="1" xfId="5" applyNumberFormat="1" applyFont="1" applyFill="1" applyBorder="1" applyAlignment="1">
      <alignment horizontal="center" vertical="center" wrapText="1"/>
    </xf>
    <xf numFmtId="0" fontId="3" fillId="2" borderId="1" xfId="5" applyFont="1" applyFill="1" applyBorder="1" applyAlignment="1">
      <alignment horizontal="center" vertical="center" wrapText="1"/>
    </xf>
    <xf numFmtId="3" fontId="3" fillId="2" borderId="1" xfId="5" applyNumberFormat="1" applyFont="1" applyFill="1" applyBorder="1" applyAlignment="1">
      <alignment horizontal="center" vertical="center" wrapText="1"/>
    </xf>
    <xf numFmtId="165" fontId="2" fillId="0" borderId="2" xfId="3" applyNumberFormat="1" applyFont="1" applyFill="1" applyBorder="1" applyAlignment="1">
      <alignment horizontal="center" vertical="center" wrapText="1"/>
    </xf>
    <xf numFmtId="165" fontId="2" fillId="0" borderId="3" xfId="3" applyNumberFormat="1" applyFont="1" applyFill="1" applyBorder="1" applyAlignment="1">
      <alignment horizontal="center" vertical="center" wrapText="1"/>
    </xf>
    <xf numFmtId="0" fontId="2" fillId="0" borderId="0" xfId="5" applyFont="1" applyFill="1" applyBorder="1" applyAlignment="1">
      <alignment horizontal="left"/>
    </xf>
    <xf numFmtId="165" fontId="2" fillId="0" borderId="0" xfId="3" applyNumberFormat="1" applyFont="1" applyFill="1" applyBorder="1" applyAlignment="1">
      <alignment horizontal="center" vertical="center" wrapText="1"/>
    </xf>
    <xf numFmtId="0" fontId="3" fillId="0" borderId="1" xfId="5" applyFont="1" applyFill="1" applyBorder="1" applyAlignment="1">
      <alignment horizontal="left" vertical="center"/>
    </xf>
    <xf numFmtId="0" fontId="3" fillId="0" borderId="1" xfId="5" applyFont="1" applyFill="1" applyBorder="1" applyAlignment="1">
      <alignment horizontal="left" vertical="center" wrapText="1"/>
    </xf>
    <xf numFmtId="0" fontId="2" fillId="0" borderId="1" xfId="5" applyFont="1" applyFill="1" applyBorder="1" applyAlignment="1">
      <alignment horizontal="left"/>
    </xf>
    <xf numFmtId="0" fontId="8" fillId="0" borderId="0" xfId="0" applyFont="1"/>
    <xf numFmtId="0" fontId="8" fillId="0" borderId="1" xfId="0" applyFont="1" applyFill="1" applyBorder="1"/>
    <xf numFmtId="0" fontId="8" fillId="2" borderId="3" xfId="0" applyFont="1" applyFill="1" applyBorder="1" applyAlignment="1"/>
    <xf numFmtId="3" fontId="4" fillId="0" borderId="1" xfId="5" applyNumberFormat="1" applyFont="1" applyFill="1" applyBorder="1" applyAlignment="1">
      <alignment horizontal="center" vertical="center" wrapText="1"/>
    </xf>
    <xf numFmtId="0" fontId="8" fillId="0" borderId="0" xfId="0" applyFont="1" applyFill="1"/>
    <xf numFmtId="41" fontId="8" fillId="0" borderId="0" xfId="2" applyFont="1" applyFill="1" applyBorder="1"/>
    <xf numFmtId="0" fontId="9" fillId="0" borderId="0" xfId="0" applyFont="1"/>
    <xf numFmtId="43" fontId="8" fillId="0" borderId="0" xfId="1" applyFont="1"/>
    <xf numFmtId="43" fontId="8" fillId="0" borderId="0" xfId="0" applyNumberFormat="1" applyFont="1"/>
    <xf numFmtId="41" fontId="8" fillId="0" borderId="0" xfId="2" applyFont="1"/>
    <xf numFmtId="0" fontId="10" fillId="0" borderId="1" xfId="0" applyFont="1" applyBorder="1" applyAlignment="1">
      <alignment horizontal="center" vertical="center"/>
    </xf>
    <xf numFmtId="3" fontId="2" fillId="3" borderId="2" xfId="5" applyNumberFormat="1" applyFont="1" applyFill="1" applyBorder="1" applyAlignment="1">
      <alignment horizontal="center" vertical="center" wrapText="1"/>
    </xf>
    <xf numFmtId="0" fontId="1" fillId="0" borderId="1" xfId="0" applyFont="1" applyFill="1" applyBorder="1" applyAlignment="1">
      <alignment horizontal="center" vertical="center" wrapText="1"/>
    </xf>
    <xf numFmtId="3" fontId="2" fillId="3" borderId="1" xfId="5" applyNumberFormat="1" applyFont="1" applyFill="1" applyBorder="1" applyAlignment="1">
      <alignment horizontal="center" vertical="center" wrapText="1"/>
    </xf>
    <xf numFmtId="41" fontId="4" fillId="0" borderId="1" xfId="2" applyFont="1" applyFill="1" applyBorder="1" applyAlignment="1">
      <alignment vertical="center"/>
    </xf>
    <xf numFmtId="41" fontId="4" fillId="0" borderId="1" xfId="2" applyFont="1" applyFill="1" applyBorder="1" applyAlignment="1">
      <alignment horizontal="center" vertical="center"/>
    </xf>
    <xf numFmtId="0" fontId="4" fillId="0" borderId="1" xfId="0" applyFont="1" applyBorder="1" applyAlignment="1">
      <alignment horizontal="center"/>
    </xf>
    <xf numFmtId="0" fontId="3" fillId="0" borderId="1" xfId="0" applyFont="1" applyBorder="1" applyAlignment="1">
      <alignment wrapText="1"/>
    </xf>
    <xf numFmtId="0" fontId="3" fillId="0" borderId="1" xfId="0" applyFont="1" applyBorder="1" applyAlignment="1">
      <alignment horizontal="center"/>
    </xf>
    <xf numFmtId="0" fontId="5" fillId="0" borderId="1" xfId="0" applyFont="1" applyBorder="1" applyAlignment="1">
      <alignment horizontal="center"/>
    </xf>
    <xf numFmtId="3" fontId="3" fillId="0" borderId="1" xfId="5" applyNumberFormat="1" applyFont="1" applyBorder="1" applyAlignment="1">
      <alignment horizontal="center" vertical="center" wrapText="1"/>
    </xf>
    <xf numFmtId="14" fontId="3" fillId="0" borderId="1" xfId="5" applyNumberFormat="1" applyFont="1" applyBorder="1" applyAlignment="1">
      <alignment horizontal="center" vertical="center" wrapText="1"/>
    </xf>
    <xf numFmtId="3" fontId="2" fillId="0" borderId="1" xfId="5" applyNumberFormat="1" applyFont="1" applyBorder="1" applyAlignment="1">
      <alignment horizontal="center" vertical="center" wrapText="1"/>
    </xf>
    <xf numFmtId="0" fontId="8" fillId="0" borderId="1" xfId="0" applyFont="1" applyBorder="1"/>
    <xf numFmtId="3" fontId="12" fillId="0" borderId="1" xfId="0" applyNumberFormat="1" applyFont="1" applyBorder="1"/>
    <xf numFmtId="3" fontId="14" fillId="0" borderId="1" xfId="0" applyNumberFormat="1" applyFont="1" applyBorder="1" applyAlignment="1">
      <alignment horizontal="center"/>
    </xf>
    <xf numFmtId="3" fontId="16" fillId="0" borderId="1" xfId="5" applyNumberFormat="1" applyFont="1" applyBorder="1" applyAlignment="1">
      <alignment horizontal="center" vertical="center" wrapText="1"/>
    </xf>
    <xf numFmtId="41" fontId="8" fillId="0" borderId="1" xfId="2" applyFont="1" applyFill="1" applyBorder="1"/>
    <xf numFmtId="3" fontId="2" fillId="3" borderId="11" xfId="5" applyNumberFormat="1" applyFont="1" applyFill="1" applyBorder="1" applyAlignment="1">
      <alignment horizontal="center" vertical="center" wrapText="1"/>
    </xf>
    <xf numFmtId="3" fontId="2" fillId="3" borderId="1" xfId="5" applyNumberFormat="1" applyFont="1" applyFill="1" applyBorder="1" applyAlignment="1">
      <alignment horizontal="center" vertical="center" wrapText="1"/>
    </xf>
    <xf numFmtId="3" fontId="2" fillId="2" borderId="5" xfId="5" applyNumberFormat="1" applyFont="1" applyFill="1" applyBorder="1" applyAlignment="1">
      <alignment horizontal="center" vertical="center" wrapText="1"/>
    </xf>
    <xf numFmtId="3" fontId="8" fillId="0" borderId="0" xfId="0" applyNumberFormat="1" applyFont="1"/>
    <xf numFmtId="0" fontId="4" fillId="4" borderId="1" xfId="0" applyFont="1" applyFill="1" applyBorder="1" applyAlignment="1">
      <alignment horizontal="center" vertical="center" wrapText="1"/>
    </xf>
    <xf numFmtId="0" fontId="12" fillId="4" borderId="1" xfId="0" applyFont="1" applyFill="1" applyBorder="1" applyAlignment="1">
      <alignment horizontal="center" vertical="center"/>
    </xf>
    <xf numFmtId="0" fontId="4" fillId="4" borderId="1" xfId="0" applyFont="1" applyFill="1" applyBorder="1" applyAlignment="1">
      <alignment horizontal="center" vertical="center"/>
    </xf>
    <xf numFmtId="14" fontId="4" fillId="4" borderId="1" xfId="0" applyNumberFormat="1" applyFont="1" applyFill="1" applyBorder="1" applyAlignment="1">
      <alignment horizontal="center" vertical="center"/>
    </xf>
    <xf numFmtId="3" fontId="4" fillId="4" borderId="1" xfId="5" applyNumberFormat="1" applyFont="1" applyFill="1" applyBorder="1" applyAlignment="1">
      <alignment horizontal="center" vertical="center" wrapText="1"/>
    </xf>
    <xf numFmtId="0" fontId="0" fillId="0" borderId="1" xfId="0" applyBorder="1"/>
    <xf numFmtId="166" fontId="0" fillId="0" borderId="1" xfId="0" applyNumberFormat="1" applyBorder="1"/>
    <xf numFmtId="0" fontId="0" fillId="0" borderId="1" xfId="0" applyBorder="1" applyAlignment="1"/>
    <xf numFmtId="3" fontId="0" fillId="0" borderId="0" xfId="0" applyNumberFormat="1"/>
    <xf numFmtId="166" fontId="0" fillId="0" borderId="0" xfId="0" applyNumberFormat="1"/>
    <xf numFmtId="4" fontId="0" fillId="0" borderId="0" xfId="0" applyNumberFormat="1"/>
    <xf numFmtId="3" fontId="4" fillId="0" borderId="1" xfId="5" applyNumberFormat="1" applyFont="1" applyFill="1" applyBorder="1" applyAlignment="1">
      <alignment horizontal="center" vertical="center" wrapText="1"/>
    </xf>
    <xf numFmtId="3" fontId="4" fillId="0" borderId="1" xfId="5" applyNumberFormat="1" applyFont="1" applyBorder="1" applyAlignment="1">
      <alignment horizontal="center" vertical="center" wrapText="1"/>
    </xf>
    <xf numFmtId="41" fontId="4" fillId="4" borderId="1" xfId="2" applyFont="1" applyFill="1" applyBorder="1" applyAlignment="1">
      <alignment vertical="center"/>
    </xf>
    <xf numFmtId="41" fontId="4" fillId="4" borderId="1" xfId="2" applyFont="1" applyFill="1" applyBorder="1" applyAlignment="1">
      <alignment horizontal="center" vertical="center"/>
    </xf>
    <xf numFmtId="3" fontId="2" fillId="3" borderId="1" xfId="5" applyNumberFormat="1" applyFont="1" applyFill="1" applyBorder="1" applyAlignment="1">
      <alignment horizontal="center" vertical="center" wrapText="1"/>
    </xf>
    <xf numFmtId="0" fontId="3" fillId="0" borderId="1" xfId="5" applyFont="1" applyFill="1" applyBorder="1" applyAlignment="1">
      <alignment horizontal="left" vertical="center" wrapText="1"/>
    </xf>
    <xf numFmtId="0" fontId="2" fillId="0" borderId="1" xfId="5" applyFont="1" applyFill="1" applyBorder="1" applyAlignment="1">
      <alignment horizontal="left"/>
    </xf>
    <xf numFmtId="3" fontId="3" fillId="4" borderId="1" xfId="5" applyNumberFormat="1" applyFont="1" applyFill="1" applyBorder="1" applyAlignment="1">
      <alignment horizontal="center" vertical="center" wrapText="1"/>
    </xf>
    <xf numFmtId="0" fontId="2" fillId="0" borderId="0" xfId="5" applyFont="1" applyFill="1" applyBorder="1" applyAlignment="1">
      <alignment horizontal="left" vertical="center"/>
    </xf>
    <xf numFmtId="165" fontId="2" fillId="0" borderId="0" xfId="3" applyNumberFormat="1" applyFont="1" applyFill="1" applyBorder="1" applyAlignment="1">
      <alignment horizontal="left" vertical="center" wrapText="1"/>
    </xf>
    <xf numFmtId="3" fontId="2" fillId="3" borderId="11" xfId="5" applyNumberFormat="1" applyFont="1" applyFill="1" applyBorder="1" applyAlignment="1">
      <alignment horizontal="left" vertical="center" wrapText="1"/>
    </xf>
    <xf numFmtId="3" fontId="2" fillId="3" borderId="1" xfId="5" applyNumberFormat="1" applyFont="1" applyFill="1" applyBorder="1" applyAlignment="1">
      <alignment horizontal="left" vertical="center" wrapText="1"/>
    </xf>
    <xf numFmtId="3" fontId="2" fillId="2" borderId="5" xfId="5" applyNumberFormat="1" applyFont="1" applyFill="1" applyBorder="1" applyAlignment="1">
      <alignment horizontal="left" vertical="center" wrapText="1"/>
    </xf>
    <xf numFmtId="0" fontId="8" fillId="0" borderId="0" xfId="0" applyFont="1" applyAlignment="1">
      <alignment horizontal="left" vertical="center"/>
    </xf>
    <xf numFmtId="3" fontId="14" fillId="0" borderId="1" xfId="0" applyNumberFormat="1" applyFont="1" applyBorder="1" applyAlignment="1">
      <alignment horizontal="left" vertical="center"/>
    </xf>
    <xf numFmtId="43" fontId="8" fillId="0" borderId="0" xfId="0" applyNumberFormat="1" applyFont="1" applyAlignment="1">
      <alignment horizontal="left" vertical="center"/>
    </xf>
    <xf numFmtId="0" fontId="8" fillId="2" borderId="1" xfId="0" applyFont="1" applyFill="1" applyBorder="1" applyAlignment="1"/>
    <xf numFmtId="3" fontId="8" fillId="0" borderId="0" xfId="0" applyNumberFormat="1" applyFont="1" applyFill="1"/>
    <xf numFmtId="0" fontId="17" fillId="0" borderId="0" xfId="0" applyFont="1"/>
    <xf numFmtId="0" fontId="9" fillId="0" borderId="16" xfId="0" applyFont="1" applyBorder="1" applyAlignment="1">
      <alignment horizontal="center" vertical="center"/>
    </xf>
    <xf numFmtId="0" fontId="9" fillId="0" borderId="17" xfId="0" applyFont="1" applyBorder="1" applyAlignment="1">
      <alignment horizontal="center" vertical="center" textRotation="90" wrapText="1"/>
    </xf>
    <xf numFmtId="0" fontId="9" fillId="0" borderId="17" xfId="0" applyFont="1" applyBorder="1" applyAlignment="1">
      <alignment horizontal="center" vertical="center" wrapText="1"/>
    </xf>
    <xf numFmtId="0" fontId="0" fillId="0" borderId="0" xfId="0" quotePrefix="1" applyAlignment="1">
      <alignment wrapText="1"/>
    </xf>
    <xf numFmtId="0" fontId="20" fillId="0" borderId="0" xfId="0" applyFont="1" applyAlignment="1">
      <alignment wrapText="1"/>
    </xf>
    <xf numFmtId="0" fontId="21" fillId="4" borderId="1" xfId="0" applyFont="1" applyFill="1" applyBorder="1" applyAlignment="1">
      <alignment horizontal="center" vertical="center" wrapText="1"/>
    </xf>
    <xf numFmtId="0" fontId="3" fillId="4" borderId="1" xfId="5" applyFont="1" applyFill="1" applyBorder="1" applyAlignment="1">
      <alignment horizontal="center" vertical="center" wrapText="1"/>
    </xf>
    <xf numFmtId="0" fontId="9" fillId="4" borderId="1" xfId="10" applyFont="1" applyFill="1" applyBorder="1" applyAlignment="1">
      <alignment horizontal="center" vertical="center" wrapText="1"/>
    </xf>
    <xf numFmtId="0" fontId="9" fillId="4" borderId="1" xfId="10" applyFont="1" applyFill="1" applyBorder="1" applyAlignment="1">
      <alignment horizontal="center" vertical="center"/>
    </xf>
    <xf numFmtId="14" fontId="3" fillId="4" borderId="1" xfId="11" applyNumberFormat="1" applyFont="1" applyFill="1" applyBorder="1" applyAlignment="1">
      <alignment horizontal="center" vertical="center" wrapText="1"/>
    </xf>
    <xf numFmtId="0" fontId="4" fillId="4" borderId="1"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7" fillId="0" borderId="1" xfId="6" applyBorder="1" applyAlignment="1">
      <alignment horizontal="center" vertical="center" wrapText="1"/>
    </xf>
    <xf numFmtId="0" fontId="12" fillId="0" borderId="1" xfId="6" applyFont="1" applyBorder="1" applyAlignment="1">
      <alignment horizontal="left" vertical="center" wrapText="1"/>
    </xf>
    <xf numFmtId="0" fontId="17" fillId="0" borderId="0" xfId="0" applyFont="1" applyAlignment="1">
      <alignment vertical="top"/>
    </xf>
    <xf numFmtId="0" fontId="7" fillId="0" borderId="1" xfId="6" applyBorder="1" applyAlignment="1">
      <alignment vertical="center" wrapText="1"/>
    </xf>
    <xf numFmtId="0" fontId="0" fillId="0" borderId="0" xfId="0" quotePrefix="1"/>
    <xf numFmtId="0" fontId="11" fillId="0" borderId="0" xfId="0" applyFont="1" applyAlignment="1">
      <alignment horizontal="center"/>
    </xf>
    <xf numFmtId="165" fontId="2" fillId="3" borderId="1" xfId="3" applyNumberFormat="1" applyFont="1" applyFill="1" applyBorder="1" applyAlignment="1">
      <alignment horizontal="center" vertical="center" wrapText="1"/>
    </xf>
    <xf numFmtId="3" fontId="2" fillId="3" borderId="11" xfId="5" applyNumberFormat="1" applyFont="1" applyFill="1" applyBorder="1" applyAlignment="1">
      <alignment horizontal="center" vertical="center" wrapText="1"/>
    </xf>
    <xf numFmtId="3" fontId="2" fillId="3" borderId="1" xfId="5" applyNumberFormat="1" applyFont="1" applyFill="1" applyBorder="1" applyAlignment="1">
      <alignment horizontal="center" vertical="center" wrapText="1"/>
    </xf>
    <xf numFmtId="0" fontId="11" fillId="3" borderId="1" xfId="0" applyFont="1" applyFill="1" applyBorder="1" applyAlignment="1">
      <alignment horizontal="center" vertical="center"/>
    </xf>
    <xf numFmtId="0" fontId="2" fillId="3" borderId="3" xfId="5" applyFont="1" applyFill="1" applyBorder="1" applyAlignment="1">
      <alignment horizontal="center" vertical="center" wrapText="1"/>
    </xf>
    <xf numFmtId="0" fontId="2" fillId="3" borderId="11" xfId="5" applyFont="1" applyFill="1" applyBorder="1" applyAlignment="1">
      <alignment horizontal="center" vertical="center" wrapText="1"/>
    </xf>
    <xf numFmtId="3" fontId="2" fillId="2" borderId="2" xfId="5" applyNumberFormat="1" applyFont="1" applyFill="1" applyBorder="1" applyAlignment="1">
      <alignment horizontal="center" vertical="center" wrapText="1"/>
    </xf>
    <xf numFmtId="3" fontId="2" fillId="2" borderId="6" xfId="5" applyNumberFormat="1" applyFont="1" applyFill="1" applyBorder="1" applyAlignment="1">
      <alignment horizontal="center" vertical="center" wrapText="1"/>
    </xf>
    <xf numFmtId="0" fontId="13" fillId="3" borderId="3" xfId="0" applyFont="1" applyFill="1" applyBorder="1" applyAlignment="1">
      <alignment horizontal="center" vertical="center"/>
    </xf>
    <xf numFmtId="0" fontId="13" fillId="3" borderId="4" xfId="0" applyFont="1" applyFill="1" applyBorder="1" applyAlignment="1">
      <alignment horizontal="center" vertical="center"/>
    </xf>
    <xf numFmtId="0" fontId="13" fillId="3" borderId="11" xfId="0" applyFont="1" applyFill="1" applyBorder="1" applyAlignment="1">
      <alignment horizontal="center" vertical="center"/>
    </xf>
    <xf numFmtId="0" fontId="2" fillId="3" borderId="4" xfId="5" applyFont="1" applyFill="1" applyBorder="1" applyAlignment="1">
      <alignment horizontal="center" vertical="center" wrapText="1"/>
    </xf>
    <xf numFmtId="0" fontId="2" fillId="3" borderId="7" xfId="5" applyFont="1" applyFill="1" applyBorder="1" applyAlignment="1">
      <alignment horizontal="center" vertical="center" wrapText="1"/>
    </xf>
    <xf numFmtId="0" fontId="2" fillId="3" borderId="8" xfId="5" applyFont="1" applyFill="1" applyBorder="1" applyAlignment="1">
      <alignment horizontal="center" vertical="center" wrapText="1"/>
    </xf>
    <xf numFmtId="0" fontId="2" fillId="3" borderId="9" xfId="5" applyFont="1" applyFill="1" applyBorder="1" applyAlignment="1">
      <alignment horizontal="center" vertical="center" wrapText="1"/>
    </xf>
    <xf numFmtId="0" fontId="2" fillId="3" borderId="10" xfId="5" applyFont="1" applyFill="1" applyBorder="1" applyAlignment="1">
      <alignment horizontal="center" vertical="center" wrapText="1"/>
    </xf>
    <xf numFmtId="0" fontId="2" fillId="0" borderId="1" xfId="5" applyFont="1" applyFill="1" applyBorder="1" applyAlignment="1">
      <alignment horizontal="left" vertical="center"/>
    </xf>
    <xf numFmtId="3" fontId="3" fillId="0" borderId="1" xfId="5" applyNumberFormat="1" applyFont="1" applyFill="1" applyBorder="1" applyAlignment="1">
      <alignment horizontal="left" vertical="center" wrapText="1"/>
    </xf>
    <xf numFmtId="0" fontId="3" fillId="0" borderId="1" xfId="5" applyFont="1" applyFill="1" applyBorder="1" applyAlignment="1">
      <alignment horizontal="left" vertical="center" wrapText="1"/>
    </xf>
    <xf numFmtId="165" fontId="2" fillId="0" borderId="2" xfId="3" applyNumberFormat="1" applyFont="1" applyFill="1" applyBorder="1" applyAlignment="1">
      <alignment horizontal="left" vertical="center" wrapText="1"/>
    </xf>
    <xf numFmtId="165" fontId="2" fillId="0" borderId="5" xfId="3" applyNumberFormat="1" applyFont="1" applyFill="1" applyBorder="1" applyAlignment="1">
      <alignment horizontal="left" vertical="center" wrapText="1"/>
    </xf>
    <xf numFmtId="165" fontId="2" fillId="0" borderId="6" xfId="3" applyNumberFormat="1" applyFont="1" applyFill="1" applyBorder="1" applyAlignment="1">
      <alignment horizontal="left" vertical="center" wrapText="1"/>
    </xf>
    <xf numFmtId="0" fontId="2" fillId="0" borderId="1" xfId="5" applyFont="1" applyFill="1" applyBorder="1" applyAlignment="1">
      <alignment horizontal="left" vertical="center" wrapText="1"/>
    </xf>
    <xf numFmtId="0" fontId="2" fillId="0" borderId="1" xfId="5" applyFont="1" applyFill="1" applyBorder="1" applyAlignment="1">
      <alignment horizontal="left"/>
    </xf>
    <xf numFmtId="0" fontId="8" fillId="0" borderId="1" xfId="0" applyFont="1" applyBorder="1" applyAlignment="1">
      <alignment horizontal="center"/>
    </xf>
    <xf numFmtId="0" fontId="2" fillId="3" borderId="1" xfId="5" applyFont="1" applyFill="1" applyBorder="1" applyAlignment="1">
      <alignment horizontal="center" vertical="center"/>
    </xf>
    <xf numFmtId="0" fontId="2" fillId="0" borderId="6" xfId="5" applyFont="1" applyFill="1" applyBorder="1" applyAlignment="1">
      <alignment horizontal="center"/>
    </xf>
    <xf numFmtId="0" fontId="2" fillId="0" borderId="1" xfId="5" applyFont="1" applyFill="1" applyBorder="1" applyAlignment="1">
      <alignment horizontal="center"/>
    </xf>
    <xf numFmtId="0" fontId="2" fillId="0" borderId="2" xfId="5" applyFont="1" applyFill="1" applyBorder="1" applyAlignment="1">
      <alignment horizontal="center"/>
    </xf>
    <xf numFmtId="0" fontId="2" fillId="0" borderId="1" xfId="0" applyFont="1" applyBorder="1" applyAlignment="1">
      <alignment horizontal="center"/>
    </xf>
    <xf numFmtId="0" fontId="19" fillId="6" borderId="12" xfId="0" applyFont="1" applyFill="1" applyBorder="1" applyAlignment="1">
      <alignment horizontal="center" vertical="center" wrapText="1"/>
    </xf>
    <xf numFmtId="0" fontId="19" fillId="6" borderId="15" xfId="0" applyFont="1" applyFill="1" applyBorder="1" applyAlignment="1">
      <alignment horizontal="center" vertical="center" wrapText="1"/>
    </xf>
    <xf numFmtId="0" fontId="19" fillId="6" borderId="16" xfId="0" applyFont="1" applyFill="1" applyBorder="1" applyAlignment="1">
      <alignment horizontal="center" vertical="center" wrapText="1"/>
    </xf>
    <xf numFmtId="0" fontId="19" fillId="6" borderId="13" xfId="0" applyFont="1" applyFill="1" applyBorder="1" applyAlignment="1">
      <alignment horizontal="center" vertical="center" wrapText="1"/>
    </xf>
    <xf numFmtId="0" fontId="19" fillId="6" borderId="14" xfId="0" applyFont="1" applyFill="1" applyBorder="1" applyAlignment="1">
      <alignment horizontal="center" vertical="center" wrapText="1"/>
    </xf>
    <xf numFmtId="0" fontId="19" fillId="6" borderId="12" xfId="0" applyFont="1" applyFill="1" applyBorder="1" applyAlignment="1">
      <alignment horizontal="center" vertical="center" textRotation="90" wrapText="1"/>
    </xf>
    <xf numFmtId="0" fontId="19" fillId="6" borderId="16" xfId="0" applyFont="1" applyFill="1" applyBorder="1" applyAlignment="1">
      <alignment horizontal="center" vertical="center" textRotation="90" wrapText="1"/>
    </xf>
    <xf numFmtId="0" fontId="18" fillId="5" borderId="12" xfId="0" applyFont="1" applyFill="1" applyBorder="1" applyAlignment="1">
      <alignment horizontal="center" vertical="center" wrapText="1"/>
    </xf>
    <xf numFmtId="0" fontId="18" fillId="5" borderId="15" xfId="0" applyFont="1" applyFill="1" applyBorder="1" applyAlignment="1">
      <alignment horizontal="center" vertical="center" wrapText="1"/>
    </xf>
    <xf numFmtId="0" fontId="18" fillId="5" borderId="16" xfId="0" applyFont="1" applyFill="1" applyBorder="1" applyAlignment="1">
      <alignment horizontal="center" vertical="center" wrapText="1"/>
    </xf>
    <xf numFmtId="0" fontId="18" fillId="5" borderId="12" xfId="0" applyFont="1" applyFill="1" applyBorder="1" applyAlignment="1">
      <alignment horizontal="center" vertical="center" textRotation="90" wrapText="1"/>
    </xf>
    <xf numFmtId="0" fontId="18" fillId="5" borderId="15" xfId="0" applyFont="1" applyFill="1" applyBorder="1" applyAlignment="1">
      <alignment horizontal="center" vertical="center" textRotation="90" wrapText="1"/>
    </xf>
    <xf numFmtId="0" fontId="18" fillId="5" borderId="16" xfId="0" applyFont="1" applyFill="1" applyBorder="1" applyAlignment="1">
      <alignment horizontal="center" vertical="center" textRotation="90" wrapText="1"/>
    </xf>
    <xf numFmtId="0" fontId="19" fillId="6" borderId="15" xfId="0" applyFont="1" applyFill="1" applyBorder="1" applyAlignment="1">
      <alignment horizontal="center" vertical="center" textRotation="90" wrapText="1"/>
    </xf>
    <xf numFmtId="0" fontId="4" fillId="4" borderId="3" xfId="0" applyFont="1" applyFill="1" applyBorder="1" applyAlignment="1">
      <alignment horizontal="center" vertical="center" wrapText="1"/>
    </xf>
    <xf numFmtId="0" fontId="4" fillId="4" borderId="4" xfId="0" applyFont="1" applyFill="1" applyBorder="1" applyAlignment="1">
      <alignment horizontal="center" vertical="center" wrapText="1"/>
    </xf>
    <xf numFmtId="0" fontId="4" fillId="4" borderId="11" xfId="0" applyFont="1" applyFill="1" applyBorder="1" applyAlignment="1">
      <alignment horizontal="center" vertical="center" wrapText="1"/>
    </xf>
    <xf numFmtId="0" fontId="11" fillId="3" borderId="11" xfId="0" applyFont="1" applyFill="1" applyBorder="1" applyAlignment="1">
      <alignment horizontal="center" vertical="center"/>
    </xf>
    <xf numFmtId="0" fontId="0" fillId="0" borderId="2" xfId="0" applyBorder="1" applyAlignment="1">
      <alignment horizontal="center"/>
    </xf>
    <xf numFmtId="0" fontId="0" fillId="0" borderId="6" xfId="0" applyBorder="1" applyAlignment="1">
      <alignment horizontal="center"/>
    </xf>
  </cellXfs>
  <cellStyles count="13">
    <cellStyle name="Millares" xfId="1" builtinId="3"/>
    <cellStyle name="Millares [0]" xfId="2" builtinId="6"/>
    <cellStyle name="Millares [0] 2" xfId="8" xr:uid="{0EF1ABAF-CA96-41A0-97CE-200A7AC97200}"/>
    <cellStyle name="Millares 10" xfId="3" xr:uid="{00000000-0005-0000-0000-000002000000}"/>
    <cellStyle name="Millares 10 2" xfId="9" xr:uid="{D2958175-C115-464A-A9C4-25A4ABD192D1}"/>
    <cellStyle name="Millares 2" xfId="7" xr:uid="{C405BC14-11B3-4DF7-94E4-9C8DD12E098E}"/>
    <cellStyle name="Normal" xfId="0" builtinId="0"/>
    <cellStyle name="Normal 10 2" xfId="4" xr:uid="{00000000-0005-0000-0000-000004000000}"/>
    <cellStyle name="Normal 14" xfId="5" xr:uid="{00000000-0005-0000-0000-000005000000}"/>
    <cellStyle name="Normal 2" xfId="6" xr:uid="{00000000-0005-0000-0000-000006000000}"/>
    <cellStyle name="Normal 3" xfId="11" xr:uid="{9B0A05EA-C9B0-45B2-82A6-3835E9C30C94}"/>
    <cellStyle name="Normal 4 2" xfId="10" xr:uid="{83C14573-CE1C-4028-A564-D97634A9C758}"/>
    <cellStyle name="Normal 5" xfId="12" xr:uid="{5F1911EF-7515-4905-8705-B203C0BDF53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447675</xdr:colOff>
      <xdr:row>0</xdr:row>
      <xdr:rowOff>38100</xdr:rowOff>
    </xdr:from>
    <xdr:to>
      <xdr:col>7</xdr:col>
      <xdr:colOff>439371</xdr:colOff>
      <xdr:row>2</xdr:row>
      <xdr:rowOff>66675</xdr:rowOff>
    </xdr:to>
    <xdr:pic>
      <xdr:nvPicPr>
        <xdr:cNvPr id="2" name="Imagen 1" descr="Logotipo SENA">
          <a:extLst>
            <a:ext uri="{FF2B5EF4-FFF2-40B4-BE49-F238E27FC236}">
              <a16:creationId xmlns:a16="http://schemas.microsoft.com/office/drawing/2014/main" id="{E7354500-2EE3-4EEB-9281-38EEC845209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096500" y="38100"/>
          <a:ext cx="687021" cy="695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63500</xdr:colOff>
      <xdr:row>24</xdr:row>
      <xdr:rowOff>36116</xdr:rowOff>
    </xdr:from>
    <xdr:to>
      <xdr:col>2</xdr:col>
      <xdr:colOff>359834</xdr:colOff>
      <xdr:row>27</xdr:row>
      <xdr:rowOff>30826</xdr:rowOff>
    </xdr:to>
    <xdr:pic>
      <xdr:nvPicPr>
        <xdr:cNvPr id="4" name="Imagen 3">
          <a:extLst>
            <a:ext uri="{FF2B5EF4-FFF2-40B4-BE49-F238E27FC236}">
              <a16:creationId xmlns:a16="http://schemas.microsoft.com/office/drawing/2014/main" id="{6E5F79FF-B1FD-F9A1-502B-2CD221079277}"/>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3122083" y="7761949"/>
          <a:ext cx="296334" cy="534460"/>
        </a:xfrm>
        <a:prstGeom prst="rect">
          <a:avLst/>
        </a:prstGeom>
      </xdr:spPr>
    </xdr:pic>
    <xdr:clientData/>
  </xdr:twoCellAnchor>
  <xdr:twoCellAnchor editAs="oneCell">
    <xdr:from>
      <xdr:col>11</xdr:col>
      <xdr:colOff>74084</xdr:colOff>
      <xdr:row>18</xdr:row>
      <xdr:rowOff>116417</xdr:rowOff>
    </xdr:from>
    <xdr:to>
      <xdr:col>11</xdr:col>
      <xdr:colOff>1397329</xdr:colOff>
      <xdr:row>21</xdr:row>
      <xdr:rowOff>148167</xdr:rowOff>
    </xdr:to>
    <xdr:pic>
      <xdr:nvPicPr>
        <xdr:cNvPr id="3" name="Imagen 2">
          <a:extLst>
            <a:ext uri="{FF2B5EF4-FFF2-40B4-BE49-F238E27FC236}">
              <a16:creationId xmlns:a16="http://schemas.microsoft.com/office/drawing/2014/main" id="{37AC6351-3A15-FBAB-EBB4-418D3367FA0B}"/>
            </a:ext>
          </a:extLst>
        </xdr:cNvPr>
        <xdr:cNvPicPr>
          <a:picLocks noChangeAspect="1"/>
        </xdr:cNvPicPr>
      </xdr:nvPicPr>
      <xdr:blipFill>
        <a:blip xmlns:r="http://schemas.openxmlformats.org/officeDocument/2006/relationships" r:embed="rId3"/>
        <a:stretch>
          <a:fillRect/>
        </a:stretch>
      </xdr:blipFill>
      <xdr:spPr>
        <a:xfrm>
          <a:off x="14149917" y="6328834"/>
          <a:ext cx="1323245" cy="116416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447675</xdr:colOff>
      <xdr:row>0</xdr:row>
      <xdr:rowOff>38100</xdr:rowOff>
    </xdr:from>
    <xdr:to>
      <xdr:col>7</xdr:col>
      <xdr:colOff>439371</xdr:colOff>
      <xdr:row>2</xdr:row>
      <xdr:rowOff>66675</xdr:rowOff>
    </xdr:to>
    <xdr:pic>
      <xdr:nvPicPr>
        <xdr:cNvPr id="2" name="Imagen 1" descr="Logotipo SENA">
          <a:extLst>
            <a:ext uri="{FF2B5EF4-FFF2-40B4-BE49-F238E27FC236}">
              <a16:creationId xmlns:a16="http://schemas.microsoft.com/office/drawing/2014/main" id="{6D42393F-71CB-4B60-BC4C-29A893545B2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820275" y="38100"/>
          <a:ext cx="704850" cy="695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1</xdr:colOff>
      <xdr:row>24</xdr:row>
      <xdr:rowOff>36636</xdr:rowOff>
    </xdr:from>
    <xdr:to>
      <xdr:col>11</xdr:col>
      <xdr:colOff>1974273</xdr:colOff>
      <xdr:row>26</xdr:row>
      <xdr:rowOff>0</xdr:rowOff>
    </xdr:to>
    <xdr:pic>
      <xdr:nvPicPr>
        <xdr:cNvPr id="3" name="Imagen 2">
          <a:extLst>
            <a:ext uri="{FF2B5EF4-FFF2-40B4-BE49-F238E27FC236}">
              <a16:creationId xmlns:a16="http://schemas.microsoft.com/office/drawing/2014/main" id="{C402D607-B45F-46FD-8544-B972D0C12297}"/>
            </a:ext>
          </a:extLst>
        </xdr:cNvPr>
        <xdr:cNvPicPr>
          <a:picLocks noChangeAspect="1"/>
        </xdr:cNvPicPr>
      </xdr:nvPicPr>
      <xdr:blipFill>
        <a:blip xmlns:r="http://schemas.openxmlformats.org/officeDocument/2006/relationships" r:embed="rId2"/>
        <a:stretch>
          <a:fillRect/>
        </a:stretch>
      </xdr:blipFill>
      <xdr:spPr>
        <a:xfrm>
          <a:off x="14067693" y="12394713"/>
          <a:ext cx="1974272" cy="720479"/>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A63EF9-EDFA-49BF-BB59-869DA6C5F3B3}">
  <dimension ref="A1:S28"/>
  <sheetViews>
    <sheetView tabSelected="1" topLeftCell="A2" zoomScale="90" zoomScaleNormal="90" zoomScaleSheetLayoutView="70" workbookViewId="0">
      <selection activeCell="C16" sqref="C16"/>
    </sheetView>
  </sheetViews>
  <sheetFormatPr baseColWidth="10" defaultColWidth="11.42578125" defaultRowHeight="14.25" x14ac:dyDescent="0.2"/>
  <cols>
    <col min="1" max="1" width="22.28515625" style="15" bestFit="1" customWidth="1"/>
    <col min="2" max="2" width="23.5703125" style="15" bestFit="1" customWidth="1"/>
    <col min="3" max="3" width="43.42578125" style="15" customWidth="1"/>
    <col min="4" max="4" width="29.5703125" style="15" customWidth="1"/>
    <col min="5" max="5" width="13.42578125" style="15" customWidth="1"/>
    <col min="6" max="6" width="12.42578125" style="15" customWidth="1"/>
    <col min="7" max="7" width="10.42578125" style="15" customWidth="1"/>
    <col min="8" max="8" width="9.85546875" style="15" customWidth="1"/>
    <col min="9" max="9" width="14" style="15" customWidth="1"/>
    <col min="10" max="10" width="16.5703125" style="15" customWidth="1"/>
    <col min="11" max="11" width="15.5703125" style="15" customWidth="1"/>
    <col min="12" max="12" width="95.42578125" style="71" customWidth="1"/>
    <col min="13" max="13" width="90.42578125" style="71" customWidth="1"/>
    <col min="14" max="14" width="13.7109375" style="15" customWidth="1"/>
    <col min="15" max="15" width="13.85546875" style="15" customWidth="1"/>
    <col min="16" max="16" width="12.140625" style="15" bestFit="1" customWidth="1"/>
    <col min="17" max="17" width="19.5703125" style="15" customWidth="1"/>
    <col min="18" max="18" width="12.42578125" style="15" bestFit="1" customWidth="1"/>
    <col min="19" max="16384" width="11.42578125" style="15"/>
  </cols>
  <sheetData>
    <row r="1" spans="1:17" ht="21.75" customHeight="1" x14ac:dyDescent="0.2">
      <c r="A1" s="119"/>
      <c r="B1" s="119"/>
      <c r="C1" s="119"/>
      <c r="D1" s="119"/>
      <c r="E1" s="119"/>
      <c r="F1" s="119"/>
      <c r="G1" s="119"/>
      <c r="H1" s="119"/>
      <c r="I1" s="119"/>
      <c r="J1" s="119"/>
      <c r="K1" s="119"/>
      <c r="L1" s="119"/>
      <c r="M1" s="119"/>
      <c r="N1" s="119"/>
      <c r="O1" s="119"/>
      <c r="P1" s="119"/>
      <c r="Q1" s="25" t="s">
        <v>25</v>
      </c>
    </row>
    <row r="2" spans="1:17" ht="30.75" customHeight="1" x14ac:dyDescent="0.2">
      <c r="A2" s="119"/>
      <c r="B2" s="119"/>
      <c r="C2" s="119"/>
      <c r="D2" s="119"/>
      <c r="E2" s="119"/>
      <c r="F2" s="119"/>
      <c r="G2" s="119"/>
      <c r="H2" s="119"/>
      <c r="I2" s="119"/>
      <c r="J2" s="119"/>
      <c r="K2" s="119"/>
      <c r="L2" s="119"/>
      <c r="M2" s="119"/>
      <c r="N2" s="119"/>
      <c r="O2" s="119"/>
      <c r="P2" s="119"/>
      <c r="Q2" s="27" t="s">
        <v>28</v>
      </c>
    </row>
    <row r="3" spans="1:17" ht="34.5" customHeight="1" x14ac:dyDescent="0.2">
      <c r="A3" s="98" t="s">
        <v>26</v>
      </c>
      <c r="B3" s="98"/>
      <c r="C3" s="98"/>
      <c r="D3" s="98"/>
      <c r="E3" s="98"/>
      <c r="F3" s="98"/>
      <c r="G3" s="98"/>
      <c r="H3" s="98"/>
      <c r="I3" s="98"/>
      <c r="J3" s="98"/>
      <c r="K3" s="98"/>
      <c r="L3" s="98"/>
      <c r="M3" s="98"/>
      <c r="N3" s="98"/>
      <c r="O3" s="98"/>
      <c r="P3" s="98"/>
      <c r="Q3" s="98"/>
    </row>
    <row r="4" spans="1:17" x14ac:dyDescent="0.2">
      <c r="A4" s="120" t="s">
        <v>27</v>
      </c>
      <c r="B4" s="120"/>
      <c r="C4" s="120"/>
      <c r="D4" s="120"/>
      <c r="E4" s="120"/>
      <c r="F4" s="120"/>
      <c r="G4" s="120"/>
      <c r="H4" s="120"/>
      <c r="I4" s="120"/>
      <c r="J4" s="120"/>
      <c r="K4" s="120"/>
      <c r="L4" s="120"/>
      <c r="M4" s="120"/>
      <c r="N4" s="120"/>
      <c r="O4" s="120"/>
      <c r="P4" s="120"/>
      <c r="Q4" s="120"/>
    </row>
    <row r="5" spans="1:17" x14ac:dyDescent="0.2">
      <c r="A5" s="121"/>
      <c r="B5" s="122"/>
      <c r="C5" s="122"/>
      <c r="D5" s="122"/>
      <c r="E5" s="122"/>
      <c r="F5" s="122"/>
      <c r="G5" s="122"/>
      <c r="H5" s="122"/>
      <c r="I5" s="122"/>
      <c r="J5" s="122"/>
      <c r="K5" s="122"/>
      <c r="L5" s="122"/>
      <c r="M5" s="122"/>
      <c r="N5" s="122"/>
      <c r="O5" s="122"/>
      <c r="P5" s="122"/>
      <c r="Q5" s="123"/>
    </row>
    <row r="6" spans="1:17" x14ac:dyDescent="0.2">
      <c r="A6" s="124" t="s">
        <v>164</v>
      </c>
      <c r="B6" s="124"/>
      <c r="C6" s="124"/>
      <c r="D6" s="124"/>
      <c r="E6" s="124"/>
      <c r="F6" s="124"/>
      <c r="G6" s="124"/>
      <c r="H6" s="124"/>
      <c r="I6" s="124"/>
      <c r="J6" s="124"/>
      <c r="K6" s="124"/>
      <c r="L6" s="124"/>
      <c r="M6" s="124"/>
      <c r="N6" s="124"/>
      <c r="O6" s="124"/>
      <c r="P6" s="124"/>
      <c r="Q6" s="124"/>
    </row>
    <row r="8" spans="1:17" x14ac:dyDescent="0.2">
      <c r="A8" s="118" t="s">
        <v>85</v>
      </c>
      <c r="B8" s="118"/>
      <c r="C8" s="118"/>
      <c r="D8" s="118"/>
      <c r="E8" s="118"/>
      <c r="F8" s="118"/>
      <c r="G8" s="118"/>
      <c r="H8" s="118"/>
      <c r="I8" s="118"/>
      <c r="J8" s="118"/>
      <c r="K8" s="64"/>
      <c r="L8" s="66"/>
      <c r="M8" s="66"/>
      <c r="N8" s="10"/>
      <c r="O8" s="10"/>
      <c r="P8" s="10"/>
    </row>
    <row r="9" spans="1:17" x14ac:dyDescent="0.2">
      <c r="A9" s="111" t="s">
        <v>17</v>
      </c>
      <c r="B9" s="111"/>
      <c r="C9" s="111"/>
      <c r="D9" s="12"/>
      <c r="E9" s="1"/>
      <c r="F9" s="2"/>
      <c r="G9" s="2"/>
      <c r="H9" s="2"/>
      <c r="I9" s="2"/>
      <c r="J9" s="9"/>
      <c r="K9" s="9"/>
      <c r="L9" s="67"/>
      <c r="M9" s="67"/>
      <c r="N9" s="11"/>
      <c r="O9" s="11"/>
      <c r="P9" s="11"/>
    </row>
    <row r="10" spans="1:17" x14ac:dyDescent="0.2">
      <c r="A10" s="112">
        <f>K18</f>
        <v>1665000</v>
      </c>
      <c r="B10" s="113"/>
      <c r="C10" s="113"/>
      <c r="D10" s="63"/>
      <c r="E10" s="3"/>
      <c r="F10" s="2"/>
      <c r="G10" s="2"/>
      <c r="H10" s="1"/>
      <c r="I10" s="8"/>
      <c r="J10" s="114" t="s">
        <v>20</v>
      </c>
      <c r="K10" s="115"/>
      <c r="L10" s="115"/>
      <c r="M10" s="115"/>
      <c r="N10" s="115"/>
      <c r="O10" s="115"/>
      <c r="P10" s="115"/>
      <c r="Q10" s="116"/>
    </row>
    <row r="11" spans="1:17" x14ac:dyDescent="0.2">
      <c r="A11" s="117" t="s">
        <v>18</v>
      </c>
      <c r="B11" s="113"/>
      <c r="C11" s="113"/>
      <c r="D11" s="63"/>
      <c r="E11" s="3"/>
      <c r="F11" s="2"/>
      <c r="G11" s="2"/>
      <c r="H11" s="2"/>
      <c r="I11" s="8"/>
      <c r="J11" s="4" t="s">
        <v>0</v>
      </c>
      <c r="K11" s="115" t="s">
        <v>87</v>
      </c>
      <c r="L11" s="115"/>
      <c r="M11" s="115"/>
      <c r="N11" s="115"/>
      <c r="O11" s="115"/>
      <c r="P11" s="115"/>
      <c r="Q11" s="116"/>
    </row>
    <row r="12" spans="1:17" ht="22.5" x14ac:dyDescent="0.2">
      <c r="A12" s="117" t="s">
        <v>19</v>
      </c>
      <c r="B12" s="113"/>
      <c r="C12" s="113"/>
      <c r="D12" s="63"/>
      <c r="E12" s="5"/>
      <c r="F12" s="2"/>
      <c r="G12" s="2"/>
      <c r="H12" s="2"/>
      <c r="I12" s="8"/>
      <c r="J12" s="2" t="s">
        <v>1</v>
      </c>
      <c r="K12" s="4" t="s">
        <v>33</v>
      </c>
      <c r="L12" s="4"/>
      <c r="M12" s="4"/>
      <c r="N12" s="4"/>
      <c r="O12" s="4"/>
      <c r="P12" s="4"/>
      <c r="Q12" s="16"/>
    </row>
    <row r="13" spans="1:17" ht="42.75" customHeight="1" x14ac:dyDescent="0.2">
      <c r="A13" s="103" t="s">
        <v>2</v>
      </c>
      <c r="B13" s="99" t="s">
        <v>3</v>
      </c>
      <c r="C13" s="99" t="s">
        <v>21</v>
      </c>
      <c r="D13" s="99" t="s">
        <v>9</v>
      </c>
      <c r="E13" s="99" t="s">
        <v>22</v>
      </c>
      <c r="F13" s="107" t="s">
        <v>23</v>
      </c>
      <c r="G13" s="108"/>
      <c r="H13" s="95" t="s">
        <v>24</v>
      </c>
      <c r="I13" s="95"/>
      <c r="J13" s="96" t="s">
        <v>4</v>
      </c>
      <c r="K13" s="96" t="s">
        <v>5</v>
      </c>
      <c r="L13" s="68"/>
      <c r="M13" s="68"/>
      <c r="N13" s="96" t="s">
        <v>4</v>
      </c>
      <c r="O13" s="96" t="s">
        <v>5</v>
      </c>
      <c r="P13" s="26" t="s">
        <v>10</v>
      </c>
      <c r="Q13" s="98" t="s">
        <v>6</v>
      </c>
    </row>
    <row r="14" spans="1:17" ht="30.75" customHeight="1" x14ac:dyDescent="0.2">
      <c r="A14" s="104"/>
      <c r="B14" s="106"/>
      <c r="C14" s="106"/>
      <c r="D14" s="106"/>
      <c r="E14" s="106"/>
      <c r="F14" s="109"/>
      <c r="G14" s="110"/>
      <c r="H14" s="99" t="s">
        <v>7</v>
      </c>
      <c r="I14" s="99" t="s">
        <v>8</v>
      </c>
      <c r="J14" s="97"/>
      <c r="K14" s="97"/>
      <c r="L14" s="69"/>
      <c r="M14" s="69"/>
      <c r="N14" s="97"/>
      <c r="O14" s="97"/>
      <c r="P14" s="62" t="s">
        <v>11</v>
      </c>
      <c r="Q14" s="98"/>
    </row>
    <row r="15" spans="1:17" ht="18" customHeight="1" x14ac:dyDescent="0.2">
      <c r="A15" s="105"/>
      <c r="B15" s="100"/>
      <c r="C15" s="100"/>
      <c r="D15" s="100"/>
      <c r="E15" s="100"/>
      <c r="F15" s="6" t="s">
        <v>12</v>
      </c>
      <c r="G15" s="6" t="s">
        <v>13</v>
      </c>
      <c r="H15" s="100"/>
      <c r="I15" s="100"/>
      <c r="J15" s="101" t="s">
        <v>15</v>
      </c>
      <c r="K15" s="102"/>
      <c r="L15" s="70" t="s">
        <v>35</v>
      </c>
      <c r="M15" s="70" t="s">
        <v>34</v>
      </c>
      <c r="N15" s="101" t="s">
        <v>16</v>
      </c>
      <c r="O15" s="102"/>
      <c r="P15" s="7"/>
      <c r="Q15" s="74"/>
    </row>
    <row r="16" spans="1:17" ht="147" customHeight="1" x14ac:dyDescent="0.2">
      <c r="A16" s="87" t="s">
        <v>29</v>
      </c>
      <c r="B16" s="82" t="s">
        <v>168</v>
      </c>
      <c r="C16" s="89" t="s">
        <v>165</v>
      </c>
      <c r="D16" s="87" t="s">
        <v>30</v>
      </c>
      <c r="E16" s="84">
        <v>1</v>
      </c>
      <c r="F16" s="85">
        <v>0</v>
      </c>
      <c r="G16" s="83">
        <v>15</v>
      </c>
      <c r="H16" s="86">
        <v>44896</v>
      </c>
      <c r="I16" s="86">
        <v>44910</v>
      </c>
      <c r="J16" s="65">
        <v>3330000</v>
      </c>
      <c r="K16" s="51">
        <f>(F16*J16+(J16/30*G16))*E16</f>
        <v>1665000</v>
      </c>
      <c r="L16" s="90" t="s">
        <v>166</v>
      </c>
      <c r="M16" s="90" t="s">
        <v>167</v>
      </c>
      <c r="N16" s="30">
        <f t="shared" ref="N16" si="0">+J16</f>
        <v>3330000</v>
      </c>
      <c r="O16" s="58">
        <f t="shared" ref="O16" si="1">+K16</f>
        <v>1665000</v>
      </c>
      <c r="P16" s="51">
        <v>48</v>
      </c>
      <c r="Q16" s="88"/>
    </row>
    <row r="17" spans="1:19" x14ac:dyDescent="0.2">
      <c r="O17" s="58"/>
    </row>
    <row r="18" spans="1:19" s="19" customFormat="1" x14ac:dyDescent="0.2">
      <c r="A18" s="31" t="s">
        <v>14</v>
      </c>
      <c r="B18" s="32"/>
      <c r="C18" s="33"/>
      <c r="D18" s="34"/>
      <c r="E18" s="41">
        <f>SUM(E16:E17)</f>
        <v>1</v>
      </c>
      <c r="F18" s="36"/>
      <c r="G18" s="35"/>
      <c r="H18" s="37"/>
      <c r="I18" s="38"/>
      <c r="J18" s="39"/>
      <c r="K18" s="40">
        <f>SUM(K16:K16)</f>
        <v>1665000</v>
      </c>
      <c r="L18" s="72"/>
      <c r="M18" s="72"/>
      <c r="N18" s="39"/>
      <c r="O18" s="58"/>
      <c r="P18" s="38"/>
      <c r="Q18" s="42"/>
      <c r="R18" s="75"/>
      <c r="S18" s="75"/>
    </row>
    <row r="19" spans="1:19" ht="29.25" customHeight="1" x14ac:dyDescent="0.2">
      <c r="B19" s="21"/>
      <c r="K19" s="46"/>
      <c r="N19" s="22"/>
      <c r="Q19" s="20"/>
    </row>
    <row r="20" spans="1:19" ht="29.25" customHeight="1" x14ac:dyDescent="0.2">
      <c r="B20" s="21"/>
      <c r="K20" s="46"/>
      <c r="N20" s="22"/>
      <c r="Q20" s="20"/>
    </row>
    <row r="21" spans="1:19" ht="30.75" customHeight="1" x14ac:dyDescent="0.2">
      <c r="K21" s="23"/>
      <c r="L21" s="73"/>
      <c r="M21" s="73"/>
      <c r="N21" s="23"/>
      <c r="O21" s="23"/>
      <c r="Q21" s="24"/>
    </row>
    <row r="22" spans="1:19" ht="30.75" customHeight="1" x14ac:dyDescent="0.2">
      <c r="K22" s="23"/>
      <c r="L22" s="73"/>
      <c r="M22" s="73"/>
      <c r="N22" s="23"/>
      <c r="O22" s="23"/>
      <c r="Q22" s="24"/>
    </row>
    <row r="23" spans="1:19" ht="15" x14ac:dyDescent="0.25">
      <c r="A23" s="94" t="s">
        <v>31</v>
      </c>
      <c r="B23" s="94"/>
      <c r="C23" s="94"/>
      <c r="D23" s="94"/>
      <c r="E23" s="94"/>
      <c r="F23" s="94"/>
      <c r="G23" s="94"/>
      <c r="H23" s="94"/>
      <c r="I23" s="94"/>
      <c r="J23" s="94"/>
      <c r="K23" s="94"/>
      <c r="L23" s="94"/>
      <c r="M23" s="94"/>
      <c r="N23" s="94"/>
      <c r="O23" s="94"/>
      <c r="P23" s="94"/>
      <c r="Q23" s="94"/>
    </row>
    <row r="24" spans="1:19" ht="15" x14ac:dyDescent="0.25">
      <c r="A24" s="94" t="s">
        <v>32</v>
      </c>
      <c r="B24" s="94"/>
      <c r="C24" s="94"/>
      <c r="D24" s="94"/>
      <c r="E24" s="94"/>
      <c r="F24" s="94"/>
      <c r="G24" s="94"/>
      <c r="H24" s="94"/>
      <c r="I24" s="94"/>
      <c r="J24" s="94"/>
      <c r="K24" s="94"/>
      <c r="L24" s="94"/>
      <c r="M24" s="94"/>
      <c r="N24" s="94"/>
      <c r="O24" s="94"/>
      <c r="P24" s="94"/>
      <c r="Q24" s="94"/>
    </row>
    <row r="25" spans="1:19" x14ac:dyDescent="0.2">
      <c r="I25" s="46"/>
    </row>
    <row r="26" spans="1:19" x14ac:dyDescent="0.2">
      <c r="A26" s="15" t="s">
        <v>174</v>
      </c>
      <c r="B26" s="15" t="s">
        <v>175</v>
      </c>
      <c r="J26" s="46"/>
    </row>
    <row r="27" spans="1:19" x14ac:dyDescent="0.2">
      <c r="H27" s="46"/>
    </row>
    <row r="28" spans="1:19" x14ac:dyDescent="0.2">
      <c r="J28" s="46"/>
    </row>
  </sheetData>
  <mergeCells count="30">
    <mergeCell ref="A8:J8"/>
    <mergeCell ref="A1:P2"/>
    <mergeCell ref="A3:Q3"/>
    <mergeCell ref="A4:Q4"/>
    <mergeCell ref="A5:Q5"/>
    <mergeCell ref="A6:Q6"/>
    <mergeCell ref="E13:E15"/>
    <mergeCell ref="F13:G14"/>
    <mergeCell ref="A9:C9"/>
    <mergeCell ref="A10:C10"/>
    <mergeCell ref="J10:Q10"/>
    <mergeCell ref="A11:C11"/>
    <mergeCell ref="K11:Q11"/>
    <mergeCell ref="A12:C12"/>
    <mergeCell ref="A23:Q23"/>
    <mergeCell ref="A24:Q24"/>
    <mergeCell ref="H13:I13"/>
    <mergeCell ref="J13:J14"/>
    <mergeCell ref="K13:K14"/>
    <mergeCell ref="N13:N14"/>
    <mergeCell ref="O13:O14"/>
    <mergeCell ref="Q13:Q14"/>
    <mergeCell ref="H14:H15"/>
    <mergeCell ref="I14:I15"/>
    <mergeCell ref="J15:K15"/>
    <mergeCell ref="N15:O15"/>
    <mergeCell ref="A13:A15"/>
    <mergeCell ref="B13:B15"/>
    <mergeCell ref="C13:C15"/>
    <mergeCell ref="D13:D15"/>
  </mergeCells>
  <pageMargins left="0.7" right="0.7" top="0.75" bottom="0.75" header="0.3" footer="0.3"/>
  <pageSetup scale="26" orientation="landscape"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AEFD3A-3113-45C3-90AF-983D00ADE3B2}">
  <dimension ref="B2:C9"/>
  <sheetViews>
    <sheetView workbookViewId="0">
      <selection activeCell="C6" sqref="C6"/>
    </sheetView>
  </sheetViews>
  <sheetFormatPr baseColWidth="10" defaultRowHeight="15" x14ac:dyDescent="0.25"/>
  <cols>
    <col min="2" max="2" width="14.42578125" style="76" customWidth="1"/>
    <col min="3" max="3" width="161.28515625" customWidth="1"/>
  </cols>
  <sheetData>
    <row r="2" spans="2:3" x14ac:dyDescent="0.25">
      <c r="B2" s="76" t="s">
        <v>88</v>
      </c>
    </row>
    <row r="3" spans="2:3" ht="120" x14ac:dyDescent="0.25">
      <c r="C3" s="81" t="s">
        <v>169</v>
      </c>
    </row>
    <row r="6" spans="2:3" ht="270" x14ac:dyDescent="0.25">
      <c r="B6" s="91" t="s">
        <v>89</v>
      </c>
      <c r="C6" s="80" t="s">
        <v>170</v>
      </c>
    </row>
    <row r="7" spans="2:3" x14ac:dyDescent="0.25">
      <c r="C7" s="80"/>
    </row>
    <row r="8" spans="2:3" x14ac:dyDescent="0.25">
      <c r="B8" s="76" t="s">
        <v>171</v>
      </c>
    </row>
    <row r="9" spans="2:3" ht="31.5" x14ac:dyDescent="0.25">
      <c r="B9" s="92" t="s">
        <v>173</v>
      </c>
      <c r="C9" s="93" t="s">
        <v>172</v>
      </c>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762824-0EBF-481E-83A5-E6048385D8DD}">
  <dimension ref="A1:O21"/>
  <sheetViews>
    <sheetView zoomScale="73" zoomScaleNormal="73" workbookViewId="0">
      <selection activeCell="B19" sqref="B19"/>
    </sheetView>
  </sheetViews>
  <sheetFormatPr baseColWidth="10" defaultRowHeight="15" x14ac:dyDescent="0.25"/>
  <cols>
    <col min="1" max="1" width="15.5703125" customWidth="1"/>
    <col min="6" max="6" width="16.5703125" customWidth="1"/>
    <col min="7" max="7" width="13.7109375" customWidth="1"/>
    <col min="13" max="13" width="20.28515625" customWidth="1"/>
  </cols>
  <sheetData>
    <row r="1" spans="1:15" ht="15.75" thickBot="1" x14ac:dyDescent="0.3">
      <c r="A1" s="132" t="s">
        <v>90</v>
      </c>
      <c r="B1" s="135" t="s">
        <v>91</v>
      </c>
      <c r="C1" s="135" t="s">
        <v>92</v>
      </c>
      <c r="D1" s="135" t="s">
        <v>93</v>
      </c>
      <c r="E1" s="135" t="s">
        <v>94</v>
      </c>
      <c r="F1" s="132" t="s">
        <v>95</v>
      </c>
      <c r="G1" s="132" t="s">
        <v>96</v>
      </c>
      <c r="H1" s="135" t="s">
        <v>97</v>
      </c>
      <c r="I1" s="135" t="s">
        <v>98</v>
      </c>
      <c r="J1" s="135" t="s">
        <v>99</v>
      </c>
      <c r="K1" s="135" t="s">
        <v>100</v>
      </c>
      <c r="L1" s="130" t="s">
        <v>101</v>
      </c>
      <c r="M1" s="125" t="s">
        <v>102</v>
      </c>
      <c r="N1" s="128" t="s">
        <v>103</v>
      </c>
      <c r="O1" s="129"/>
    </row>
    <row r="2" spans="1:15" x14ac:dyDescent="0.25">
      <c r="A2" s="133"/>
      <c r="B2" s="136"/>
      <c r="C2" s="136"/>
      <c r="D2" s="136"/>
      <c r="E2" s="136"/>
      <c r="F2" s="133"/>
      <c r="G2" s="133"/>
      <c r="H2" s="136"/>
      <c r="I2" s="136"/>
      <c r="J2" s="136"/>
      <c r="K2" s="136"/>
      <c r="L2" s="138"/>
      <c r="M2" s="126"/>
      <c r="N2" s="130" t="s">
        <v>97</v>
      </c>
      <c r="O2" s="130" t="s">
        <v>98</v>
      </c>
    </row>
    <row r="3" spans="1:15" ht="15.75" thickBot="1" x14ac:dyDescent="0.3">
      <c r="A3" s="134"/>
      <c r="B3" s="137"/>
      <c r="C3" s="137"/>
      <c r="D3" s="137"/>
      <c r="E3" s="137"/>
      <c r="F3" s="134"/>
      <c r="G3" s="134"/>
      <c r="H3" s="137"/>
      <c r="I3" s="137"/>
      <c r="J3" s="137"/>
      <c r="K3" s="137"/>
      <c r="L3" s="131"/>
      <c r="M3" s="127"/>
      <c r="N3" s="131"/>
      <c r="O3" s="131"/>
    </row>
    <row r="4" spans="1:15" ht="162.75" customHeight="1" thickBot="1" x14ac:dyDescent="0.3">
      <c r="A4" s="77">
        <v>1</v>
      </c>
      <c r="B4" s="78" t="s">
        <v>104</v>
      </c>
      <c r="C4" s="78" t="s">
        <v>105</v>
      </c>
      <c r="D4" s="78" t="s">
        <v>106</v>
      </c>
      <c r="E4" s="78" t="s">
        <v>107</v>
      </c>
      <c r="F4" s="79" t="s">
        <v>108</v>
      </c>
      <c r="G4" s="79" t="s">
        <v>109</v>
      </c>
      <c r="H4" s="77">
        <v>2</v>
      </c>
      <c r="I4" s="77">
        <v>3</v>
      </c>
      <c r="J4" s="77">
        <v>6</v>
      </c>
      <c r="K4" s="77" t="s">
        <v>110</v>
      </c>
      <c r="L4" s="78" t="s">
        <v>111</v>
      </c>
      <c r="M4" s="79" t="s">
        <v>112</v>
      </c>
      <c r="N4" s="77">
        <v>2</v>
      </c>
      <c r="O4" s="77">
        <v>2</v>
      </c>
    </row>
    <row r="5" spans="1:15" ht="165" thickBot="1" x14ac:dyDescent="0.3">
      <c r="A5" s="77">
        <v>2</v>
      </c>
      <c r="B5" s="78" t="s">
        <v>104</v>
      </c>
      <c r="C5" s="78" t="s">
        <v>105</v>
      </c>
      <c r="D5" s="78" t="s">
        <v>106</v>
      </c>
      <c r="E5" s="78" t="s">
        <v>107</v>
      </c>
      <c r="F5" s="79" t="s">
        <v>113</v>
      </c>
      <c r="G5" s="79" t="s">
        <v>114</v>
      </c>
      <c r="H5" s="77">
        <v>2</v>
      </c>
      <c r="I5" s="77">
        <v>2</v>
      </c>
      <c r="J5" s="77">
        <v>6</v>
      </c>
      <c r="K5" s="77" t="s">
        <v>110</v>
      </c>
      <c r="L5" s="78" t="s">
        <v>115</v>
      </c>
      <c r="M5" s="79" t="s">
        <v>116</v>
      </c>
      <c r="N5" s="77">
        <v>1</v>
      </c>
      <c r="O5" s="77">
        <v>2</v>
      </c>
    </row>
    <row r="6" spans="1:15" ht="165" thickBot="1" x14ac:dyDescent="0.3">
      <c r="A6" s="77">
        <v>3</v>
      </c>
      <c r="B6" s="78" t="s">
        <v>104</v>
      </c>
      <c r="C6" s="78" t="s">
        <v>105</v>
      </c>
      <c r="D6" s="78" t="s">
        <v>106</v>
      </c>
      <c r="E6" s="78" t="s">
        <v>107</v>
      </c>
      <c r="F6" s="79" t="s">
        <v>117</v>
      </c>
      <c r="G6" s="79" t="s">
        <v>114</v>
      </c>
      <c r="H6" s="77">
        <v>2</v>
      </c>
      <c r="I6" s="77">
        <v>3</v>
      </c>
      <c r="J6" s="77">
        <v>6</v>
      </c>
      <c r="K6" s="77" t="s">
        <v>110</v>
      </c>
      <c r="L6" s="78" t="s">
        <v>111</v>
      </c>
      <c r="M6" s="79" t="s">
        <v>118</v>
      </c>
      <c r="N6" s="77">
        <v>1</v>
      </c>
      <c r="O6" s="77">
        <v>2</v>
      </c>
    </row>
    <row r="7" spans="1:15" ht="165" thickBot="1" x14ac:dyDescent="0.3">
      <c r="A7" s="77">
        <v>4</v>
      </c>
      <c r="B7" s="78" t="s">
        <v>104</v>
      </c>
      <c r="C7" s="78" t="s">
        <v>105</v>
      </c>
      <c r="D7" s="78" t="s">
        <v>106</v>
      </c>
      <c r="E7" s="78" t="s">
        <v>107</v>
      </c>
      <c r="F7" s="79" t="s">
        <v>119</v>
      </c>
      <c r="G7" s="79" t="s">
        <v>120</v>
      </c>
      <c r="H7" s="77">
        <v>2</v>
      </c>
      <c r="I7" s="77">
        <v>3</v>
      </c>
      <c r="J7" s="77">
        <v>6</v>
      </c>
      <c r="K7" s="77" t="s">
        <v>110</v>
      </c>
      <c r="L7" s="78" t="s">
        <v>111</v>
      </c>
      <c r="M7" s="79" t="s">
        <v>121</v>
      </c>
      <c r="N7" s="77">
        <v>1</v>
      </c>
      <c r="O7" s="77">
        <v>2</v>
      </c>
    </row>
    <row r="8" spans="1:15" ht="165" thickBot="1" x14ac:dyDescent="0.3">
      <c r="A8" s="77">
        <v>5</v>
      </c>
      <c r="B8" s="78" t="s">
        <v>104</v>
      </c>
      <c r="C8" s="78" t="s">
        <v>105</v>
      </c>
      <c r="D8" s="78" t="s">
        <v>106</v>
      </c>
      <c r="E8" s="78" t="s">
        <v>107</v>
      </c>
      <c r="F8" s="79" t="s">
        <v>122</v>
      </c>
      <c r="G8" s="79" t="s">
        <v>123</v>
      </c>
      <c r="H8" s="77">
        <v>3</v>
      </c>
      <c r="I8" s="77">
        <v>3</v>
      </c>
      <c r="J8" s="77">
        <v>6</v>
      </c>
      <c r="K8" s="77" t="s">
        <v>110</v>
      </c>
      <c r="L8" s="78" t="s">
        <v>124</v>
      </c>
      <c r="M8" s="79" t="s">
        <v>125</v>
      </c>
      <c r="N8" s="77">
        <v>1</v>
      </c>
      <c r="O8" s="77">
        <v>2</v>
      </c>
    </row>
    <row r="9" spans="1:15" ht="124.5" thickBot="1" x14ac:dyDescent="0.3">
      <c r="A9" s="77">
        <v>6</v>
      </c>
      <c r="B9" s="78" t="s">
        <v>126</v>
      </c>
      <c r="C9" s="78" t="s">
        <v>105</v>
      </c>
      <c r="D9" s="78" t="s">
        <v>127</v>
      </c>
      <c r="E9" s="78" t="s">
        <v>107</v>
      </c>
      <c r="F9" s="79" t="s">
        <v>128</v>
      </c>
      <c r="G9" s="79" t="s">
        <v>129</v>
      </c>
      <c r="H9" s="77">
        <v>1</v>
      </c>
      <c r="I9" s="77">
        <v>3</v>
      </c>
      <c r="J9" s="77">
        <v>3</v>
      </c>
      <c r="K9" s="77" t="s">
        <v>130</v>
      </c>
      <c r="L9" s="78" t="s">
        <v>115</v>
      </c>
      <c r="M9" s="79" t="s">
        <v>131</v>
      </c>
      <c r="N9" s="77">
        <v>1</v>
      </c>
      <c r="O9" s="77">
        <v>2</v>
      </c>
    </row>
    <row r="10" spans="1:15" ht="102" thickBot="1" x14ac:dyDescent="0.3">
      <c r="A10" s="77">
        <v>7</v>
      </c>
      <c r="B10" s="78" t="s">
        <v>126</v>
      </c>
      <c r="C10" s="78" t="s">
        <v>105</v>
      </c>
      <c r="D10" s="78" t="s">
        <v>127</v>
      </c>
      <c r="E10" s="78" t="s">
        <v>107</v>
      </c>
      <c r="F10" s="79" t="s">
        <v>132</v>
      </c>
      <c r="G10" s="79" t="s">
        <v>133</v>
      </c>
      <c r="H10" s="77">
        <v>2</v>
      </c>
      <c r="I10" s="77">
        <v>3</v>
      </c>
      <c r="J10" s="77">
        <v>6</v>
      </c>
      <c r="K10" s="77" t="s">
        <v>110</v>
      </c>
      <c r="L10" s="78" t="s">
        <v>115</v>
      </c>
      <c r="M10" s="79" t="s">
        <v>134</v>
      </c>
      <c r="N10" s="77">
        <v>1</v>
      </c>
      <c r="O10" s="77">
        <v>2</v>
      </c>
    </row>
    <row r="11" spans="1:15" ht="113.25" thickBot="1" x14ac:dyDescent="0.3">
      <c r="A11" s="77">
        <v>8</v>
      </c>
      <c r="B11" s="78" t="s">
        <v>126</v>
      </c>
      <c r="C11" s="78" t="s">
        <v>135</v>
      </c>
      <c r="D11" s="78" t="s">
        <v>127</v>
      </c>
      <c r="E11" s="78" t="s">
        <v>107</v>
      </c>
      <c r="F11" s="79" t="s">
        <v>136</v>
      </c>
      <c r="G11" s="79" t="s">
        <v>137</v>
      </c>
      <c r="H11" s="77">
        <v>2</v>
      </c>
      <c r="I11" s="77">
        <v>4</v>
      </c>
      <c r="J11" s="77">
        <v>8</v>
      </c>
      <c r="K11" s="77" t="s">
        <v>110</v>
      </c>
      <c r="L11" s="78" t="s">
        <v>115</v>
      </c>
      <c r="M11" s="79" t="s">
        <v>138</v>
      </c>
      <c r="N11" s="77">
        <v>1</v>
      </c>
      <c r="O11" s="77">
        <v>3</v>
      </c>
    </row>
    <row r="12" spans="1:15" ht="57" thickBot="1" x14ac:dyDescent="0.3">
      <c r="A12" s="77">
        <v>9</v>
      </c>
      <c r="B12" s="78" t="s">
        <v>126</v>
      </c>
      <c r="C12" s="78" t="s">
        <v>135</v>
      </c>
      <c r="D12" s="78" t="s">
        <v>127</v>
      </c>
      <c r="E12" s="78" t="s">
        <v>107</v>
      </c>
      <c r="F12" s="79" t="s">
        <v>139</v>
      </c>
      <c r="G12" s="79" t="s">
        <v>140</v>
      </c>
      <c r="H12" s="77">
        <v>2</v>
      </c>
      <c r="I12" s="77">
        <v>4</v>
      </c>
      <c r="J12" s="77">
        <v>8</v>
      </c>
      <c r="K12" s="77" t="s">
        <v>110</v>
      </c>
      <c r="L12" s="78" t="s">
        <v>115</v>
      </c>
      <c r="M12" s="79" t="s">
        <v>141</v>
      </c>
      <c r="N12" s="77">
        <v>1</v>
      </c>
      <c r="O12" s="77">
        <v>3</v>
      </c>
    </row>
    <row r="13" spans="1:15" ht="160.5" thickBot="1" x14ac:dyDescent="0.3">
      <c r="A13" s="77">
        <v>10</v>
      </c>
      <c r="B13" s="78" t="s">
        <v>126</v>
      </c>
      <c r="C13" s="78" t="s">
        <v>135</v>
      </c>
      <c r="D13" s="78" t="s">
        <v>106</v>
      </c>
      <c r="E13" s="78" t="s">
        <v>107</v>
      </c>
      <c r="F13" s="79" t="s">
        <v>142</v>
      </c>
      <c r="G13" s="79" t="s">
        <v>123</v>
      </c>
      <c r="H13" s="77">
        <v>2</v>
      </c>
      <c r="I13" s="77">
        <v>3</v>
      </c>
      <c r="J13" s="77">
        <v>6</v>
      </c>
      <c r="K13" s="77" t="s">
        <v>110</v>
      </c>
      <c r="L13" s="78" t="s">
        <v>115</v>
      </c>
      <c r="M13" s="79" t="s">
        <v>143</v>
      </c>
      <c r="N13" s="77">
        <v>1</v>
      </c>
      <c r="O13" s="77">
        <v>2</v>
      </c>
    </row>
    <row r="14" spans="1:15" ht="192" thickBot="1" x14ac:dyDescent="0.3">
      <c r="A14" s="77">
        <v>11</v>
      </c>
      <c r="B14" s="78" t="s">
        <v>104</v>
      </c>
      <c r="C14" s="78" t="s">
        <v>135</v>
      </c>
      <c r="D14" s="78" t="s">
        <v>106</v>
      </c>
      <c r="E14" s="78" t="s">
        <v>107</v>
      </c>
      <c r="F14" s="79" t="s">
        <v>144</v>
      </c>
      <c r="G14" s="79" t="s">
        <v>123</v>
      </c>
      <c r="H14" s="77">
        <v>2</v>
      </c>
      <c r="I14" s="77">
        <v>3</v>
      </c>
      <c r="J14" s="77">
        <v>6</v>
      </c>
      <c r="K14" s="77" t="s">
        <v>110</v>
      </c>
      <c r="L14" s="78" t="s">
        <v>115</v>
      </c>
      <c r="M14" s="79" t="s">
        <v>145</v>
      </c>
      <c r="N14" s="77">
        <v>1</v>
      </c>
      <c r="O14" s="77">
        <v>2</v>
      </c>
    </row>
    <row r="15" spans="1:15" ht="135.75" thickBot="1" x14ac:dyDescent="0.3">
      <c r="A15" s="77">
        <v>12</v>
      </c>
      <c r="B15" s="78" t="s">
        <v>104</v>
      </c>
      <c r="C15" s="78" t="s">
        <v>105</v>
      </c>
      <c r="D15" s="78" t="s">
        <v>146</v>
      </c>
      <c r="E15" s="78" t="s">
        <v>107</v>
      </c>
      <c r="F15" s="79" t="s">
        <v>147</v>
      </c>
      <c r="G15" s="79" t="s">
        <v>148</v>
      </c>
      <c r="H15" s="77">
        <v>2</v>
      </c>
      <c r="I15" s="77">
        <v>3</v>
      </c>
      <c r="J15" s="77">
        <v>6</v>
      </c>
      <c r="K15" s="77" t="s">
        <v>110</v>
      </c>
      <c r="L15" s="78" t="s">
        <v>124</v>
      </c>
      <c r="M15" s="79" t="s">
        <v>149</v>
      </c>
      <c r="N15" s="77">
        <v>1</v>
      </c>
      <c r="O15" s="77">
        <v>2</v>
      </c>
    </row>
    <row r="16" spans="1:15" ht="102" thickBot="1" x14ac:dyDescent="0.3">
      <c r="A16" s="77">
        <v>13</v>
      </c>
      <c r="B16" s="78" t="s">
        <v>104</v>
      </c>
      <c r="C16" s="78" t="s">
        <v>105</v>
      </c>
      <c r="D16" s="78" t="s">
        <v>127</v>
      </c>
      <c r="E16" s="78" t="s">
        <v>107</v>
      </c>
      <c r="F16" s="79" t="s">
        <v>150</v>
      </c>
      <c r="G16" s="79" t="s">
        <v>151</v>
      </c>
      <c r="H16" s="77">
        <v>2</v>
      </c>
      <c r="I16" s="77">
        <v>3</v>
      </c>
      <c r="J16" s="77">
        <v>6</v>
      </c>
      <c r="K16" s="77" t="s">
        <v>110</v>
      </c>
      <c r="L16" s="78" t="s">
        <v>124</v>
      </c>
      <c r="M16" s="79" t="s">
        <v>152</v>
      </c>
      <c r="N16" s="77">
        <v>1</v>
      </c>
      <c r="O16" s="77">
        <v>2</v>
      </c>
    </row>
    <row r="17" spans="1:15" ht="135.75" thickBot="1" x14ac:dyDescent="0.3">
      <c r="A17" s="77">
        <v>14</v>
      </c>
      <c r="B17" s="78" t="s">
        <v>104</v>
      </c>
      <c r="C17" s="78" t="s">
        <v>105</v>
      </c>
      <c r="D17" s="78" t="s">
        <v>127</v>
      </c>
      <c r="E17" s="78" t="s">
        <v>107</v>
      </c>
      <c r="F17" s="79" t="s">
        <v>153</v>
      </c>
      <c r="G17" s="79" t="s">
        <v>154</v>
      </c>
      <c r="H17" s="77">
        <v>2</v>
      </c>
      <c r="I17" s="77">
        <v>3</v>
      </c>
      <c r="J17" s="77">
        <v>6</v>
      </c>
      <c r="K17" s="77" t="s">
        <v>110</v>
      </c>
      <c r="L17" s="78" t="s">
        <v>124</v>
      </c>
      <c r="M17" s="79" t="s">
        <v>118</v>
      </c>
      <c r="N17" s="77">
        <v>1</v>
      </c>
      <c r="O17" s="77">
        <v>2</v>
      </c>
    </row>
    <row r="18" spans="1:15" ht="102" thickBot="1" x14ac:dyDescent="0.3">
      <c r="A18" s="77">
        <v>15</v>
      </c>
      <c r="B18" s="78" t="s">
        <v>104</v>
      </c>
      <c r="C18" s="78" t="s">
        <v>105</v>
      </c>
      <c r="D18" s="78" t="s">
        <v>127</v>
      </c>
      <c r="E18" s="78" t="s">
        <v>107</v>
      </c>
      <c r="F18" s="79" t="s">
        <v>155</v>
      </c>
      <c r="G18" s="79" t="s">
        <v>156</v>
      </c>
      <c r="H18" s="77">
        <v>1</v>
      </c>
      <c r="I18" s="77">
        <v>3</v>
      </c>
      <c r="J18" s="77">
        <v>3</v>
      </c>
      <c r="K18" s="77" t="s">
        <v>130</v>
      </c>
      <c r="L18" s="78" t="s">
        <v>115</v>
      </c>
      <c r="M18" s="79" t="s">
        <v>157</v>
      </c>
      <c r="N18" s="77">
        <v>1</v>
      </c>
      <c r="O18" s="77">
        <v>2</v>
      </c>
    </row>
    <row r="19" spans="1:15" ht="192" thickBot="1" x14ac:dyDescent="0.3">
      <c r="A19" s="77">
        <v>16</v>
      </c>
      <c r="B19" s="78" t="s">
        <v>104</v>
      </c>
      <c r="C19" s="78" t="s">
        <v>105</v>
      </c>
      <c r="D19" s="78" t="s">
        <v>127</v>
      </c>
      <c r="E19" s="78" t="s">
        <v>107</v>
      </c>
      <c r="F19" s="79" t="s">
        <v>158</v>
      </c>
      <c r="G19" s="79" t="s">
        <v>159</v>
      </c>
      <c r="H19" s="77">
        <v>1</v>
      </c>
      <c r="I19" s="77">
        <v>3</v>
      </c>
      <c r="J19" s="77">
        <v>3</v>
      </c>
      <c r="K19" s="77" t="s">
        <v>130</v>
      </c>
      <c r="L19" s="78" t="s">
        <v>124</v>
      </c>
      <c r="M19" s="79" t="s">
        <v>145</v>
      </c>
      <c r="N19" s="77">
        <v>1</v>
      </c>
      <c r="O19" s="77">
        <v>2</v>
      </c>
    </row>
    <row r="20" spans="1:15" ht="192" customHeight="1" thickBot="1" x14ac:dyDescent="0.3">
      <c r="A20" s="77">
        <v>17</v>
      </c>
      <c r="B20" s="78" t="s">
        <v>104</v>
      </c>
      <c r="C20" s="78" t="s">
        <v>105</v>
      </c>
      <c r="D20" s="78" t="s">
        <v>127</v>
      </c>
      <c r="E20" s="78" t="s">
        <v>107</v>
      </c>
      <c r="F20" s="79" t="s">
        <v>160</v>
      </c>
      <c r="G20" s="79" t="s">
        <v>161</v>
      </c>
      <c r="H20" s="77">
        <v>2</v>
      </c>
      <c r="I20" s="77">
        <v>3</v>
      </c>
      <c r="J20" s="77">
        <v>6</v>
      </c>
      <c r="K20" s="77" t="s">
        <v>110</v>
      </c>
      <c r="L20" s="78" t="s">
        <v>115</v>
      </c>
      <c r="M20" s="79" t="s">
        <v>157</v>
      </c>
      <c r="N20" s="77">
        <v>1</v>
      </c>
      <c r="O20" s="77">
        <v>2</v>
      </c>
    </row>
    <row r="21" spans="1:15" ht="158.25" thickBot="1" x14ac:dyDescent="0.3">
      <c r="A21" s="77">
        <v>18</v>
      </c>
      <c r="B21" s="78" t="s">
        <v>104</v>
      </c>
      <c r="C21" s="78" t="s">
        <v>105</v>
      </c>
      <c r="D21" s="78" t="s">
        <v>127</v>
      </c>
      <c r="E21" s="78" t="s">
        <v>107</v>
      </c>
      <c r="F21" s="79" t="s">
        <v>162</v>
      </c>
      <c r="G21" s="79" t="s">
        <v>120</v>
      </c>
      <c r="H21" s="77">
        <v>2</v>
      </c>
      <c r="I21" s="77">
        <v>3</v>
      </c>
      <c r="J21" s="77">
        <v>6</v>
      </c>
      <c r="K21" s="77" t="s">
        <v>110</v>
      </c>
      <c r="L21" s="78" t="s">
        <v>115</v>
      </c>
      <c r="M21" s="79" t="s">
        <v>163</v>
      </c>
      <c r="N21" s="77">
        <v>1</v>
      </c>
      <c r="O21" s="77">
        <v>2</v>
      </c>
    </row>
  </sheetData>
  <mergeCells count="16">
    <mergeCell ref="F1:F3"/>
    <mergeCell ref="A1:A3"/>
    <mergeCell ref="B1:B3"/>
    <mergeCell ref="C1:C3"/>
    <mergeCell ref="D1:D3"/>
    <mergeCell ref="E1:E3"/>
    <mergeCell ref="M1:M3"/>
    <mergeCell ref="N1:O1"/>
    <mergeCell ref="N2:N3"/>
    <mergeCell ref="O2:O3"/>
    <mergeCell ref="G1:G3"/>
    <mergeCell ref="H1:H3"/>
    <mergeCell ref="I1:I3"/>
    <mergeCell ref="J1:J3"/>
    <mergeCell ref="K1:K3"/>
    <mergeCell ref="L1:L3"/>
  </mergeCells>
  <pageMargins left="0.7" right="0.7" top="0.75" bottom="0.75" header="0.3" footer="0.3"/>
  <pageSetup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32"/>
  <sheetViews>
    <sheetView view="pageBreakPreview" topLeftCell="K8" zoomScale="78" zoomScaleNormal="78" zoomScaleSheetLayoutView="78" workbookViewId="0">
      <selection activeCell="N16" sqref="N16:O16"/>
    </sheetView>
  </sheetViews>
  <sheetFormatPr baseColWidth="10" defaultColWidth="11.42578125" defaultRowHeight="14.25" x14ac:dyDescent="0.2"/>
  <cols>
    <col min="1" max="1" width="22.28515625" style="15" bestFit="1" customWidth="1"/>
    <col min="2" max="2" width="23.5703125" style="15" bestFit="1" customWidth="1"/>
    <col min="3" max="3" width="43.42578125" style="15" customWidth="1"/>
    <col min="4" max="4" width="29.5703125" style="15" customWidth="1"/>
    <col min="5" max="5" width="13.42578125" style="15" bestFit="1" customWidth="1"/>
    <col min="6" max="6" width="12.42578125" style="15" bestFit="1" customWidth="1"/>
    <col min="7" max="7" width="10.42578125" style="15" bestFit="1" customWidth="1"/>
    <col min="8" max="8" width="9.85546875" style="15" bestFit="1" customWidth="1"/>
    <col min="9" max="9" width="14" style="15" bestFit="1" customWidth="1"/>
    <col min="10" max="10" width="16.5703125" style="15" bestFit="1" customWidth="1"/>
    <col min="11" max="11" width="15.5703125" style="15" bestFit="1" customWidth="1"/>
    <col min="12" max="12" width="95.42578125" style="15" customWidth="1"/>
    <col min="13" max="13" width="90.42578125" style="15" bestFit="1" customWidth="1"/>
    <col min="14" max="14" width="13.7109375" style="15" bestFit="1" customWidth="1"/>
    <col min="15" max="15" width="13.85546875" style="15" bestFit="1" customWidth="1"/>
    <col min="16" max="16" width="12.140625" style="15" bestFit="1" customWidth="1"/>
    <col min="17" max="17" width="19.5703125" style="15" bestFit="1" customWidth="1"/>
    <col min="18" max="16384" width="11.42578125" style="15"/>
  </cols>
  <sheetData>
    <row r="1" spans="1:17" ht="21.75" customHeight="1" x14ac:dyDescent="0.2">
      <c r="A1" s="119"/>
      <c r="B1" s="119"/>
      <c r="C1" s="119"/>
      <c r="D1" s="119"/>
      <c r="E1" s="119"/>
      <c r="F1" s="119"/>
      <c r="G1" s="119"/>
      <c r="H1" s="119"/>
      <c r="I1" s="119"/>
      <c r="J1" s="119"/>
      <c r="K1" s="119"/>
      <c r="L1" s="119"/>
      <c r="M1" s="119"/>
      <c r="N1" s="119"/>
      <c r="O1" s="119"/>
      <c r="P1" s="119"/>
      <c r="Q1" s="25" t="s">
        <v>25</v>
      </c>
    </row>
    <row r="2" spans="1:17" ht="30.75" customHeight="1" x14ac:dyDescent="0.2">
      <c r="A2" s="119"/>
      <c r="B2" s="119"/>
      <c r="C2" s="119"/>
      <c r="D2" s="119"/>
      <c r="E2" s="119"/>
      <c r="F2" s="119"/>
      <c r="G2" s="119"/>
      <c r="H2" s="119"/>
      <c r="I2" s="119"/>
      <c r="J2" s="119"/>
      <c r="K2" s="119"/>
      <c r="L2" s="119"/>
      <c r="M2" s="119"/>
      <c r="N2" s="119"/>
      <c r="O2" s="119"/>
      <c r="P2" s="119"/>
      <c r="Q2" s="27" t="s">
        <v>28</v>
      </c>
    </row>
    <row r="3" spans="1:17" ht="34.5" customHeight="1" x14ac:dyDescent="0.2">
      <c r="A3" s="98" t="s">
        <v>26</v>
      </c>
      <c r="B3" s="98"/>
      <c r="C3" s="98"/>
      <c r="D3" s="98"/>
      <c r="E3" s="98"/>
      <c r="F3" s="98"/>
      <c r="G3" s="98"/>
      <c r="H3" s="98"/>
      <c r="I3" s="98"/>
      <c r="J3" s="98"/>
      <c r="K3" s="98"/>
      <c r="L3" s="98"/>
      <c r="M3" s="98"/>
      <c r="N3" s="98"/>
      <c r="O3" s="98"/>
      <c r="P3" s="98"/>
      <c r="Q3" s="98"/>
    </row>
    <row r="4" spans="1:17" x14ac:dyDescent="0.2">
      <c r="A4" s="120" t="s">
        <v>27</v>
      </c>
      <c r="B4" s="120"/>
      <c r="C4" s="120"/>
      <c r="D4" s="120"/>
      <c r="E4" s="120"/>
      <c r="F4" s="120"/>
      <c r="G4" s="120"/>
      <c r="H4" s="120"/>
      <c r="I4" s="120"/>
      <c r="J4" s="120"/>
      <c r="K4" s="120"/>
      <c r="L4" s="120"/>
      <c r="M4" s="120"/>
      <c r="N4" s="120"/>
      <c r="O4" s="120"/>
      <c r="P4" s="120"/>
      <c r="Q4" s="120"/>
    </row>
    <row r="5" spans="1:17" x14ac:dyDescent="0.2">
      <c r="A5" s="121"/>
      <c r="B5" s="122"/>
      <c r="C5" s="122"/>
      <c r="D5" s="122"/>
      <c r="E5" s="122"/>
      <c r="F5" s="122"/>
      <c r="G5" s="122"/>
      <c r="H5" s="122"/>
      <c r="I5" s="122"/>
      <c r="J5" s="122"/>
      <c r="K5" s="122"/>
      <c r="L5" s="122"/>
      <c r="M5" s="122"/>
      <c r="N5" s="122"/>
      <c r="O5" s="122"/>
      <c r="P5" s="122"/>
      <c r="Q5" s="123"/>
    </row>
    <row r="6" spans="1:17" x14ac:dyDescent="0.2">
      <c r="A6" s="124" t="s">
        <v>86</v>
      </c>
      <c r="B6" s="124"/>
      <c r="C6" s="124"/>
      <c r="D6" s="124"/>
      <c r="E6" s="124"/>
      <c r="F6" s="124"/>
      <c r="G6" s="124"/>
      <c r="H6" s="124"/>
      <c r="I6" s="124"/>
      <c r="J6" s="124"/>
      <c r="K6" s="124"/>
      <c r="L6" s="124"/>
      <c r="M6" s="124"/>
      <c r="N6" s="124"/>
      <c r="O6" s="124"/>
      <c r="P6" s="124"/>
      <c r="Q6" s="124"/>
    </row>
    <row r="8" spans="1:17" x14ac:dyDescent="0.2">
      <c r="A8" s="118" t="s">
        <v>85</v>
      </c>
      <c r="B8" s="118"/>
      <c r="C8" s="118"/>
      <c r="D8" s="118"/>
      <c r="E8" s="118"/>
      <c r="F8" s="118"/>
      <c r="G8" s="118"/>
      <c r="H8" s="118"/>
      <c r="I8" s="118"/>
      <c r="J8" s="118"/>
      <c r="K8" s="14"/>
      <c r="L8" s="10"/>
      <c r="M8" s="10"/>
      <c r="N8" s="10"/>
      <c r="O8" s="10"/>
      <c r="P8" s="10"/>
    </row>
    <row r="9" spans="1:17" x14ac:dyDescent="0.2">
      <c r="A9" s="111" t="s">
        <v>17</v>
      </c>
      <c r="B9" s="111"/>
      <c r="C9" s="111"/>
      <c r="D9" s="12"/>
      <c r="E9" s="1"/>
      <c r="F9" s="2"/>
      <c r="G9" s="2"/>
      <c r="H9" s="2"/>
      <c r="I9" s="2"/>
      <c r="J9" s="9"/>
      <c r="K9" s="9"/>
      <c r="L9" s="11"/>
      <c r="M9" s="11"/>
      <c r="N9" s="11"/>
      <c r="O9" s="11"/>
      <c r="P9" s="11"/>
    </row>
    <row r="10" spans="1:17" x14ac:dyDescent="0.2">
      <c r="A10" s="112">
        <f>K24</f>
        <v>51348640</v>
      </c>
      <c r="B10" s="113"/>
      <c r="C10" s="113"/>
      <c r="D10" s="13"/>
      <c r="E10" s="3"/>
      <c r="F10" s="2"/>
      <c r="G10" s="2"/>
      <c r="H10" s="1"/>
      <c r="I10" s="8"/>
      <c r="J10" s="114" t="s">
        <v>20</v>
      </c>
      <c r="K10" s="115"/>
      <c r="L10" s="115"/>
      <c r="M10" s="115"/>
      <c r="N10" s="115"/>
      <c r="O10" s="115"/>
      <c r="P10" s="115"/>
      <c r="Q10" s="116"/>
    </row>
    <row r="11" spans="1:17" x14ac:dyDescent="0.2">
      <c r="A11" s="117" t="s">
        <v>18</v>
      </c>
      <c r="B11" s="113"/>
      <c r="C11" s="113"/>
      <c r="D11" s="13"/>
      <c r="E11" s="3"/>
      <c r="F11" s="2"/>
      <c r="G11" s="2"/>
      <c r="H11" s="2"/>
      <c r="I11" s="8"/>
      <c r="J11" s="4" t="s">
        <v>0</v>
      </c>
      <c r="K11" s="115" t="s">
        <v>87</v>
      </c>
      <c r="L11" s="115"/>
      <c r="M11" s="115"/>
      <c r="N11" s="115"/>
      <c r="O11" s="115"/>
      <c r="P11" s="115"/>
      <c r="Q11" s="116"/>
    </row>
    <row r="12" spans="1:17" ht="22.5" x14ac:dyDescent="0.2">
      <c r="A12" s="117" t="s">
        <v>19</v>
      </c>
      <c r="B12" s="113"/>
      <c r="C12" s="113"/>
      <c r="D12" s="13"/>
      <c r="E12" s="5"/>
      <c r="F12" s="2"/>
      <c r="G12" s="2"/>
      <c r="H12" s="2"/>
      <c r="I12" s="8"/>
      <c r="J12" s="2" t="s">
        <v>1</v>
      </c>
      <c r="K12" s="4" t="s">
        <v>33</v>
      </c>
      <c r="L12" s="4"/>
      <c r="M12" s="4"/>
      <c r="N12" s="4"/>
      <c r="O12" s="4"/>
      <c r="P12" s="4"/>
      <c r="Q12" s="16"/>
    </row>
    <row r="13" spans="1:17" ht="42.75" customHeight="1" x14ac:dyDescent="0.2">
      <c r="A13" s="103" t="s">
        <v>2</v>
      </c>
      <c r="B13" s="99" t="s">
        <v>3</v>
      </c>
      <c r="C13" s="99" t="s">
        <v>21</v>
      </c>
      <c r="D13" s="99" t="s">
        <v>9</v>
      </c>
      <c r="E13" s="99" t="s">
        <v>22</v>
      </c>
      <c r="F13" s="107" t="s">
        <v>23</v>
      </c>
      <c r="G13" s="108"/>
      <c r="H13" s="95" t="s">
        <v>24</v>
      </c>
      <c r="I13" s="95"/>
      <c r="J13" s="96" t="s">
        <v>4</v>
      </c>
      <c r="K13" s="96" t="s">
        <v>5</v>
      </c>
      <c r="L13" s="43"/>
      <c r="M13" s="43"/>
      <c r="N13" s="96" t="s">
        <v>4</v>
      </c>
      <c r="O13" s="96" t="s">
        <v>5</v>
      </c>
      <c r="P13" s="26" t="s">
        <v>10</v>
      </c>
      <c r="Q13" s="142" t="s">
        <v>6</v>
      </c>
    </row>
    <row r="14" spans="1:17" ht="30.75" customHeight="1" x14ac:dyDescent="0.2">
      <c r="A14" s="104"/>
      <c r="B14" s="106"/>
      <c r="C14" s="106"/>
      <c r="D14" s="106"/>
      <c r="E14" s="106"/>
      <c r="F14" s="109"/>
      <c r="G14" s="110"/>
      <c r="H14" s="99" t="s">
        <v>7</v>
      </c>
      <c r="I14" s="99" t="s">
        <v>8</v>
      </c>
      <c r="J14" s="97"/>
      <c r="K14" s="97"/>
      <c r="L14" s="44"/>
      <c r="M14" s="44"/>
      <c r="N14" s="97"/>
      <c r="O14" s="97"/>
      <c r="P14" s="28" t="s">
        <v>11</v>
      </c>
      <c r="Q14" s="98"/>
    </row>
    <row r="15" spans="1:17" ht="18" customHeight="1" x14ac:dyDescent="0.2">
      <c r="A15" s="105"/>
      <c r="B15" s="100"/>
      <c r="C15" s="100"/>
      <c r="D15" s="100"/>
      <c r="E15" s="100"/>
      <c r="F15" s="6" t="s">
        <v>12</v>
      </c>
      <c r="G15" s="6" t="s">
        <v>13</v>
      </c>
      <c r="H15" s="100"/>
      <c r="I15" s="100"/>
      <c r="J15" s="101" t="s">
        <v>15</v>
      </c>
      <c r="K15" s="102"/>
      <c r="L15" s="45" t="s">
        <v>35</v>
      </c>
      <c r="M15" s="45" t="s">
        <v>34</v>
      </c>
      <c r="N15" s="101" t="s">
        <v>16</v>
      </c>
      <c r="O15" s="102"/>
      <c r="P15" s="7"/>
      <c r="Q15" s="17"/>
    </row>
    <row r="16" spans="1:17" ht="34.5" customHeight="1" x14ac:dyDescent="0.2">
      <c r="A16" s="47" t="s">
        <v>29</v>
      </c>
      <c r="B16" s="47" t="s">
        <v>59</v>
      </c>
      <c r="C16" s="47" t="s">
        <v>70</v>
      </c>
      <c r="D16" s="47" t="s">
        <v>30</v>
      </c>
      <c r="E16" s="48">
        <v>1</v>
      </c>
      <c r="F16" s="49">
        <v>1</v>
      </c>
      <c r="G16" s="49">
        <v>8</v>
      </c>
      <c r="H16" s="50">
        <v>44516</v>
      </c>
      <c r="I16" s="50" t="s">
        <v>36</v>
      </c>
      <c r="J16" s="29">
        <v>3810000</v>
      </c>
      <c r="K16" s="51">
        <f>(F16*J16+(J16/30*G16))*E16</f>
        <v>4826000</v>
      </c>
      <c r="L16" s="58" t="s">
        <v>61</v>
      </c>
      <c r="M16" s="51" t="s">
        <v>62</v>
      </c>
      <c r="N16" s="30">
        <f>+J16</f>
        <v>3810000</v>
      </c>
      <c r="O16" s="58">
        <f>+K16</f>
        <v>4826000</v>
      </c>
      <c r="P16" s="51" t="s">
        <v>58</v>
      </c>
      <c r="Q16" s="139" t="s">
        <v>37</v>
      </c>
    </row>
    <row r="17" spans="1:17" ht="142.5" customHeight="1" x14ac:dyDescent="0.2">
      <c r="A17" s="47" t="s">
        <v>29</v>
      </c>
      <c r="B17" s="47" t="s">
        <v>64</v>
      </c>
      <c r="C17" s="47" t="s">
        <v>65</v>
      </c>
      <c r="D17" s="47" t="s">
        <v>30</v>
      </c>
      <c r="E17" s="48">
        <v>2</v>
      </c>
      <c r="F17" s="49">
        <v>1</v>
      </c>
      <c r="G17" s="49">
        <v>8</v>
      </c>
      <c r="H17" s="50">
        <v>44516</v>
      </c>
      <c r="I17" s="50" t="s">
        <v>36</v>
      </c>
      <c r="J17" s="29">
        <v>3810000</v>
      </c>
      <c r="K17" s="51">
        <f>(F17*J17+(J17/30*G17))*E17</f>
        <v>9652000</v>
      </c>
      <c r="L17" s="58" t="s">
        <v>74</v>
      </c>
      <c r="M17" s="51" t="s">
        <v>75</v>
      </c>
      <c r="N17" s="30">
        <f t="shared" ref="N17:N22" si="0">+J17</f>
        <v>3810000</v>
      </c>
      <c r="O17" s="58">
        <f t="shared" ref="O17:O22" si="1">+K17</f>
        <v>9652000</v>
      </c>
      <c r="P17" s="51" t="s">
        <v>73</v>
      </c>
      <c r="Q17" s="140"/>
    </row>
    <row r="18" spans="1:17" ht="34.5" customHeight="1" x14ac:dyDescent="0.2">
      <c r="A18" s="47" t="s">
        <v>29</v>
      </c>
      <c r="B18" s="47" t="s">
        <v>67</v>
      </c>
      <c r="C18" s="47" t="s">
        <v>76</v>
      </c>
      <c r="D18" s="47" t="s">
        <v>30</v>
      </c>
      <c r="E18" s="48">
        <v>1</v>
      </c>
      <c r="F18" s="49">
        <v>1</v>
      </c>
      <c r="G18" s="49">
        <v>8</v>
      </c>
      <c r="H18" s="50">
        <v>44516</v>
      </c>
      <c r="I18" s="50">
        <v>44546</v>
      </c>
      <c r="J18" s="60">
        <v>3038400</v>
      </c>
      <c r="K18" s="51">
        <f t="shared" ref="K18:K22" si="2">(F18*J18+(J18/30*G18))*E18</f>
        <v>3848640</v>
      </c>
      <c r="L18" s="51" t="s">
        <v>83</v>
      </c>
      <c r="M18" s="51" t="s">
        <v>84</v>
      </c>
      <c r="N18" s="61">
        <f t="shared" si="0"/>
        <v>3038400</v>
      </c>
      <c r="O18" s="51">
        <f t="shared" si="1"/>
        <v>3848640</v>
      </c>
      <c r="P18" s="51" t="s">
        <v>82</v>
      </c>
      <c r="Q18" s="140"/>
    </row>
    <row r="19" spans="1:17" ht="34.5" customHeight="1" x14ac:dyDescent="0.2">
      <c r="A19" s="47" t="s">
        <v>29</v>
      </c>
      <c r="B19" s="47" t="s">
        <v>64</v>
      </c>
      <c r="C19" s="47" t="s">
        <v>66</v>
      </c>
      <c r="D19" s="47" t="s">
        <v>30</v>
      </c>
      <c r="E19" s="48">
        <v>2</v>
      </c>
      <c r="F19" s="49">
        <v>1</v>
      </c>
      <c r="G19" s="49">
        <v>8</v>
      </c>
      <c r="H19" s="50">
        <v>44516</v>
      </c>
      <c r="I19" s="50" t="s">
        <v>36</v>
      </c>
      <c r="J19" s="60">
        <v>3810000</v>
      </c>
      <c r="K19" s="51">
        <f t="shared" si="2"/>
        <v>9652000</v>
      </c>
      <c r="L19" s="51" t="s">
        <v>60</v>
      </c>
      <c r="M19" s="51" t="s">
        <v>77</v>
      </c>
      <c r="N19" s="61">
        <f t="shared" si="0"/>
        <v>3810000</v>
      </c>
      <c r="O19" s="51">
        <f t="shared" si="1"/>
        <v>9652000</v>
      </c>
      <c r="P19" s="51" t="s">
        <v>73</v>
      </c>
      <c r="Q19" s="140"/>
    </row>
    <row r="20" spans="1:17" ht="137.25" customHeight="1" x14ac:dyDescent="0.2">
      <c r="A20" s="47" t="s">
        <v>29</v>
      </c>
      <c r="B20" s="47" t="s">
        <v>64</v>
      </c>
      <c r="C20" s="47" t="s">
        <v>68</v>
      </c>
      <c r="D20" s="47" t="s">
        <v>30</v>
      </c>
      <c r="E20" s="48">
        <v>1</v>
      </c>
      <c r="F20" s="49">
        <v>1</v>
      </c>
      <c r="G20" s="49">
        <v>8</v>
      </c>
      <c r="H20" s="50">
        <v>44516</v>
      </c>
      <c r="I20" s="50" t="s">
        <v>36</v>
      </c>
      <c r="J20" s="29">
        <v>3510000</v>
      </c>
      <c r="K20" s="51">
        <f t="shared" si="2"/>
        <v>4446000</v>
      </c>
      <c r="L20" s="59" t="s">
        <v>80</v>
      </c>
      <c r="M20" s="59" t="s">
        <v>81</v>
      </c>
      <c r="N20" s="30">
        <f t="shared" si="0"/>
        <v>3510000</v>
      </c>
      <c r="O20" s="58">
        <f t="shared" si="1"/>
        <v>4446000</v>
      </c>
      <c r="P20" s="51" t="s">
        <v>73</v>
      </c>
      <c r="Q20" s="140"/>
    </row>
    <row r="21" spans="1:17" ht="147.75" customHeight="1" x14ac:dyDescent="0.2">
      <c r="A21" s="47" t="s">
        <v>29</v>
      </c>
      <c r="B21" s="47" t="s">
        <v>64</v>
      </c>
      <c r="C21" s="47" t="s">
        <v>69</v>
      </c>
      <c r="D21" s="47" t="s">
        <v>30</v>
      </c>
      <c r="E21" s="48">
        <v>1</v>
      </c>
      <c r="F21" s="49">
        <v>1</v>
      </c>
      <c r="G21" s="49">
        <v>8</v>
      </c>
      <c r="H21" s="50">
        <v>44516</v>
      </c>
      <c r="I21" s="50" t="s">
        <v>36</v>
      </c>
      <c r="J21" s="29">
        <v>3510000</v>
      </c>
      <c r="K21" s="51">
        <f t="shared" ref="K21" si="3">(F21*J21+(J21/30*G21))*E21</f>
        <v>4446000</v>
      </c>
      <c r="L21" s="58" t="s">
        <v>78</v>
      </c>
      <c r="M21" s="51" t="s">
        <v>79</v>
      </c>
      <c r="N21" s="30">
        <f t="shared" si="0"/>
        <v>3510000</v>
      </c>
      <c r="O21" s="58">
        <f t="shared" si="1"/>
        <v>4446000</v>
      </c>
      <c r="P21" s="51" t="s">
        <v>73</v>
      </c>
      <c r="Q21" s="140"/>
    </row>
    <row r="22" spans="1:17" ht="96" customHeight="1" x14ac:dyDescent="0.2">
      <c r="A22" s="47" t="s">
        <v>29</v>
      </c>
      <c r="B22" s="47" t="s">
        <v>38</v>
      </c>
      <c r="C22" s="47" t="s">
        <v>63</v>
      </c>
      <c r="D22" s="47" t="s">
        <v>30</v>
      </c>
      <c r="E22" s="48">
        <v>3</v>
      </c>
      <c r="F22" s="49">
        <v>1</v>
      </c>
      <c r="G22" s="49">
        <v>8</v>
      </c>
      <c r="H22" s="50">
        <v>44516</v>
      </c>
      <c r="I22" s="50" t="s">
        <v>36</v>
      </c>
      <c r="J22" s="29">
        <v>3810000</v>
      </c>
      <c r="K22" s="51">
        <f t="shared" si="2"/>
        <v>14478000</v>
      </c>
      <c r="L22" s="51" t="s">
        <v>71</v>
      </c>
      <c r="M22" s="51" t="s">
        <v>72</v>
      </c>
      <c r="N22" s="30">
        <f t="shared" si="0"/>
        <v>3810000</v>
      </c>
      <c r="O22" s="58">
        <f t="shared" si="1"/>
        <v>14478000</v>
      </c>
      <c r="P22" s="51" t="s">
        <v>58</v>
      </c>
      <c r="Q22" s="141"/>
    </row>
    <row r="23" spans="1:17" x14ac:dyDescent="0.2">
      <c r="O23" s="18"/>
    </row>
    <row r="24" spans="1:17" s="19" customFormat="1" x14ac:dyDescent="0.2">
      <c r="A24" s="31" t="s">
        <v>14</v>
      </c>
      <c r="B24" s="32"/>
      <c r="C24" s="33"/>
      <c r="D24" s="34"/>
      <c r="E24" s="41">
        <f>SUM(E16:E23)</f>
        <v>11</v>
      </c>
      <c r="F24" s="36"/>
      <c r="G24" s="35"/>
      <c r="H24" s="37"/>
      <c r="I24" s="38"/>
      <c r="J24" s="39"/>
      <c r="K24" s="40">
        <f>+K16+K17+K18+K19+K20+K21+K22</f>
        <v>51348640</v>
      </c>
      <c r="L24" s="40"/>
      <c r="M24" s="40"/>
      <c r="N24" s="39"/>
      <c r="O24" s="18"/>
      <c r="P24" s="38"/>
      <c r="Q24" s="42"/>
    </row>
    <row r="25" spans="1:17" ht="29.25" customHeight="1" x14ac:dyDescent="0.2">
      <c r="B25" s="21"/>
      <c r="K25" s="46"/>
      <c r="N25" s="22"/>
      <c r="Q25" s="20"/>
    </row>
    <row r="26" spans="1:17" ht="30.75" customHeight="1" x14ac:dyDescent="0.2">
      <c r="K26" s="23"/>
      <c r="L26" s="23"/>
      <c r="M26" s="23"/>
      <c r="N26" s="23"/>
      <c r="O26" s="23"/>
      <c r="Q26" s="24"/>
    </row>
    <row r="27" spans="1:17" ht="15" x14ac:dyDescent="0.25">
      <c r="A27" s="94" t="s">
        <v>31</v>
      </c>
      <c r="B27" s="94"/>
      <c r="C27" s="94"/>
      <c r="D27" s="94"/>
      <c r="E27" s="94"/>
      <c r="F27" s="94"/>
      <c r="G27" s="94"/>
      <c r="H27" s="94"/>
      <c r="I27" s="94"/>
      <c r="J27" s="94"/>
      <c r="K27" s="94"/>
      <c r="L27" s="94"/>
      <c r="M27" s="94"/>
      <c r="N27" s="94"/>
      <c r="O27" s="94"/>
      <c r="P27" s="94"/>
      <c r="Q27" s="94"/>
    </row>
    <row r="28" spans="1:17" ht="15" x14ac:dyDescent="0.25">
      <c r="A28" s="94" t="s">
        <v>32</v>
      </c>
      <c r="B28" s="94"/>
      <c r="C28" s="94"/>
      <c r="D28" s="94"/>
      <c r="E28" s="94"/>
      <c r="F28" s="94"/>
      <c r="G28" s="94"/>
      <c r="H28" s="94"/>
      <c r="I28" s="94"/>
      <c r="J28" s="94"/>
      <c r="K28" s="94"/>
      <c r="L28" s="94"/>
      <c r="M28" s="94"/>
      <c r="N28" s="94"/>
      <c r="O28" s="94"/>
      <c r="P28" s="94"/>
      <c r="Q28" s="94"/>
    </row>
    <row r="29" spans="1:17" x14ac:dyDescent="0.2">
      <c r="I29" s="46"/>
    </row>
    <row r="30" spans="1:17" x14ac:dyDescent="0.2">
      <c r="J30" s="46"/>
    </row>
    <row r="31" spans="1:17" x14ac:dyDescent="0.2">
      <c r="H31" s="46"/>
    </row>
    <row r="32" spans="1:17" x14ac:dyDescent="0.2">
      <c r="J32" s="46"/>
    </row>
  </sheetData>
  <mergeCells count="31">
    <mergeCell ref="A1:P2"/>
    <mergeCell ref="A3:Q3"/>
    <mergeCell ref="A4:Q4"/>
    <mergeCell ref="A5:Q5"/>
    <mergeCell ref="A6:Q6"/>
    <mergeCell ref="J10:Q10"/>
    <mergeCell ref="A11:C11"/>
    <mergeCell ref="K11:Q11"/>
    <mergeCell ref="A12:C12"/>
    <mergeCell ref="A8:J8"/>
    <mergeCell ref="D13:D15"/>
    <mergeCell ref="E13:E15"/>
    <mergeCell ref="F13:G14"/>
    <mergeCell ref="A9:C9"/>
    <mergeCell ref="A10:C10"/>
    <mergeCell ref="Q16:Q22"/>
    <mergeCell ref="A27:Q27"/>
    <mergeCell ref="A28:Q28"/>
    <mergeCell ref="H13:I13"/>
    <mergeCell ref="J13:J14"/>
    <mergeCell ref="K13:K14"/>
    <mergeCell ref="N13:N14"/>
    <mergeCell ref="O13:O14"/>
    <mergeCell ref="Q13:Q14"/>
    <mergeCell ref="H14:H15"/>
    <mergeCell ref="I14:I15"/>
    <mergeCell ref="J15:K15"/>
    <mergeCell ref="N15:O15"/>
    <mergeCell ref="A13:A15"/>
    <mergeCell ref="B13:B15"/>
    <mergeCell ref="C13:C15"/>
  </mergeCells>
  <phoneticPr fontId="15" type="noConversion"/>
  <pageMargins left="0.7" right="0.7" top="0.75" bottom="0.75" header="0.3" footer="0.3"/>
  <pageSetup scale="26" orientation="landscape" verticalDpi="12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E9E776-72FF-4757-8BA7-4079DCD60272}">
  <dimension ref="C3:K19"/>
  <sheetViews>
    <sheetView workbookViewId="0">
      <selection activeCell="E14" sqref="E14"/>
    </sheetView>
  </sheetViews>
  <sheetFormatPr baseColWidth="10" defaultColWidth="10.7109375" defaultRowHeight="15" x14ac:dyDescent="0.25"/>
  <cols>
    <col min="3" max="3" width="54.42578125" customWidth="1"/>
    <col min="4" max="4" width="14.140625" bestFit="1" customWidth="1"/>
    <col min="10" max="10" width="13.7109375" bestFit="1" customWidth="1"/>
  </cols>
  <sheetData>
    <row r="3" spans="3:11" x14ac:dyDescent="0.25">
      <c r="C3" s="52" t="s">
        <v>39</v>
      </c>
      <c r="D3" s="53">
        <v>15150400</v>
      </c>
      <c r="H3" t="s">
        <v>50</v>
      </c>
    </row>
    <row r="4" spans="3:11" x14ac:dyDescent="0.25">
      <c r="C4" s="52" t="s">
        <v>40</v>
      </c>
      <c r="D4" s="53">
        <v>13462000</v>
      </c>
      <c r="H4" s="55">
        <f>'ANEXO 2 (IISem)'!K24</f>
        <v>51348640</v>
      </c>
    </row>
    <row r="5" spans="3:11" x14ac:dyDescent="0.25">
      <c r="C5" s="52" t="s">
        <v>41</v>
      </c>
      <c r="D5" s="53">
        <v>13462000</v>
      </c>
      <c r="H5" s="56">
        <f>D8</f>
        <v>62053300</v>
      </c>
    </row>
    <row r="6" spans="3:11" x14ac:dyDescent="0.25">
      <c r="C6" s="52" t="s">
        <v>42</v>
      </c>
      <c r="D6" s="53">
        <v>13462000</v>
      </c>
      <c r="H6">
        <f>D16</f>
        <v>45453000</v>
      </c>
      <c r="J6" t="s">
        <v>51</v>
      </c>
    </row>
    <row r="7" spans="3:11" x14ac:dyDescent="0.25">
      <c r="C7" s="52" t="s">
        <v>43</v>
      </c>
      <c r="D7" s="53">
        <v>6516900</v>
      </c>
      <c r="I7" s="57">
        <v>215272900</v>
      </c>
      <c r="J7" t="s">
        <v>52</v>
      </c>
    </row>
    <row r="8" spans="3:11" x14ac:dyDescent="0.25">
      <c r="D8" s="56">
        <f>SUM(D3:D7)</f>
        <v>62053300</v>
      </c>
      <c r="J8" s="57">
        <f>SUM(D14)</f>
        <v>29636400</v>
      </c>
      <c r="K8" t="s">
        <v>53</v>
      </c>
    </row>
    <row r="9" spans="3:11" x14ac:dyDescent="0.25">
      <c r="J9" s="57">
        <f>SUM(J7:J8)</f>
        <v>29636400</v>
      </c>
      <c r="K9" t="s">
        <v>54</v>
      </c>
    </row>
    <row r="10" spans="3:11" x14ac:dyDescent="0.25">
      <c r="C10" s="143" t="s">
        <v>47</v>
      </c>
      <c r="D10" s="144"/>
      <c r="J10" s="57">
        <v>9115200</v>
      </c>
      <c r="K10" t="s">
        <v>55</v>
      </c>
    </row>
    <row r="11" spans="3:11" x14ac:dyDescent="0.25">
      <c r="C11" s="52" t="s">
        <v>45</v>
      </c>
      <c r="D11" s="53">
        <v>16383000</v>
      </c>
      <c r="J11" s="55" t="e">
        <f>#REF!</f>
        <v>#REF!</v>
      </c>
      <c r="K11" t="s">
        <v>56</v>
      </c>
    </row>
    <row r="12" spans="3:11" x14ac:dyDescent="0.25">
      <c r="C12" s="52" t="s">
        <v>44</v>
      </c>
      <c r="D12" s="53">
        <v>4010400</v>
      </c>
      <c r="J12" s="57" t="e">
        <f>J9-J10-J11</f>
        <v>#REF!</v>
      </c>
      <c r="K12" t="s">
        <v>57</v>
      </c>
    </row>
    <row r="13" spans="3:11" x14ac:dyDescent="0.25">
      <c r="C13" s="52" t="s">
        <v>46</v>
      </c>
      <c r="D13" s="53">
        <v>9243000</v>
      </c>
    </row>
    <row r="14" spans="3:11" x14ac:dyDescent="0.25">
      <c r="D14" s="56">
        <f>SUM(D11:D13)</f>
        <v>29636400</v>
      </c>
    </row>
    <row r="16" spans="3:11" x14ac:dyDescent="0.25">
      <c r="C16" s="54" t="s">
        <v>48</v>
      </c>
      <c r="D16" s="54">
        <v>45453000</v>
      </c>
    </row>
    <row r="17" spans="3:10" x14ac:dyDescent="0.25">
      <c r="J17">
        <v>25681400</v>
      </c>
    </row>
    <row r="19" spans="3:10" x14ac:dyDescent="0.25">
      <c r="C19" s="52" t="s">
        <v>49</v>
      </c>
      <c r="D19" s="53">
        <f>+D3+D4+D5+D6+D7+D11+D12+D13+'ANEXO 2 (IISem)'!K24</f>
        <v>143038340</v>
      </c>
    </row>
  </sheetData>
  <mergeCells count="1">
    <mergeCell ref="C10:D10"/>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2</vt:i4>
      </vt:variant>
    </vt:vector>
  </HeadingPairs>
  <TitlesOfParts>
    <vt:vector size="7" baseType="lpstr">
      <vt:lpstr>ANEXO 2_COMPLEMENTARIA_REG_2022</vt:lpstr>
      <vt:lpstr>JUSTIFICACION_ÓBLIGACIONES</vt:lpstr>
      <vt:lpstr>MATRIZ DE RIESGOS</vt:lpstr>
      <vt:lpstr>ANEXO 2 (IISem)</vt:lpstr>
      <vt:lpstr>Hoja1</vt:lpstr>
      <vt:lpstr>'ANEXO 2 (IISem)'!Área_de_impresión</vt:lpstr>
      <vt:lpstr>'ANEXO 2_COMPLEMENTARIA_REG_2022'!Área_de_impresión</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ADMINISTRADOR1</dc:creator>
  <cp:lastModifiedBy>Maria Jose Hurtado Arias</cp:lastModifiedBy>
  <cp:lastPrinted>2021-12-28T14:38:28Z</cp:lastPrinted>
  <dcterms:created xsi:type="dcterms:W3CDTF">2020-02-28T20:30:41Z</dcterms:created>
  <dcterms:modified xsi:type="dcterms:W3CDTF">2022-11-28T14:46:05Z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2022-11-15T16:20:19Z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d9e4857f-d363-4be6-94f5-633af62312e3</vt:lpwstr>
  </property>
  <property fmtid="{D5CDD505-2E9C-101B-9397-08002B2CF9AE}" pid="8" name="MSIP_Label_1299739c-ad3d-4908-806e-4d91151a6e13_ContentBits">
    <vt:lpwstr>0</vt:lpwstr>
  </property>
</Properties>
</file>