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90" windowWidth="10515" windowHeight="8760"/>
  </bookViews>
  <sheets>
    <sheet name="ITEM 1" sheetId="2" r:id="rId1"/>
  </sheets>
  <calcPr calcId="145621"/>
</workbook>
</file>

<file path=xl/calcChain.xml><?xml version="1.0" encoding="utf-8"?>
<calcChain xmlns="http://schemas.openxmlformats.org/spreadsheetml/2006/main">
  <c r="M108" i="2" l="1"/>
  <c r="M107" i="2"/>
  <c r="M106" i="2"/>
  <c r="M105" i="2"/>
  <c r="M109" i="2" s="1"/>
  <c r="M104" i="2"/>
  <c r="M101" i="2"/>
  <c r="M100" i="2"/>
  <c r="M102" i="2" s="1"/>
  <c r="M97" i="2"/>
  <c r="M98" i="2" s="1"/>
  <c r="M94" i="2"/>
  <c r="M95" i="2" s="1"/>
  <c r="M93" i="2"/>
  <c r="M92" i="2"/>
  <c r="M88" i="2"/>
  <c r="M90" i="2" s="1"/>
  <c r="M89" i="2"/>
  <c r="M87" i="2"/>
  <c r="M81" i="2"/>
  <c r="M82" i="2"/>
  <c r="M83" i="2"/>
  <c r="M84" i="2"/>
  <c r="M80" i="2"/>
  <c r="M85" i="2" s="1"/>
  <c r="M77" i="2"/>
  <c r="M76" i="2"/>
  <c r="M78" i="2" s="1"/>
  <c r="M74" i="2"/>
  <c r="M73" i="2"/>
  <c r="M72" i="2"/>
  <c r="M69" i="2"/>
  <c r="M70" i="2" s="1"/>
  <c r="M68" i="2"/>
  <c r="M56" i="2"/>
  <c r="M66" i="2" s="1"/>
  <c r="M57" i="2"/>
  <c r="M58" i="2"/>
  <c r="M59" i="2"/>
  <c r="M60" i="2"/>
  <c r="M61" i="2"/>
  <c r="M62" i="2"/>
  <c r="M63" i="2"/>
  <c r="M64" i="2"/>
  <c r="M65" i="2"/>
  <c r="M55" i="2"/>
  <c r="M49" i="2"/>
  <c r="M50" i="2"/>
  <c r="M51" i="2"/>
  <c r="M52" i="2"/>
  <c r="M48" i="2"/>
  <c r="M53" i="2" s="1"/>
  <c r="M45" i="2"/>
  <c r="M43" i="2"/>
  <c r="M44" i="2"/>
  <c r="M32" i="2"/>
  <c r="M46" i="2" s="1"/>
  <c r="M33" i="2"/>
  <c r="M34" i="2"/>
  <c r="M35" i="2"/>
  <c r="M36" i="2"/>
  <c r="M37" i="2"/>
  <c r="M38" i="2"/>
  <c r="M39" i="2"/>
  <c r="M40" i="2"/>
  <c r="M41" i="2"/>
  <c r="M42" i="2"/>
  <c r="M31" i="2"/>
  <c r="M28" i="2"/>
  <c r="M25" i="2"/>
  <c r="M26" i="2"/>
  <c r="M27" i="2"/>
  <c r="M24" i="2"/>
  <c r="M23" i="2"/>
  <c r="M8" i="2"/>
  <c r="M9" i="2"/>
  <c r="M10" i="2"/>
  <c r="M11" i="2"/>
  <c r="M12" i="2"/>
  <c r="M13" i="2"/>
  <c r="M14" i="2"/>
  <c r="M15" i="2"/>
  <c r="M16" i="2"/>
  <c r="M17" i="2"/>
  <c r="M18" i="2"/>
  <c r="M19" i="2"/>
  <c r="M20" i="2"/>
  <c r="M7" i="2"/>
  <c r="M6" i="2"/>
  <c r="M21" i="2" s="1"/>
  <c r="M29" i="2" l="1"/>
  <c r="M111" i="2" s="1"/>
  <c r="M112" i="2" l="1"/>
  <c r="M116" i="2" s="1"/>
  <c r="M113" i="2"/>
  <c r="M114" i="2"/>
  <c r="M115" i="2" s="1"/>
</calcChain>
</file>

<file path=xl/sharedStrings.xml><?xml version="1.0" encoding="utf-8"?>
<sst xmlns="http://schemas.openxmlformats.org/spreadsheetml/2006/main" count="296" uniqueCount="224">
  <si>
    <t>DILIGENCIE LA RAZON SOCIAL</t>
  </si>
  <si>
    <t>ITEM</t>
  </si>
  <si>
    <t>VALOR UNITARIO SIN IVA</t>
  </si>
  <si>
    <r>
      <rPr>
        <b/>
        <sz val="9"/>
        <rFont val="Arial"/>
        <family val="2"/>
      </rPr>
      <t xml:space="preserve">NOTA 1: </t>
    </r>
    <r>
      <rPr>
        <sz val="9"/>
        <rFont val="Arial"/>
        <family val="2"/>
      </rPr>
      <t>SE REQUIERE QUE EL PROPONENTE INTERESADO NO MODIFIQUE LA CULUMNA DE CANTIDADES, NI PRECIOS DE REFERENCIA ESTABLECIDOS POR LA ENTIDAD.</t>
    </r>
  </si>
  <si>
    <t>Cód.</t>
  </si>
  <si>
    <t>ACTIVIDADES</t>
  </si>
  <si>
    <t>UND</t>
  </si>
  <si>
    <t>CANT</t>
  </si>
  <si>
    <t>VR UNITARIO</t>
  </si>
  <si>
    <t>VR TOTAL</t>
  </si>
  <si>
    <t>P-1</t>
  </si>
  <si>
    <t>PRELIMINARES</t>
  </si>
  <si>
    <t>P-1.1</t>
  </si>
  <si>
    <t>LOCALIZACIÓN Y REPLANTEO EDIFICIO</t>
  </si>
  <si>
    <t>m2</t>
  </si>
  <si>
    <t>P-1.2</t>
  </si>
  <si>
    <t>LOCALIZACIÓN Y REPLANTEO CERRAMIENTO</t>
  </si>
  <si>
    <t>m</t>
  </si>
  <si>
    <t>P-1.2A</t>
  </si>
  <si>
    <t>LOCALIZACIÓN Y REPLANTEO DE REDES PARA INFRAESTRUCTURA HIDRÁULICA</t>
  </si>
  <si>
    <t>P-1.5A</t>
  </si>
  <si>
    <t>EXCAVACIÓN MANUAL DE MATERIAL HETEROGENEO (No incluye retiro de material excavado.)</t>
  </si>
  <si>
    <t>m3</t>
  </si>
  <si>
    <t>P-1.8A</t>
  </si>
  <si>
    <t>EXCAVACIÓN MECÁNICA EN MATERIAL COMUN (No Incluye cargue y retiro del material excavado a botadero.)</t>
  </si>
  <si>
    <t>P-1.13</t>
  </si>
  <si>
    <t>RELLENO, CONFORMACIÓN Y COMPACTACIÓN A MAQUINA CON MATERIAL PROVENIENTE DE EXCAVACIÓN (Incluye cargue, descargue, conformación.)</t>
  </si>
  <si>
    <t>P-1.15</t>
  </si>
  <si>
    <t>RELLENO, CONFORMACIÓN Y COMPACTACIÓN MANUAL DE MATERIAL PROVENIENTE DE EXCAVACIÓN.</t>
  </si>
  <si>
    <t>P-1.16A</t>
  </si>
  <si>
    <t>ALQUILER DE ENTIBADO METÁLICO A-36 PARA GARANTIZAR SEGURIDAD TEMPORAL EN EXCAVACIÓNES DE PROFUNDIDADES MÁXIMAS DE 5.0 METROS, CARGA DE TRABAJO ADMISIBLE MÍNIMA DE 7.0 T/m2, TIPO CSW (CONTENTION STEEL WALL), DIMENSIÓN DE LOS PANELES 6.10 M x 2.44 M X 0.15 M DE ESPESOR, INCLUYE PANELES PARA CONFORMACIÓN DE CAJÓN, CODALES EN TUBO DE ACERO, CADENA DE CUATRO BRAZOS PARA MOVIMIENTOS, TRANSPORTE HASTA EL SITIO DE LA OBRA, MONTAJE Y DESMONTAJE.</t>
  </si>
  <si>
    <t>M2</t>
  </si>
  <si>
    <t>P-1.17</t>
  </si>
  <si>
    <t>DEMOLICIÓN DE CONCRETO MASIVO (TODO TIPO DE ELEMENTOS ESTRUCTURALES Y NO ESTRUCTURALES EN CONCRETO. (Incluye cargue y retiro de escombros).</t>
  </si>
  <si>
    <t>P-1.22A</t>
  </si>
  <si>
    <t>DEMOLICION DE CAJA DE INSPECCIÓN EN MAMPOSTERIA O CONCRETO SECCION 0,60m x 0,60m HASTA 1,0m x 1,0 m: h=1,20m (Incluye cargue y retiro de escombros)</t>
  </si>
  <si>
    <t>P-1.76</t>
  </si>
  <si>
    <t>TALA DE ARBOLES CLASE II h=&gt;5m&lt;10m (Incluye desenraíce, retiro y disposición final). LO ANTERIOR PREVIO TRAMITE DE PERMISO ANTE ENTIDAD COMPETENTE.</t>
  </si>
  <si>
    <t>P-1.85</t>
  </si>
  <si>
    <t>RETIRO MANUAL DE GEOMEMBRANA Y/O GEOTEXTIL (Incluye disposición final en sitio autorizado por la autoridad ambiental competente)</t>
  </si>
  <si>
    <t>P-1.156</t>
  </si>
  <si>
    <t>DESMONTE TUBERIA HIDRAULICA Y/O SANITARIA (Incluye regata y desmonte de accesorios.)</t>
  </si>
  <si>
    <t>P-1.158</t>
  </si>
  <si>
    <t>RETIRO DE MATERIAL HETEROGENEO (Incluye cargue y retiro del material a botadero.)</t>
  </si>
  <si>
    <t>P-1.165</t>
  </si>
  <si>
    <t>MOTOBOMBA PARA MANEJO DE AGUA EN EXCAVACIÓN. Incluye gasolina y todos los elementos para su correcto funcionamiento.</t>
  </si>
  <si>
    <t>Hr</t>
  </si>
  <si>
    <t>TOTAL CAPITULO  P1-PRELIMINARES</t>
  </si>
  <si>
    <t>C-2</t>
  </si>
  <si>
    <t>CIMIENTOS</t>
  </si>
  <si>
    <t>C-2.3</t>
  </si>
  <si>
    <t>BASE CONCRETO DE LIMPIEZA 2.000 PSI  E = 5 cm</t>
  </si>
  <si>
    <t>C-2.10</t>
  </si>
  <si>
    <t>VIGA CIMENTACIÓN EN CONCRETO 3.000 psi  - CON FORMALETA  (Sin refuerzo)</t>
  </si>
  <si>
    <t>C-2.13</t>
  </si>
  <si>
    <t>CONCRETO CICLOPEO PARA CIMIENTOS (60% Concreto 3000 psi y 40% piedra media zonga)</t>
  </si>
  <si>
    <t>C-2.27</t>
  </si>
  <si>
    <t>DADOS EN  CONCRETO 3.000 psi ( Sin refuerzo )</t>
  </si>
  <si>
    <t>C-2.29</t>
  </si>
  <si>
    <t>MURO SOBRECIMIENTO LADRILLO TOLETE RECOCIDO (Incluye anclajes de perforación, adhesivo epóxico y pañete impermeabilizado)</t>
  </si>
  <si>
    <t>C-2.42</t>
  </si>
  <si>
    <t>LOSA DE CIMENTACIÓN CONCRETO IMPERMEABILIZADO 4.000 psi ( Sin refuerzo )</t>
  </si>
  <si>
    <t>TOTAL CAPITULO  C-2 CIMIENTOS</t>
  </si>
  <si>
    <t>S-3</t>
  </si>
  <si>
    <t>DESAGUES E INSTALACIONES SANITARIAS</t>
  </si>
  <si>
    <t>S-3.5</t>
  </si>
  <si>
    <t>CAJA DE INSPECCIÓN 1.00 * 1.00 * 1.00m.  (Incluye excavación, base en recebo común, placa concreto, ladrillo común, marco en ángulo 2 1/2 x 2 1/2 * 3/16" y tapa reforzada en platina de 3 * 3/16" con parrilla en varilla 3/8 cada 10 cm.). Según detalle.</t>
  </si>
  <si>
    <t>und</t>
  </si>
  <si>
    <t>S-3.8</t>
  </si>
  <si>
    <t>BAJANTE AGUAS NEGRAS  PVC   4"   (Incluye codo, unión y abrazadera de fijación )</t>
  </si>
  <si>
    <t>S-3.45</t>
  </si>
  <si>
    <t>TUBERIA ALCANTARILLADO 160 MM Tipo Novafort o equivalente.  (Incluye relleno inicial y lateral con base granular fina, y relleno final con material proveniente de la excavación) instalación  y cinta de demarcación).Según norma técnica ASTM 2321</t>
  </si>
  <si>
    <t>S-3.46</t>
  </si>
  <si>
    <t>TUBERIA ALCANTARILLADO 200 MM Tipo Novafort o equivalente.  (Incluye relleno inicial y lateral con base granular fina, y relleno final con material proveniente de la excavación) instalación y cinta de demarcación).Según norma técnica ASTM 2321</t>
  </si>
  <si>
    <t>S-3.48</t>
  </si>
  <si>
    <t>TUBERIA ALCANTARILLADO 315 MM Tipo Novafort o equivalente.  (Incluye relleno inicial y lateral con base granular fina, y relleno final con material proveniente de la excavación) instalación y cinta de demarcación).Según norma técnica ASTM 2321</t>
  </si>
  <si>
    <t>S-3.94</t>
  </si>
  <si>
    <t>CONEXIÓN A POZO - CAJA EXISTENTE (Incluye demolición muro cañuela y mortero)</t>
  </si>
  <si>
    <t>S-3.188</t>
  </si>
  <si>
    <t>TEE SANITARIA - 6" Incluye instalación, limpiador y soldadura</t>
  </si>
  <si>
    <t>S-3.190</t>
  </si>
  <si>
    <t>BOMBEO DE AGUA RESIDUAL</t>
  </si>
  <si>
    <t>S-3.191</t>
  </si>
  <si>
    <t>EXTRACCIÓN LODOS POZO EYECTOR Y/O TANQUE SEPTICO Y/O TANQUE DE SEDIMENTACIÓN EXISTENTE - mediante equipo de bombeo, incluye disposición final controlada de los lodos en sitio autorizado por la autoridad ambiental competente.</t>
  </si>
  <si>
    <t>S-3.192</t>
  </si>
  <si>
    <t>EXTRACCIÓN LODOS LAGUNA ESTABILIZACION - mediante equipo de bombeo, incluye disposición final controlada de los lodos a sitio autorizado por la autoridad ambiental competente (incluye remoción mecánica de lodos)</t>
  </si>
  <si>
    <t>S3.194B</t>
  </si>
  <si>
    <t>LECHO DE SECADO DE LODOS. (Incluye placa y muros en concreto impermeabilizado de 4000 psi, tubería perforada, material filtrante compuesto por grava y arena de varias granulometrías, estructura de cubierta, cubierta, pasos, cunetas  y recebo).</t>
  </si>
  <si>
    <t>S-3.199</t>
  </si>
  <si>
    <t>SUMINISTRO E INSTALACIÓN DE CANALETA PARSHALL DE 3" EN PRFV (Incluye reglilla de medición)</t>
  </si>
  <si>
    <t>S-3.229</t>
  </si>
  <si>
    <t>SUMINISTRO E INSTALACIÓN DE COMPUERTA EN FIBRA DE VIDRIO O LAMINA PARA BY-PASS INCLUYE GUIAS EN ÁNGULO DE 2"X1/4"</t>
  </si>
  <si>
    <t>S-3.256</t>
  </si>
  <si>
    <t>BANDEJA ESCURRIDORA en lamina de acero inoxidable; AISI 316L e=4.5mm (Incluye corte y moldeado según detalle, elementos y accesorios de anclaje)</t>
  </si>
  <si>
    <t>S-3.437</t>
  </si>
  <si>
    <t>CONDUCTOS PRISMATICOS Y ELEMENTOS ESPECIALES FABRICADOS EN PRFV (Poliéster Reforzado con Fibra de Vidrio) de alto impacto, empleados para el transporte no presurizado de agua potable o residual según las especificaciones del proyecto. Dimensiones según planos y especificaciones de diseño. Color azul para agua potable; color negro para agua residual. Incluye elementos de soporte, anclaje y fijación de la estructura en PRFV a la estructura receptora mediante platinas, perfiles, tornillería y pernos de acero inoxidable AISI 316L; Incluye empaques, juntas y demás elementos para su correcta instalación y funcionamiento. (PRFV rígido, superficie lisa brillante y no reactiva a las variaciones del pH en el agua o debido a la presencia de CO2, SO4, detergentes, grasas, fenoles o subproductos de la degradación de materia orgánica en el agua; superficie de contacto con el agua con extrema resistencia a la abrasión; PRFV con protección contra los rayos ultravioleta; resistencia a la flexión ASTM-D6272 &gt; 110MPa; resistencia a la tensión ASTM-D5083 &gt; 65Mpa; módulo de elasticidad ASTM-D6272 &gt; 4830MPa; tensión de elongación ASTM-D5083 &gt; 1.5%; módulo de tensión a tracción ASTM-D5083 &gt; 7000MPa). A TODO COSTO</t>
  </si>
  <si>
    <t>TOTAL CAPITULO  S-3 DESAGUES E INSTALACIONES SANITARIAS</t>
  </si>
  <si>
    <t>PB-4</t>
  </si>
  <si>
    <t>PISOS-BASES-RELLENOS</t>
  </si>
  <si>
    <t>PB-4.4</t>
  </si>
  <si>
    <t>POLIETILENO CAL. 6 (Impermeabilización piso)</t>
  </si>
  <si>
    <t>PB-4.6</t>
  </si>
  <si>
    <t>SUB BASE GRANULAR MATERIAL SELECCIONADO. Suministro, transporte, colocación y compactación según Norma INVÍAS y estudios de suelos.</t>
  </si>
  <si>
    <t>PB-4.38</t>
  </si>
  <si>
    <t>BASE GRANULAR B-200 (Suministro, transporte, colocación y compactación según estudios de suelos.)</t>
  </si>
  <si>
    <t>PB-4.41</t>
  </si>
  <si>
    <t>SUMINISTRO E INSTALACIÓN DE GEOTEXTIL NT 2000 CON GEOMEMBRANA 40 MIL PARA LAGUNAS DE ESTABILIZACIÓN (Incluye soldadura a traslape por termo fusión)</t>
  </si>
  <si>
    <t>PB-4.56</t>
  </si>
  <si>
    <t>RELLENO EN ARENA DE PEÑA</t>
  </si>
  <si>
    <t>TOTAL CAPITULO  PB-4 PISOS-BASES-RELLENOS</t>
  </si>
  <si>
    <t>EC-5</t>
  </si>
  <si>
    <t>ESTRUCTURAS EN CONCRETO</t>
  </si>
  <si>
    <t>EC-5.1</t>
  </si>
  <si>
    <t>ACERO 60.000 PSI ( Incluye alambre negro y figuración )</t>
  </si>
  <si>
    <t>kg</t>
  </si>
  <si>
    <t>EC-5.7</t>
  </si>
  <si>
    <t>MALLA ELECTROSOLDADA M-221 Q-6 Φ 6.5mm c/.15m en ambos sentidos (Incluye alambre negro, colocación y traslapo).</t>
  </si>
  <si>
    <t>EC-5.8</t>
  </si>
  <si>
    <t>MALLA ELECTROSOLDADA M-262 Φ 7,0mm c/.15m en ambos sentidos (Incluye alambre negro, colocación y traslapo).</t>
  </si>
  <si>
    <t>EC-5.12</t>
  </si>
  <si>
    <t>PLACA CONTRAPISO CONCRETO 3.000 psi  E=0.10 m ( Sin refuerzo )</t>
  </si>
  <si>
    <t>EC-5.17</t>
  </si>
  <si>
    <t>COLUMNAS CONCRETO 3.000 psi (sin refuerzo )</t>
  </si>
  <si>
    <t>EC-5.26</t>
  </si>
  <si>
    <t>MURO DE CONTENCIÓN CONCRETO de 4.000 psi A LA VISTA (sin refuerzo).</t>
  </si>
  <si>
    <t>EC-5.49</t>
  </si>
  <si>
    <t>VIGUETA CONFINAMIENTO CONCRETO 3.000 psi 0.20 x 0.12 m.  (Sin Refuerzo).</t>
  </si>
  <si>
    <t>EC-5.63</t>
  </si>
  <si>
    <t>ALBARDILLAS PROTECCION MUROS  EN CONCRETO A= 0.20 REFORZADO DE 2500 PSI (Incluye refuerzo)</t>
  </si>
  <si>
    <t>EC-5.67</t>
  </si>
  <si>
    <t>CINTA SIKA PVC V - 15 para Juntas</t>
  </si>
  <si>
    <t>EC-5.312</t>
  </si>
  <si>
    <t>SUMINISTRO E INSTALACION DE TORNILLO 3/8" X 1 1/2" CON TUERCA Y ARANDELA</t>
  </si>
  <si>
    <t>EC-5.341</t>
  </si>
  <si>
    <t>ANCLAJE EXPANSIVO DE ACERO INOXIDABLE DE 1/4" x 2.1/4" (Incluye perforación del elemento de fijación y del muro de anclaje). A TODO COSTO</t>
  </si>
  <si>
    <t>TOTAL CAPITULO  EC-5 ESTRUCTURAS EN CONCRETO</t>
  </si>
  <si>
    <t>M-6</t>
  </si>
  <si>
    <t>MAMPOSTERIA</t>
  </si>
  <si>
    <t>M-6.3</t>
  </si>
  <si>
    <t>MURO EN BLOQUE Nº5 Arcilla 33*23*11.5 cm.  Incluye grafil 5 mm. Anclajes perforación y adhesivo epóxico</t>
  </si>
  <si>
    <t>M-6.27</t>
  </si>
  <si>
    <t>POYO EN CONCRETO FUNDIDO EN SITIO h= 10 cm. (No incluye enchape, Incluye refuerzo)</t>
  </si>
  <si>
    <t xml:space="preserve">m </t>
  </si>
  <si>
    <t>TOTAL CAPITULO  M-6 MAMPOSTERIA</t>
  </si>
  <si>
    <t>H-7</t>
  </si>
  <si>
    <t>INSTALACIONES HIDRAULICAS</t>
  </si>
  <si>
    <t>H-7.446</t>
  </si>
  <si>
    <t>SUMINISTRO E INSTALACIÓN DE COMPUERTA LATERAL DESLIZANTE CUADRADA 8", TIPO GUILLOTINA (SELF-CONTAINED)  (Incluye accesorios en acero inoxidable: volante de operación, vástago, platinas guía, perfiles y ángulos, tornillería, espárragos de anclaje; incluye recubrimiento con pintura epóxica anticorrosiva y todos los demás elementos y accesorios necesarios para la instalación y el adecuado funcionamiento de la compuerta) a todo costo</t>
  </si>
  <si>
    <t>H-7B.169</t>
  </si>
  <si>
    <t>PLATINAS Y ÁNGULOS DE UNION ACERO INOXIDABLE (Incluye soldadura e instalación). A TODO COSTO</t>
  </si>
  <si>
    <t>TOTAL CAPITULO  H-7 INSTALACIONES HIDRAULICAS</t>
  </si>
  <si>
    <t>PR-9</t>
  </si>
  <si>
    <t>PAÑETES-RESANES</t>
  </si>
  <si>
    <t>PR-9.1</t>
  </si>
  <si>
    <t>PAÑETE LISO MUROS 1:3 Exterior con dilataciones 5 cm. Cada 62.5 cm. (Incluye filos y dilataciones hasta altura 2,5 m.)</t>
  </si>
  <si>
    <t>PR-9.17</t>
  </si>
  <si>
    <t>TOTAL CAPITULO  PR-9  PAÑETES - RESANES</t>
  </si>
  <si>
    <t>CB-10</t>
  </si>
  <si>
    <t>CUBIERTAS</t>
  </si>
  <si>
    <t>CB-10.1</t>
  </si>
  <si>
    <t>ESTRUCTURA Perfil Lámina Delgada PHR ASTM A500 Grado 50. Calibre según diseño (Incluye vigas, cerchas, correas, anticorrosivo y esmalte)</t>
  </si>
  <si>
    <t>CB-10.11</t>
  </si>
  <si>
    <t>IMPERMEABILIZACION Tipo Manto Morter Plas AL-80 de 3.5 mm con foil de aluminio o equivalente. INCLUYE MORTERO AFINADO PENDIENTADO 1:4 (Canales y/o cubiertas planas, incluye media cañas, remates,)</t>
  </si>
  <si>
    <t>CB-10.19</t>
  </si>
  <si>
    <t>CANAL EN LAMINA GALVANIZADA Cal .18 d/ 0.60 m. (Suministro e instalación con wash primer + esmalte + anclaje a muro + sikaflex 1A)</t>
  </si>
  <si>
    <t>CB-10.53</t>
  </si>
  <si>
    <t>FLANCHE EN LAMINA GALVANIZADA Cal .20 d/ 0.50 m. (Suministro e instalación con wash primer + esmalte + anclaje a muro + silicona)</t>
  </si>
  <si>
    <t>CB-10.119</t>
  </si>
  <si>
    <t>CUBIERTA EN TEJA STANDING SEAM opal traslucida, en acrílico reforzado con fibra de vidrio. (Incluye instalación y el suministro de todas las fijaciones y accesorios requeridos para el correcto montaje).</t>
  </si>
  <si>
    <t>TOTAL CAPITULO  CB-10  CUBIERTAS</t>
  </si>
  <si>
    <t>PA-12</t>
  </si>
  <si>
    <t>PISOS - ACABADOS</t>
  </si>
  <si>
    <t>PA-12.5</t>
  </si>
  <si>
    <t>ENDURECEDOR Color. Losa en concreto (Tipo rocktop de toxement o equivalente.)acabado con allanadora mecánica</t>
  </si>
  <si>
    <t>PA-12.38</t>
  </si>
  <si>
    <t>GUARDAESCOBA Cerámica Tipo Pompei h = 10 cm. Tipo Alfa o equivalente. Color Coral o Shell según diseño (Incluye boquilla y mortero de pega.)</t>
  </si>
  <si>
    <t>PA-12.158</t>
  </si>
  <si>
    <t>ZOCALO CORRIENTE SALMON de 15x15 cm-1. Tipo Alfa o equivalente. Color Rojo, Sahara o Mocca (Incluye boquilla color y mortero de pega).</t>
  </si>
  <si>
    <t>TOTAL CAPITULO  PA-12 PISOS - ACABADOS</t>
  </si>
  <si>
    <t>ME-17</t>
  </si>
  <si>
    <t>CARPINTERIA METALICA Y EN ALUMINIO</t>
  </si>
  <si>
    <t>ME-17.38</t>
  </si>
  <si>
    <t>PUERTA METALICA Lámina Cold Rolled Cal. 18 Tipo PANEL con MARCO SENCILLO (Incluye anticorrosivo + pintura ESMALTE + marco cold rolled cal. 18 cargados en concreto). Incluye el suministro de todos los accesorios requeridos para el correcto montaje. (Suministro e Instalación).</t>
  </si>
  <si>
    <t>ME-17.206</t>
  </si>
  <si>
    <t>ESCALERA DE GATO EN "C" POR METRO LINEAL EN TUBERIA AGUA NEGRA 3/4" TIPO COLMENA O equivalente. Suministro e Instalación a todo costo.</t>
  </si>
  <si>
    <t>ME-17.259</t>
  </si>
  <si>
    <t>SUMINISTRO, E INSTALACION DE LAMINA ALFAJOR DE 3mm DE ESPESOR, FIJADA CON TORNILLOS PHILIPS # 6 DE 2" DE LARGO. Incluye el suministro de todos los accesorios requeridos para el correcto montaje</t>
  </si>
  <si>
    <t>TOTAL CAPITULO ME-17 CARPINTERIA METALICA Y EN ALUMINIO</t>
  </si>
  <si>
    <t>CE-18</t>
  </si>
  <si>
    <t>CERRADURAS</t>
  </si>
  <si>
    <t>CE-18.7</t>
  </si>
  <si>
    <t>CERRADURA CERROJO DOBLE LLAVE - Ref. B362 ULTRA Tipo Schalage o equivalente. Acabado según diseño. (Incluye suministro e instalación)</t>
  </si>
  <si>
    <t>TOTAL CAPITULO CE-18 CERRADURAS</t>
  </si>
  <si>
    <t>PI-19</t>
  </si>
  <si>
    <t>PINTURA</t>
  </si>
  <si>
    <t>PI-19.1</t>
  </si>
  <si>
    <t>ESTUCO Y VINILO 3 MANOS Sobre Muro Interior (Incluye estuco, 1 mano en pintura tipo 2 y dos manos en pintura tipo 1, filos y dilataciones).</t>
  </si>
  <si>
    <t>PI-19.3</t>
  </si>
  <si>
    <t>ESTUCO Y VINILO 3 MANOS Sobre Muro Exterior (Incluye estuco, 1 mano en pintura tipo 2 y dos manos en pintura tipo 1, filos y dilataciones).</t>
  </si>
  <si>
    <t>TOTAL CAPITULO PI-19 PINTURAS</t>
  </si>
  <si>
    <t>OE-21</t>
  </si>
  <si>
    <t>OBRAS EXTERIORES</t>
  </si>
  <si>
    <t>OE-21.8</t>
  </si>
  <si>
    <t>EMPRADIZACIÓN (Incluye grama tipo bermuda grass, mano de obra y tierra negra).</t>
  </si>
  <si>
    <t>OE-21.13</t>
  </si>
  <si>
    <t>PUERTA EN MALLA ESLABONADA P02 Cal. 12 de 2 1/4" x 2 1/4" + ángulo 3/4 x 1/8" + anticorrosivo + pintura, tubo aguas negras para cerramiento 3”, concertina diámetro 18"espiral espaciado cada 20 cm cuchillas en acero inoxidable AISI 430 espesor 0,60mm ancho 25mm, falleba, portacandado, viga de cimentación, concreto ciclópeo. Según detalle.</t>
  </si>
  <si>
    <t>OE-21.84</t>
  </si>
  <si>
    <t>ARBOL JAZMIN DE LA CHINA H=1.50m. Suministro y siembra.</t>
  </si>
  <si>
    <t>OE-21.95</t>
  </si>
  <si>
    <t>CERRAMIENTO EN MALLA ESLABONADA CAL. 12 DE 2 1/4" X 2 1/4" H=2.50 m + ÁNGULO 3/4 X 1/8" + ANTICORROSIVO + PINTURA, TUBO AGUAS GALVANIZADO 2", CONCERTINA DIAMETRO 18" ESPIRAL ESPACIADO CADA 20 cm CUCHILLAS EN ACERO INOXIDABLE AISI 430 ESPESOR 0,60 mm ANCHO 25 mm, PEDESTAL EN CONCRETO. SEGÚN DETALLE.</t>
  </si>
  <si>
    <t>OE-21.145</t>
  </si>
  <si>
    <t>LOCALIZACIÓN Y REPLANTEO DE OBRAS EXTERIORES</t>
  </si>
  <si>
    <t>TOTAL CAPITULO OE-21 OBRAS EXTERIORES</t>
  </si>
  <si>
    <t>TOTAL COSTOS DIRECTOS</t>
  </si>
  <si>
    <t>ADMINISTRACION    20%</t>
  </si>
  <si>
    <t>IMPREVISTOS    3%</t>
  </si>
  <si>
    <t>UTILIDAD   5%</t>
  </si>
  <si>
    <t>I.V.A. 19% sobre UTILIDAD</t>
  </si>
  <si>
    <t>TOTAL OBRA</t>
  </si>
  <si>
    <t>ADMINISTRACION 20%</t>
  </si>
  <si>
    <t>IMPREVISTOS 3%</t>
  </si>
  <si>
    <t>UTILIDAD 5%</t>
  </si>
  <si>
    <r>
      <rPr>
        <b/>
        <sz val="9"/>
        <rFont val="Arial"/>
        <family val="2"/>
      </rPr>
      <t xml:space="preserve">NOTA 2: </t>
    </r>
    <r>
      <rPr>
        <sz val="9"/>
        <rFont val="Arial"/>
        <family val="2"/>
      </rPr>
      <t>EL PRESENTE ARCHIVO EL PROPONENTE SOLO DEBERA DILIGENCIAR EL VALOR CORRESPONDIENTE A LA COLUMNA  L VALOR UNITARIO SIN IVA Y EL ARCHIVO HARA LAS DEMAS OPERACIONES SIN SUPERAR LOS PRECIOS ESTABLECIDOS POR LA ENTIDAD</t>
    </r>
  </si>
  <si>
    <t>TOTAL SIN IVA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</si>
</sst>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_-* #,##0.00\ &quot;€&quot;_-;\-* #,##0.00\ &quot;€&quot;_-;_-* &quot;-&quot;??\ &quot;€&quot;_-;_-@_-"/>
    <numFmt numFmtId="165" formatCode="_-* #,##0.00\ _€_-;\-* #,##0.00\ _€_-;_-* &quot;-&quot;??\ _€_-;_-@_-"/>
    <numFmt numFmtId="166" formatCode="_-* #,##0.00_-;\-* #,##0.00_-;_-* &quot;-&quot;??_-;_-@_-"/>
    <numFmt numFmtId="167" formatCode="_-* #,##0.00\ &quot;pta&quot;_-;\-* #,##0.00\ &quot;pta&quot;_-;_-* &quot;-&quot;??\ &quot;pta&quot;_-;_-@_-"/>
    <numFmt numFmtId="168" formatCode="_ * #,##0.00_ ;_ * \-#,##0.00_ ;_ * &quot;-&quot;??_ ;_ @_ "/>
    <numFmt numFmtId="169" formatCode="_ &quot;$&quot;\ * #,##0.00_ ;_ &quot;$&quot;\ * \-#,##0.00_ ;_ &quot;$&quot;\ * &quot;-&quot;??_ ;_ @_ "/>
    <numFmt numFmtId="170" formatCode="_-* #,##0\ _P_t_s_-;\-* #,##0\ _P_t_s_-;_-* &quot;-&quot;??\ _P_t_s_-;_-@_-"/>
    <numFmt numFmtId="171" formatCode="_([$$-240A]\ * #,##0.00_);_([$$-240A]\ * \(#,##0.00\);_([$$-240A]\ * &quot;-&quot;??_);_(@_)"/>
    <numFmt numFmtId="172" formatCode="_(* #,##0_);_(* \(#,##0\);_(* &quot;-&quot;??_);_(@_)"/>
  </numFmts>
  <fonts count="31">
    <font>
      <sz val="11"/>
      <color theme="1"/>
      <name val="Calibri"/>
      <family val="2"/>
      <scheme val="minor"/>
    </font>
    <font>
      <sz val="11"/>
      <color theme="1"/>
      <name val="Calibri"/>
      <family val="2"/>
      <scheme val="minor"/>
    </font>
    <font>
      <sz val="10"/>
      <color rgb="FF000000"/>
      <name val="Times New Roman"/>
      <family val="1"/>
    </font>
    <font>
      <sz val="10"/>
      <name val="Arial"/>
      <family val="2"/>
    </font>
    <font>
      <sz val="10"/>
      <name val="Helv"/>
      <family val="2"/>
    </font>
    <font>
      <u/>
      <sz val="11"/>
      <color theme="10"/>
      <name val="Calibri"/>
      <family val="2"/>
      <scheme val="minor"/>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name val="Helv"/>
      <charset val="204"/>
    </font>
    <font>
      <b/>
      <sz val="9"/>
      <name val="Arial"/>
      <family val="2"/>
    </font>
    <font>
      <sz val="9"/>
      <name val="Arial"/>
      <family val="2"/>
    </font>
    <font>
      <sz val="9"/>
      <color theme="1"/>
      <name val="Arial Narrow"/>
      <family val="2"/>
    </font>
    <font>
      <b/>
      <sz val="9"/>
      <color theme="1"/>
      <name val="Arial Narrow"/>
      <family val="2"/>
    </font>
    <font>
      <b/>
      <sz val="9"/>
      <color theme="0"/>
      <name val="Arial Narrow"/>
      <family val="2"/>
    </font>
    <font>
      <sz val="9"/>
      <name val="Arial Narrow"/>
      <family val="2"/>
    </font>
    <font>
      <b/>
      <sz val="9"/>
      <name val="Arial Narrow"/>
      <family val="2"/>
    </font>
  </fonts>
  <fills count="29">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3" tint="0.39997558519241921"/>
        <bgColor indexed="64"/>
      </patternFill>
    </fill>
    <fill>
      <patternFill patternType="solid">
        <fgColor rgb="FFD9D9D9"/>
        <bgColor indexed="64"/>
      </patternFill>
    </fill>
    <fill>
      <patternFill patternType="solid">
        <fgColor theme="5" tint="0.59999389629810485"/>
        <bgColor indexed="64"/>
      </patternFill>
    </fill>
    <fill>
      <patternFill patternType="solid">
        <fgColor theme="2" tint="-0.249977111117893"/>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s>
  <cellStyleXfs count="134">
    <xf numFmtId="0" fontId="0" fillId="0" borderId="0"/>
    <xf numFmtId="43" fontId="1" fillId="0" borderId="0" applyFont="0" applyFill="0" applyBorder="0" applyAlignment="0" applyProtection="0"/>
    <xf numFmtId="0" fontId="2" fillId="0" borderId="0"/>
    <xf numFmtId="0" fontId="2" fillId="0" borderId="0"/>
    <xf numFmtId="164" fontId="1" fillId="0" borderId="0" applyFont="0" applyFill="0" applyBorder="0" applyAlignment="0" applyProtection="0"/>
    <xf numFmtId="0" fontId="3" fillId="0" borderId="0"/>
    <xf numFmtId="0" fontId="3" fillId="0" borderId="0" applyFont="0" applyFill="0" applyBorder="0" applyAlignment="0" applyProtection="0"/>
    <xf numFmtId="164" fontId="1" fillId="0" borderId="0" applyFont="0" applyFill="0" applyBorder="0" applyAlignment="0" applyProtection="0"/>
    <xf numFmtId="0" fontId="3" fillId="0" borderId="0" applyFont="0" applyFill="0" applyBorder="0" applyAlignment="0" applyProtection="0"/>
    <xf numFmtId="0" fontId="3" fillId="0" borderId="0"/>
    <xf numFmtId="0" fontId="1" fillId="0" borderId="0"/>
    <xf numFmtId="0" fontId="3" fillId="0" borderId="0"/>
    <xf numFmtId="0" fontId="3" fillId="0" borderId="0"/>
    <xf numFmtId="164" fontId="3" fillId="0" borderId="0" applyFont="0" applyFill="0" applyBorder="0" applyAlignment="0" applyProtection="0"/>
    <xf numFmtId="0" fontId="4" fillId="0" borderId="0"/>
    <xf numFmtId="0" fontId="3"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7" fillId="13"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8" fillId="5" borderId="0" applyNumberFormat="0" applyBorder="0" applyAlignment="0" applyProtection="0"/>
    <xf numFmtId="0" fontId="9" fillId="17" borderId="4" applyNumberFormat="0" applyAlignment="0" applyProtection="0"/>
    <xf numFmtId="0" fontId="10" fillId="18" borderId="5" applyNumberFormat="0" applyAlignment="0" applyProtection="0"/>
    <xf numFmtId="0" fontId="11" fillId="0" borderId="6" applyNumberFormat="0" applyFill="0" applyAlignment="0" applyProtection="0"/>
    <xf numFmtId="0" fontId="12" fillId="0" borderId="0" applyNumberFormat="0" applyFill="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22" borderId="0" applyNumberFormat="0" applyBorder="0" applyAlignment="0" applyProtection="0"/>
    <xf numFmtId="0" fontId="13" fillId="8" borderId="4" applyNumberFormat="0" applyAlignment="0" applyProtection="0"/>
    <xf numFmtId="0" fontId="23" fillId="0" borderId="0"/>
    <xf numFmtId="0" fontId="4" fillId="0" borderId="0"/>
    <xf numFmtId="0" fontId="14" fillId="4" borderId="0" applyNumberFormat="0" applyBorder="0" applyAlignment="0" applyProtection="0"/>
    <xf numFmtId="165" fontId="1" fillId="0" borderId="0" applyFont="0" applyFill="0" applyBorder="0" applyAlignment="0" applyProtection="0"/>
    <xf numFmtId="165" fontId="1" fillId="0" borderId="0" applyFont="0" applyFill="0" applyBorder="0" applyAlignment="0" applyProtection="0"/>
    <xf numFmtId="168" fontId="3" fillId="0" borderId="0" applyFont="0" applyFill="0" applyBorder="0" applyAlignment="0" applyProtection="0"/>
    <xf numFmtId="166" fontId="1"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0" fontId="6" fillId="0" borderId="0" applyFont="0" applyFill="0" applyBorder="0" applyAlignment="0" applyProtection="0"/>
    <xf numFmtId="167" fontId="3" fillId="0" borderId="0" applyFont="0" applyFill="0" applyBorder="0" applyAlignment="0" applyProtection="0"/>
    <xf numFmtId="170" fontId="6" fillId="0" borderId="0" applyFont="0" applyFill="0" applyBorder="0" applyAlignment="0" applyProtection="0"/>
    <xf numFmtId="169" fontId="3" fillId="0" borderId="0" applyFont="0" applyFill="0" applyBorder="0" applyAlignment="0" applyProtection="0"/>
    <xf numFmtId="0" fontId="15" fillId="23"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24" borderId="8" applyNumberFormat="0" applyFont="0" applyAlignment="0" applyProtection="0"/>
    <xf numFmtId="0" fontId="16" fillId="17" borderId="9"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7" applyNumberFormat="0" applyFill="0" applyAlignment="0" applyProtection="0"/>
    <xf numFmtId="0" fontId="20" fillId="0" borderId="10" applyNumberFormat="0" applyFill="0" applyAlignment="0" applyProtection="0"/>
    <xf numFmtId="0" fontId="12" fillId="0" borderId="11" applyNumberFormat="0" applyFill="0" applyAlignment="0" applyProtection="0"/>
    <xf numFmtId="0" fontId="21" fillId="0" borderId="0" applyNumberFormat="0" applyFill="0" applyBorder="0" applyAlignment="0" applyProtection="0"/>
    <xf numFmtId="0" fontId="22" fillId="0" borderId="12" applyNumberFormat="0" applyFill="0" applyAlignment="0" applyProtection="0"/>
    <xf numFmtId="171" fontId="1" fillId="0" borderId="0"/>
    <xf numFmtId="171" fontId="5" fillId="0" borderId="0" applyNumberFormat="0" applyFill="0" applyBorder="0" applyAlignment="0" applyProtection="0"/>
    <xf numFmtId="171" fontId="3" fillId="0" borderId="0"/>
    <xf numFmtId="171" fontId="3" fillId="0" borderId="0"/>
    <xf numFmtId="171" fontId="4" fillId="0" borderId="0"/>
    <xf numFmtId="164"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64" fontId="1" fillId="0" borderId="0" applyFont="0" applyFill="0" applyBorder="0" applyAlignment="0" applyProtection="0"/>
    <xf numFmtId="171" fontId="3" fillId="0" borderId="0"/>
    <xf numFmtId="171" fontId="3" fillId="0" borderId="0"/>
    <xf numFmtId="171" fontId="1" fillId="0" borderId="0"/>
    <xf numFmtId="0" fontId="1" fillId="0" borderId="0"/>
    <xf numFmtId="171" fontId="1" fillId="0" borderId="0"/>
    <xf numFmtId="0" fontId="2" fillId="0" borderId="0"/>
    <xf numFmtId="0" fontId="3" fillId="0" borderId="0"/>
    <xf numFmtId="0" fontId="3" fillId="0" borderId="0"/>
    <xf numFmtId="43" fontId="1" fillId="0" borderId="0" applyFont="0" applyFill="0" applyBorder="0" applyAlignment="0" applyProtection="0"/>
    <xf numFmtId="44" fontId="1" fillId="0" borderId="0" applyFont="0" applyFill="0" applyBorder="0" applyAlignment="0" applyProtection="0"/>
  </cellStyleXfs>
  <cellXfs count="146">
    <xf numFmtId="0" fontId="0" fillId="0" borderId="0" xfId="0"/>
    <xf numFmtId="0" fontId="0" fillId="0" borderId="0" xfId="0"/>
    <xf numFmtId="0" fontId="0" fillId="0" borderId="0" xfId="0" applyFill="1" applyBorder="1"/>
    <xf numFmtId="43" fontId="25" fillId="0" borderId="0" xfId="1" applyFont="1" applyFill="1" applyBorder="1" applyAlignment="1" applyProtection="1">
      <alignment horizontal="center" vertical="center" wrapText="1"/>
      <protection hidden="1"/>
    </xf>
    <xf numFmtId="43" fontId="25" fillId="0" borderId="0" xfId="1" applyFont="1" applyFill="1" applyBorder="1" applyAlignment="1">
      <alignment vertical="center"/>
    </xf>
    <xf numFmtId="0" fontId="25" fillId="0" borderId="0" xfId="0" applyFont="1" applyFill="1" applyBorder="1" applyAlignment="1"/>
    <xf numFmtId="0" fontId="0" fillId="0" borderId="0" xfId="0"/>
    <xf numFmtId="43" fontId="26" fillId="0" borderId="0" xfId="1" applyFont="1" applyAlignment="1">
      <alignment vertical="center"/>
    </xf>
    <xf numFmtId="0" fontId="26" fillId="0" borderId="0" xfId="0" applyFont="1"/>
    <xf numFmtId="0" fontId="27" fillId="26" borderId="17" xfId="0" applyFont="1" applyFill="1" applyBorder="1" applyAlignment="1">
      <alignment horizontal="center" vertical="center" wrapText="1"/>
    </xf>
    <xf numFmtId="0" fontId="27" fillId="26" borderId="18" xfId="0" applyFont="1" applyFill="1" applyBorder="1" applyAlignment="1">
      <alignment horizontal="center" vertical="center" wrapText="1"/>
    </xf>
    <xf numFmtId="43" fontId="27" fillId="26" borderId="18" xfId="1" applyFont="1" applyFill="1" applyBorder="1" applyAlignment="1">
      <alignment horizontal="center" vertical="center" wrapText="1"/>
    </xf>
    <xf numFmtId="43" fontId="27" fillId="26" borderId="19" xfId="1" applyFont="1" applyFill="1" applyBorder="1" applyAlignment="1">
      <alignment horizontal="center" vertical="center" wrapText="1"/>
    </xf>
    <xf numFmtId="0" fontId="27" fillId="0" borderId="17" xfId="0" applyFont="1" applyBorder="1" applyAlignment="1">
      <alignment horizontal="center" vertical="center"/>
    </xf>
    <xf numFmtId="0" fontId="27" fillId="0" borderId="18" xfId="0" applyFont="1" applyBorder="1" applyAlignment="1">
      <alignment horizontal="center" vertical="center"/>
    </xf>
    <xf numFmtId="0" fontId="26" fillId="0" borderId="41" xfId="0" applyFont="1" applyBorder="1" applyAlignment="1">
      <alignment horizontal="center" vertical="center"/>
    </xf>
    <xf numFmtId="0" fontId="26" fillId="0" borderId="2" xfId="0" applyFont="1" applyBorder="1" applyAlignment="1">
      <alignment horizontal="center" vertical="center"/>
    </xf>
    <xf numFmtId="0" fontId="26" fillId="0" borderId="2" xfId="0" applyFont="1" applyBorder="1" applyAlignment="1">
      <alignment vertical="center" wrapText="1"/>
    </xf>
    <xf numFmtId="43" fontId="26" fillId="0" borderId="2" xfId="1" applyFont="1" applyBorder="1" applyAlignment="1">
      <alignment horizontal="right" vertical="center"/>
    </xf>
    <xf numFmtId="43" fontId="26" fillId="0" borderId="42" xfId="1" applyFont="1" applyBorder="1" applyAlignment="1">
      <alignment horizontal="right" vertical="center"/>
    </xf>
    <xf numFmtId="0" fontId="26" fillId="0" borderId="23" xfId="0" applyFont="1" applyBorder="1" applyAlignment="1">
      <alignment horizontal="center" vertical="center"/>
    </xf>
    <xf numFmtId="0" fontId="26" fillId="0" borderId="1" xfId="0" applyFont="1" applyBorder="1" applyAlignment="1">
      <alignment horizontal="center" vertical="center"/>
    </xf>
    <xf numFmtId="0" fontId="26" fillId="0" borderId="1" xfId="0" applyFont="1" applyBorder="1" applyAlignment="1">
      <alignment vertical="center" wrapText="1"/>
    </xf>
    <xf numFmtId="0" fontId="26" fillId="0" borderId="35" xfId="0" applyFont="1" applyBorder="1" applyAlignment="1">
      <alignment horizontal="center" vertical="center"/>
    </xf>
    <xf numFmtId="43" fontId="26" fillId="0" borderId="1" xfId="1" applyFont="1" applyBorder="1" applyAlignment="1">
      <alignment horizontal="right" vertical="center"/>
    </xf>
    <xf numFmtId="43" fontId="26" fillId="0" borderId="24" xfId="1" applyFont="1" applyBorder="1" applyAlignment="1">
      <alignment vertical="center"/>
    </xf>
    <xf numFmtId="43" fontId="26" fillId="0" borderId="24" xfId="1" applyFont="1" applyBorder="1" applyAlignment="1">
      <alignment horizontal="right" vertical="center"/>
    </xf>
    <xf numFmtId="4" fontId="26" fillId="0" borderId="1" xfId="0" applyNumberFormat="1" applyFont="1" applyBorder="1" applyAlignment="1">
      <alignment horizontal="center" vertical="center"/>
    </xf>
    <xf numFmtId="0" fontId="26" fillId="0" borderId="44" xfId="0" applyFont="1" applyBorder="1" applyAlignment="1">
      <alignment horizontal="center" vertical="center"/>
    </xf>
    <xf numFmtId="0" fontId="26" fillId="0" borderId="35" xfId="0" applyFont="1" applyBorder="1" applyAlignment="1">
      <alignment vertical="center" wrapText="1"/>
    </xf>
    <xf numFmtId="43" fontId="26" fillId="0" borderId="35" xfId="1" applyFont="1" applyBorder="1" applyAlignment="1">
      <alignment horizontal="right" vertical="center"/>
    </xf>
    <xf numFmtId="43" fontId="26" fillId="0" borderId="39" xfId="1" applyFont="1" applyBorder="1" applyAlignment="1">
      <alignment horizontal="right" vertical="center"/>
    </xf>
    <xf numFmtId="43" fontId="27" fillId="0" borderId="28" xfId="1" applyFont="1" applyBorder="1" applyAlignment="1">
      <alignment horizontal="right" vertical="center"/>
    </xf>
    <xf numFmtId="0" fontId="26" fillId="0" borderId="17" xfId="0" applyFont="1" applyBorder="1" applyAlignment="1">
      <alignment horizontal="center" vertical="center"/>
    </xf>
    <xf numFmtId="0" fontId="27" fillId="0" borderId="18" xfId="0" applyFont="1" applyBorder="1" applyAlignment="1">
      <alignment vertical="center" wrapText="1"/>
    </xf>
    <xf numFmtId="0" fontId="26" fillId="0" borderId="18" xfId="0" applyFont="1" applyBorder="1" applyAlignment="1">
      <alignment horizontal="center" vertical="center"/>
    </xf>
    <xf numFmtId="43" fontId="26" fillId="0" borderId="18" xfId="1" applyFont="1" applyBorder="1" applyAlignment="1">
      <alignment horizontal="right" vertical="center"/>
    </xf>
    <xf numFmtId="43" fontId="26" fillId="0" borderId="19" xfId="1" applyFont="1" applyBorder="1" applyAlignment="1">
      <alignment horizontal="right" vertical="center"/>
    </xf>
    <xf numFmtId="0" fontId="26" fillId="0" borderId="25" xfId="0" applyFont="1" applyBorder="1" applyAlignment="1">
      <alignment horizontal="center" vertical="center"/>
    </xf>
    <xf numFmtId="0" fontId="26" fillId="0" borderId="26" xfId="0" applyFont="1" applyBorder="1" applyAlignment="1">
      <alignment horizontal="center" vertical="center"/>
    </xf>
    <xf numFmtId="0" fontId="26" fillId="0" borderId="26" xfId="0" applyFont="1" applyBorder="1" applyAlignment="1">
      <alignment vertical="center" wrapText="1"/>
    </xf>
    <xf numFmtId="4" fontId="26" fillId="0" borderId="26" xfId="0" applyNumberFormat="1" applyFont="1" applyBorder="1" applyAlignment="1">
      <alignment horizontal="center" vertical="center"/>
    </xf>
    <xf numFmtId="43" fontId="26" fillId="0" borderId="26" xfId="1" applyFont="1" applyBorder="1" applyAlignment="1">
      <alignment horizontal="right" vertical="center"/>
    </xf>
    <xf numFmtId="43" fontId="26" fillId="0" borderId="27" xfId="1" applyFont="1" applyBorder="1" applyAlignment="1">
      <alignment horizontal="right" vertical="center"/>
    </xf>
    <xf numFmtId="0" fontId="26" fillId="0" borderId="0" xfId="0" applyFont="1" applyBorder="1" applyAlignment="1">
      <alignment vertical="center"/>
    </xf>
    <xf numFmtId="0" fontId="27" fillId="0" borderId="0" xfId="0" applyFont="1" applyBorder="1" applyAlignment="1">
      <alignment horizontal="center" vertical="center"/>
    </xf>
    <xf numFmtId="0" fontId="27" fillId="0" borderId="0" xfId="0" applyFont="1" applyBorder="1" applyAlignment="1">
      <alignment vertical="center"/>
    </xf>
    <xf numFmtId="43" fontId="26" fillId="0" borderId="38" xfId="1" applyFont="1" applyBorder="1" applyAlignment="1">
      <alignment horizontal="right" vertical="center"/>
    </xf>
    <xf numFmtId="0" fontId="26" fillId="0" borderId="45" xfId="0" applyFont="1" applyBorder="1" applyAlignment="1">
      <alignment horizontal="center" vertical="center"/>
    </xf>
    <xf numFmtId="0" fontId="27" fillId="0" borderId="29" xfId="0" applyFont="1" applyBorder="1" applyAlignment="1">
      <alignment horizontal="center" vertical="center"/>
    </xf>
    <xf numFmtId="0" fontId="26" fillId="0" borderId="20" xfId="0" applyFont="1" applyBorder="1" applyAlignment="1">
      <alignment horizontal="center" vertical="center"/>
    </xf>
    <xf numFmtId="0" fontId="26" fillId="0" borderId="21" xfId="0" applyFont="1" applyBorder="1" applyAlignment="1">
      <alignment horizontal="center" vertical="center"/>
    </xf>
    <xf numFmtId="43" fontId="26" fillId="0" borderId="22" xfId="1" applyFont="1" applyBorder="1" applyAlignment="1">
      <alignment vertical="center"/>
    </xf>
    <xf numFmtId="43" fontId="26" fillId="0" borderId="27" xfId="1" applyFont="1" applyBorder="1" applyAlignment="1">
      <alignment vertical="center"/>
    </xf>
    <xf numFmtId="43" fontId="26" fillId="0" borderId="19" xfId="1" applyFont="1" applyBorder="1" applyAlignment="1">
      <alignment vertical="center"/>
    </xf>
    <xf numFmtId="4" fontId="26" fillId="0" borderId="21" xfId="0" applyNumberFormat="1" applyFont="1" applyBorder="1" applyAlignment="1">
      <alignment horizontal="center" vertical="center"/>
    </xf>
    <xf numFmtId="0" fontId="26" fillId="0" borderId="21" xfId="0" applyFont="1" applyBorder="1" applyAlignment="1">
      <alignment vertical="center" wrapText="1"/>
    </xf>
    <xf numFmtId="43" fontId="26" fillId="0" borderId="21" xfId="1" applyFont="1" applyBorder="1" applyAlignment="1">
      <alignment horizontal="right" vertical="center"/>
    </xf>
    <xf numFmtId="43" fontId="26" fillId="0" borderId="22" xfId="1" applyFont="1" applyBorder="1" applyAlignment="1">
      <alignment horizontal="right" vertical="center"/>
    </xf>
    <xf numFmtId="0" fontId="26" fillId="0" borderId="30" xfId="0" applyFont="1" applyBorder="1" applyAlignment="1">
      <alignment horizontal="center" vertical="center"/>
    </xf>
    <xf numFmtId="0" fontId="26" fillId="0" borderId="31" xfId="0" applyFont="1" applyBorder="1" applyAlignment="1">
      <alignment horizontal="center" vertical="center"/>
    </xf>
    <xf numFmtId="0" fontId="26" fillId="0" borderId="31" xfId="0" applyFont="1" applyBorder="1" applyAlignment="1">
      <alignment vertical="center" wrapText="1"/>
    </xf>
    <xf numFmtId="43" fontId="26" fillId="0" borderId="31" xfId="1" applyFont="1" applyBorder="1" applyAlignment="1">
      <alignment horizontal="right" vertical="center"/>
    </xf>
    <xf numFmtId="43" fontId="26" fillId="0" borderId="32" xfId="1" applyFont="1" applyBorder="1" applyAlignment="1">
      <alignment horizontal="right" vertical="center"/>
    </xf>
    <xf numFmtId="43" fontId="26" fillId="0" borderId="49" xfId="1" applyFont="1" applyBorder="1" applyAlignment="1">
      <alignment horizontal="right" vertical="center"/>
    </xf>
    <xf numFmtId="43" fontId="26" fillId="0" borderId="51" xfId="1" applyFont="1" applyBorder="1" applyAlignment="1">
      <alignment horizontal="right" vertical="center"/>
    </xf>
    <xf numFmtId="43" fontId="26" fillId="0" borderId="37" xfId="1" applyFont="1" applyBorder="1" applyAlignment="1">
      <alignment vertical="center"/>
    </xf>
    <xf numFmtId="0" fontId="25" fillId="0" borderId="0" xfId="0" applyFont="1" applyFill="1" applyBorder="1" applyAlignment="1">
      <alignment wrapText="1"/>
    </xf>
    <xf numFmtId="43" fontId="26" fillId="0" borderId="52" xfId="1" applyFont="1" applyBorder="1" applyAlignment="1">
      <alignment vertical="center"/>
    </xf>
    <xf numFmtId="43" fontId="26" fillId="0" borderId="48" xfId="1" applyFont="1" applyBorder="1" applyAlignment="1">
      <alignment horizontal="right" vertical="center"/>
    </xf>
    <xf numFmtId="43" fontId="26" fillId="0" borderId="40" xfId="1" applyFont="1" applyBorder="1" applyAlignment="1">
      <alignment horizontal="right" vertical="center"/>
    </xf>
    <xf numFmtId="43" fontId="26" fillId="0" borderId="50" xfId="1" applyFont="1" applyBorder="1" applyAlignment="1">
      <alignment horizontal="right" vertical="center"/>
    </xf>
    <xf numFmtId="172" fontId="28" fillId="25" borderId="30" xfId="1" applyNumberFormat="1" applyFont="1" applyFill="1" applyBorder="1" applyAlignment="1" applyProtection="1">
      <alignment horizontal="center" vertical="center" wrapText="1"/>
      <protection locked="0"/>
    </xf>
    <xf numFmtId="43" fontId="28" fillId="25" borderId="32" xfId="1" applyFont="1" applyFill="1" applyBorder="1" applyAlignment="1" applyProtection="1">
      <alignment horizontal="center" vertical="center" wrapText="1"/>
      <protection locked="0"/>
    </xf>
    <xf numFmtId="43" fontId="29" fillId="0" borderId="20" xfId="1" applyFont="1" applyFill="1" applyBorder="1" applyAlignment="1" applyProtection="1">
      <alignment horizontal="center" vertical="center" wrapText="1"/>
      <protection hidden="1"/>
    </xf>
    <xf numFmtId="43" fontId="29" fillId="2" borderId="22" xfId="1" applyFont="1" applyFill="1" applyBorder="1" applyAlignment="1">
      <alignment vertical="center"/>
    </xf>
    <xf numFmtId="43" fontId="29" fillId="0" borderId="23" xfId="1" applyFont="1" applyFill="1" applyBorder="1" applyAlignment="1" applyProtection="1">
      <alignment horizontal="center" vertical="center" wrapText="1"/>
      <protection hidden="1"/>
    </xf>
    <xf numFmtId="43" fontId="29" fillId="2" borderId="24" xfId="1" applyFont="1" applyFill="1" applyBorder="1" applyAlignment="1">
      <alignment vertical="center"/>
    </xf>
    <xf numFmtId="43" fontId="29" fillId="2" borderId="39" xfId="1" applyFont="1" applyFill="1" applyBorder="1" applyAlignment="1">
      <alignment vertical="center"/>
    </xf>
    <xf numFmtId="43" fontId="29" fillId="2" borderId="0" xfId="1" applyFont="1" applyFill="1" applyBorder="1" applyAlignment="1">
      <alignment vertical="center"/>
    </xf>
    <xf numFmtId="43" fontId="29" fillId="2" borderId="27" xfId="1" applyFont="1" applyFill="1" applyBorder="1" applyAlignment="1">
      <alignment vertical="center"/>
    </xf>
    <xf numFmtId="0" fontId="29" fillId="0" borderId="0" xfId="0" applyFont="1" applyFill="1" applyBorder="1" applyAlignment="1"/>
    <xf numFmtId="43" fontId="30" fillId="0" borderId="47" xfId="1" applyFont="1" applyFill="1" applyBorder="1" applyAlignment="1">
      <alignment vertical="center"/>
    </xf>
    <xf numFmtId="43" fontId="29" fillId="0" borderId="0" xfId="1" applyFont="1" applyFill="1" applyBorder="1" applyAlignment="1">
      <alignment vertical="center"/>
    </xf>
    <xf numFmtId="0" fontId="29" fillId="0" borderId="20" xfId="0" applyFont="1" applyFill="1" applyBorder="1" applyAlignment="1">
      <alignment wrapText="1"/>
    </xf>
    <xf numFmtId="43" fontId="29" fillId="0" borderId="22" xfId="1" applyFont="1" applyFill="1" applyBorder="1" applyAlignment="1">
      <alignment vertical="center" wrapText="1"/>
    </xf>
    <xf numFmtId="43" fontId="29" fillId="0" borderId="24" xfId="1" applyFont="1" applyFill="1" applyBorder="1" applyAlignment="1">
      <alignment vertical="center" wrapText="1"/>
    </xf>
    <xf numFmtId="43" fontId="29" fillId="0" borderId="27" xfId="1" applyFont="1" applyFill="1" applyBorder="1" applyAlignment="1">
      <alignment vertical="center" wrapText="1"/>
    </xf>
    <xf numFmtId="0" fontId="26" fillId="0" borderId="23" xfId="0" applyFont="1" applyBorder="1"/>
    <xf numFmtId="0" fontId="26" fillId="0" borderId="23" xfId="0" applyFont="1" applyFill="1" applyBorder="1"/>
    <xf numFmtId="0" fontId="26" fillId="0" borderId="25" xfId="0" applyFont="1" applyBorder="1"/>
    <xf numFmtId="0" fontId="26" fillId="0" borderId="0" xfId="0" applyFont="1" applyBorder="1"/>
    <xf numFmtId="0" fontId="26" fillId="0" borderId="20" xfId="0" applyFont="1" applyBorder="1"/>
    <xf numFmtId="0" fontId="26" fillId="0" borderId="17" xfId="0" applyFont="1" applyBorder="1"/>
    <xf numFmtId="0" fontId="25" fillId="0" borderId="0" xfId="0" applyFont="1" applyFill="1" applyAlignment="1"/>
    <xf numFmtId="172" fontId="25" fillId="0" borderId="0" xfId="1" applyNumberFormat="1" applyFont="1" applyFill="1" applyAlignment="1">
      <alignment horizontal="center"/>
    </xf>
    <xf numFmtId="0" fontId="25" fillId="0" borderId="0" xfId="0" applyFont="1" applyFill="1" applyAlignment="1">
      <alignment horizontal="center"/>
    </xf>
    <xf numFmtId="43" fontId="25" fillId="0" borderId="0" xfId="1" applyFont="1" applyFill="1" applyAlignment="1">
      <alignment vertical="center"/>
    </xf>
    <xf numFmtId="0" fontId="0" fillId="0" borderId="0" xfId="0" applyFill="1"/>
    <xf numFmtId="43" fontId="27" fillId="28" borderId="28" xfId="1" applyFont="1" applyFill="1" applyBorder="1" applyAlignment="1">
      <alignment horizontal="right" vertical="center"/>
    </xf>
    <xf numFmtId="43" fontId="30" fillId="28" borderId="28" xfId="1" applyFont="1" applyFill="1" applyBorder="1" applyAlignment="1">
      <alignment vertical="center"/>
    </xf>
    <xf numFmtId="43" fontId="27" fillId="28" borderId="47" xfId="1" applyFont="1" applyFill="1" applyBorder="1" applyAlignment="1">
      <alignment vertical="center"/>
    </xf>
    <xf numFmtId="43" fontId="27" fillId="28" borderId="28" xfId="1" applyFont="1" applyFill="1" applyBorder="1" applyAlignment="1">
      <alignment vertical="center"/>
    </xf>
    <xf numFmtId="43" fontId="27" fillId="28" borderId="28" xfId="1" applyFont="1" applyFill="1" applyBorder="1" applyAlignment="1">
      <alignment horizontal="right"/>
    </xf>
    <xf numFmtId="0" fontId="25" fillId="27" borderId="14" xfId="0" applyFont="1" applyFill="1" applyBorder="1" applyAlignment="1">
      <alignment horizontal="left"/>
    </xf>
    <xf numFmtId="0" fontId="25" fillId="27" borderId="15" xfId="0" applyFont="1" applyFill="1" applyBorder="1" applyAlignment="1">
      <alignment horizontal="left"/>
    </xf>
    <xf numFmtId="0" fontId="25" fillId="27" borderId="16" xfId="0" applyFont="1" applyFill="1" applyBorder="1" applyAlignment="1">
      <alignment horizontal="left"/>
    </xf>
    <xf numFmtId="0" fontId="25" fillId="27" borderId="14" xfId="0" applyFont="1" applyFill="1" applyBorder="1" applyAlignment="1">
      <alignment horizontal="left" wrapText="1"/>
    </xf>
    <xf numFmtId="0" fontId="25" fillId="27" borderId="15" xfId="0" applyFont="1" applyFill="1" applyBorder="1" applyAlignment="1">
      <alignment horizontal="left" wrapText="1"/>
    </xf>
    <xf numFmtId="0" fontId="25" fillId="27" borderId="16" xfId="0" applyFont="1" applyFill="1" applyBorder="1" applyAlignment="1">
      <alignment horizontal="left" wrapText="1"/>
    </xf>
    <xf numFmtId="0" fontId="27" fillId="0" borderId="20" xfId="0" applyFont="1" applyBorder="1" applyAlignment="1">
      <alignment horizontal="center"/>
    </xf>
    <xf numFmtId="0" fontId="27" fillId="0" borderId="22" xfId="0" applyFont="1" applyBorder="1" applyAlignment="1">
      <alignment horizontal="center"/>
    </xf>
    <xf numFmtId="0" fontId="26" fillId="0" borderId="23" xfId="0" applyFont="1" applyBorder="1" applyAlignment="1">
      <alignment horizontal="center"/>
    </xf>
    <xf numFmtId="0" fontId="26" fillId="0" borderId="24" xfId="0" applyFont="1" applyBorder="1" applyAlignment="1">
      <alignment horizontal="center"/>
    </xf>
    <xf numFmtId="0" fontId="26" fillId="0" borderId="25" xfId="0" applyFont="1" applyBorder="1" applyAlignment="1">
      <alignment horizontal="center"/>
    </xf>
    <xf numFmtId="0" fontId="26" fillId="0" borderId="27" xfId="0" applyFont="1" applyBorder="1" applyAlignment="1">
      <alignment horizontal="center"/>
    </xf>
    <xf numFmtId="0" fontId="27" fillId="28" borderId="14" xfId="0" applyFont="1" applyFill="1" applyBorder="1" applyAlignment="1">
      <alignment horizontal="center"/>
    </xf>
    <xf numFmtId="0" fontId="27" fillId="28" borderId="16" xfId="0" applyFont="1" applyFill="1" applyBorder="1" applyAlignment="1">
      <alignment horizontal="center"/>
    </xf>
    <xf numFmtId="0" fontId="27" fillId="0" borderId="43" xfId="0" applyFont="1" applyBorder="1" applyAlignment="1">
      <alignment horizontal="left" vertical="center" wrapText="1"/>
    </xf>
    <xf numFmtId="0" fontId="27" fillId="0" borderId="15" xfId="0" applyFont="1" applyBorder="1" applyAlignment="1">
      <alignment horizontal="left" vertical="center" wrapText="1"/>
    </xf>
    <xf numFmtId="0" fontId="27" fillId="0" borderId="16" xfId="0" applyFont="1" applyBorder="1" applyAlignment="1">
      <alignment horizontal="left" vertical="center" wrapText="1"/>
    </xf>
    <xf numFmtId="0" fontId="27" fillId="0" borderId="46" xfId="0" applyFont="1" applyBorder="1" applyAlignment="1">
      <alignment horizontal="left" vertical="center" wrapText="1"/>
    </xf>
    <xf numFmtId="0" fontId="27" fillId="0" borderId="34" xfId="0" applyFont="1" applyBorder="1" applyAlignment="1">
      <alignment horizontal="left" vertical="center" wrapText="1"/>
    </xf>
    <xf numFmtId="0" fontId="27" fillId="0" borderId="33" xfId="0" applyFont="1" applyBorder="1" applyAlignment="1">
      <alignment horizontal="left" vertical="center" wrapText="1"/>
    </xf>
    <xf numFmtId="43" fontId="28" fillId="25" borderId="14" xfId="1" applyFont="1" applyFill="1" applyBorder="1" applyAlignment="1">
      <alignment horizontal="center" vertical="center"/>
    </xf>
    <xf numFmtId="43" fontId="28" fillId="25" borderId="16" xfId="1" applyFont="1" applyFill="1" applyBorder="1" applyAlignment="1">
      <alignment horizontal="center" vertical="center"/>
    </xf>
    <xf numFmtId="0" fontId="27" fillId="0" borderId="44" xfId="0" applyFont="1" applyBorder="1" applyAlignment="1">
      <alignment horizontal="center" vertical="center"/>
    </xf>
    <xf numFmtId="0" fontId="27" fillId="0" borderId="35" xfId="0" applyFont="1" applyBorder="1" applyAlignment="1">
      <alignment horizontal="center" vertical="center"/>
    </xf>
    <xf numFmtId="0" fontId="27" fillId="0" borderId="13" xfId="0" applyFont="1" applyBorder="1" applyAlignment="1">
      <alignment horizontal="center" vertical="center"/>
    </xf>
    <xf numFmtId="0" fontId="27" fillId="28" borderId="17" xfId="0" applyFont="1" applyFill="1" applyBorder="1" applyAlignment="1">
      <alignment horizontal="center" vertical="center"/>
    </xf>
    <xf numFmtId="0" fontId="27" fillId="28" borderId="18" xfId="0" applyFont="1" applyFill="1" applyBorder="1" applyAlignment="1">
      <alignment horizontal="center" vertical="center"/>
    </xf>
    <xf numFmtId="0" fontId="27" fillId="28" borderId="43" xfId="0" applyFont="1" applyFill="1" applyBorder="1" applyAlignment="1">
      <alignment horizontal="center" vertical="center"/>
    </xf>
    <xf numFmtId="0" fontId="27" fillId="28" borderId="14" xfId="0" applyFont="1" applyFill="1" applyBorder="1" applyAlignment="1">
      <alignment horizontal="center" vertical="center" wrapText="1"/>
    </xf>
    <xf numFmtId="0" fontId="27" fillId="28" borderId="15" xfId="0" applyFont="1" applyFill="1" applyBorder="1" applyAlignment="1">
      <alignment horizontal="center" vertical="center" wrapText="1"/>
    </xf>
    <xf numFmtId="0" fontId="27" fillId="28" borderId="16" xfId="0" applyFont="1" applyFill="1" applyBorder="1" applyAlignment="1">
      <alignment horizontal="center" vertical="center" wrapText="1"/>
    </xf>
    <xf numFmtId="0" fontId="27" fillId="0" borderId="23" xfId="0" applyFont="1" applyBorder="1" applyAlignment="1">
      <alignment horizontal="center" vertical="center"/>
    </xf>
    <xf numFmtId="0" fontId="27" fillId="0" borderId="1" xfId="0" applyFont="1" applyBorder="1" applyAlignment="1">
      <alignment horizontal="center" vertical="center"/>
    </xf>
    <xf numFmtId="0" fontId="27" fillId="0" borderId="3" xfId="0" applyFont="1" applyBorder="1" applyAlignment="1">
      <alignment horizontal="center" vertical="center"/>
    </xf>
    <xf numFmtId="0" fontId="27" fillId="0" borderId="20" xfId="0" applyFont="1" applyBorder="1" applyAlignment="1">
      <alignment horizontal="center" vertical="center"/>
    </xf>
    <xf numFmtId="0" fontId="27" fillId="0" borderId="21" xfId="0" applyFont="1" applyBorder="1" applyAlignment="1">
      <alignment horizontal="center" vertical="center"/>
    </xf>
    <xf numFmtId="0" fontId="27" fillId="0" borderId="36" xfId="0" applyFont="1" applyBorder="1" applyAlignment="1">
      <alignment horizontal="center" vertical="center"/>
    </xf>
    <xf numFmtId="0" fontId="27" fillId="0" borderId="14"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6" xfId="0" applyFont="1" applyBorder="1" applyAlignment="1">
      <alignment horizontal="center" vertical="center" wrapText="1"/>
    </xf>
    <xf numFmtId="43" fontId="27" fillId="28" borderId="14" xfId="1" applyFont="1" applyFill="1" applyBorder="1" applyAlignment="1">
      <alignment horizontal="center" vertical="center" wrapText="1"/>
    </xf>
    <xf numFmtId="43" fontId="27" fillId="28" borderId="15" xfId="1" applyFont="1" applyFill="1" applyBorder="1" applyAlignment="1">
      <alignment horizontal="center" vertical="center" wrapText="1"/>
    </xf>
  </cellXfs>
  <cellStyles count="134">
    <cellStyle name="0,0_x000d__x000a_NA_x000d__x000a_" xfId="11"/>
    <cellStyle name="0,0_x000d__x000a_NA_x000d__x000a_ 2" xfId="117"/>
    <cellStyle name="20% - Énfasis1 2" xfId="16"/>
    <cellStyle name="20% - Énfasis1 2 2" xfId="17"/>
    <cellStyle name="20% - Énfasis2 2" xfId="18"/>
    <cellStyle name="20% - Énfasis2 2 2" xfId="19"/>
    <cellStyle name="20% - Énfasis3 2" xfId="20"/>
    <cellStyle name="20% - Énfasis3 2 2" xfId="21"/>
    <cellStyle name="20% - Énfasis4 2" xfId="22"/>
    <cellStyle name="20% - Énfasis4 2 2" xfId="23"/>
    <cellStyle name="20% - Énfasis5 2" xfId="24"/>
    <cellStyle name="20% - Énfasis5 2 2" xfId="25"/>
    <cellStyle name="20% - Énfasis6 2" xfId="26"/>
    <cellStyle name="20% - Énfasis6 2 2" xfId="27"/>
    <cellStyle name="40% - Énfasis1 2" xfId="28"/>
    <cellStyle name="40% - Énfasis1 2 2" xfId="29"/>
    <cellStyle name="40% - Énfasis2 2" xfId="30"/>
    <cellStyle name="40% - Énfasis2 2 2" xfId="31"/>
    <cellStyle name="40% - Énfasis3 2" xfId="32"/>
    <cellStyle name="40% - Énfasis3 2 2" xfId="33"/>
    <cellStyle name="40% - Énfasis4 2" xfId="34"/>
    <cellStyle name="40% - Énfasis4 2 2" xfId="35"/>
    <cellStyle name="40% - Énfasis5 2" xfId="36"/>
    <cellStyle name="40% - Énfasis5 2 2" xfId="37"/>
    <cellStyle name="40% - Énfasis6 2" xfId="38"/>
    <cellStyle name="40% - Énfasis6 2 2" xfId="39"/>
    <cellStyle name="60% - Énfasis1 2" xfId="40"/>
    <cellStyle name="60% - Énfasis2 2" xfId="41"/>
    <cellStyle name="60% - Énfasis3 2" xfId="42"/>
    <cellStyle name="60% - Énfasis4 2" xfId="43"/>
    <cellStyle name="60% - Énfasis5 2" xfId="44"/>
    <cellStyle name="60% - Énfasis6 2" xfId="45"/>
    <cellStyle name="Buena 2" xfId="46"/>
    <cellStyle name="Cálculo 2" xfId="47"/>
    <cellStyle name="Celda de comprobación 2" xfId="48"/>
    <cellStyle name="Celda vinculada 2" xfId="49"/>
    <cellStyle name="Encabezado 4 2" xfId="50"/>
    <cellStyle name="Énfasis1 2" xfId="51"/>
    <cellStyle name="Énfasis2 2" xfId="52"/>
    <cellStyle name="Énfasis3 2" xfId="53"/>
    <cellStyle name="Énfasis4 2" xfId="54"/>
    <cellStyle name="Énfasis5 2" xfId="55"/>
    <cellStyle name="Énfasis6 2" xfId="56"/>
    <cellStyle name="Entrada 2" xfId="57"/>
    <cellStyle name="Estilo 1" xfId="14"/>
    <cellStyle name="Estilo 1 2" xfId="59"/>
    <cellStyle name="Estilo 1 3" xfId="118"/>
    <cellStyle name="Estilo 1 4" xfId="58"/>
    <cellStyle name="Hipervínculo 2" xfId="115"/>
    <cellStyle name="Incorrecto 2" xfId="60"/>
    <cellStyle name="Millares" xfId="1" builtinId="3"/>
    <cellStyle name="Millares 10" xfId="61"/>
    <cellStyle name="Millares 13" xfId="62"/>
    <cellStyle name="Millares 2" xfId="13"/>
    <cellStyle name="Millares 2 2" xfId="6"/>
    <cellStyle name="Millares 2 2 2" xfId="120"/>
    <cellStyle name="Millares 2 2 3" xfId="64"/>
    <cellStyle name="Millares 2 3" xfId="8"/>
    <cellStyle name="Millares 2 3 2" xfId="121"/>
    <cellStyle name="Millares 2 4" xfId="119"/>
    <cellStyle name="Millares 2 5" xfId="63"/>
    <cellStyle name="Millares 2 6" xfId="132"/>
    <cellStyle name="Millares 2 7" xfId="65"/>
    <cellStyle name="Millares 2 7 2" xfId="66"/>
    <cellStyle name="Millares 2 9" xfId="67"/>
    <cellStyle name="Millares 20" xfId="68"/>
    <cellStyle name="Millares 3" xfId="69"/>
    <cellStyle name="Millares 4" xfId="15"/>
    <cellStyle name="Millares 4 2" xfId="122"/>
    <cellStyle name="Millares 5" xfId="70"/>
    <cellStyle name="Millares 9" xfId="71"/>
    <cellStyle name="Millares 9 2" xfId="72"/>
    <cellStyle name="Millares 9 2 2" xfId="73"/>
    <cellStyle name="Moneda 2" xfId="4"/>
    <cellStyle name="Moneda 2 2" xfId="123"/>
    <cellStyle name="Moneda 2 3" xfId="74"/>
    <cellStyle name="Moneda 2 4" xfId="133"/>
    <cellStyle name="Moneda 3" xfId="7"/>
    <cellStyle name="Neutral 2" xfId="75"/>
    <cellStyle name="Normal" xfId="0" builtinId="0"/>
    <cellStyle name="Normal 11" xfId="76"/>
    <cellStyle name="Normal 15" xfId="77"/>
    <cellStyle name="Normal 18" xfId="78"/>
    <cellStyle name="Normal 2" xfId="2"/>
    <cellStyle name="Normal 2 10" xfId="79"/>
    <cellStyle name="Normal 2 10 2" xfId="131"/>
    <cellStyle name="Normal 2 11" xfId="80"/>
    <cellStyle name="Normal 2 12" xfId="81"/>
    <cellStyle name="Normal 2 13" xfId="82"/>
    <cellStyle name="Normal 2 14" xfId="83"/>
    <cellStyle name="Normal 2 15" xfId="84"/>
    <cellStyle name="Normal 2 16" xfId="85"/>
    <cellStyle name="Normal 2 17" xfId="86"/>
    <cellStyle name="Normal 2 18" xfId="87"/>
    <cellStyle name="Normal 2 19" xfId="88"/>
    <cellStyle name="Normal 2 2" xfId="9"/>
    <cellStyle name="Normal 2 2 2" xfId="89"/>
    <cellStyle name="Normal 2 2 2 10" xfId="90"/>
    <cellStyle name="Normal 2 2 3" xfId="124"/>
    <cellStyle name="Normal 2 20" xfId="91"/>
    <cellStyle name="Normal 2 21" xfId="92"/>
    <cellStyle name="Normal 2 22" xfId="116"/>
    <cellStyle name="Normal 2 23" xfId="5"/>
    <cellStyle name="Normal 2 24" xfId="129"/>
    <cellStyle name="Normal 2 3" xfId="12"/>
    <cellStyle name="Normal 2 3 2" xfId="125"/>
    <cellStyle name="Normal 2 4" xfId="93"/>
    <cellStyle name="Normal 2 5" xfId="94"/>
    <cellStyle name="Normal 2 6" xfId="95"/>
    <cellStyle name="Normal 2 7" xfId="96"/>
    <cellStyle name="Normal 2 8" xfId="97"/>
    <cellStyle name="Normal 2 9" xfId="98"/>
    <cellStyle name="Normal 3" xfId="3"/>
    <cellStyle name="Normal 3 10" xfId="100"/>
    <cellStyle name="Normal 3 2" xfId="126"/>
    <cellStyle name="Normal 3 3" xfId="99"/>
    <cellStyle name="Normal 3 4" xfId="101"/>
    <cellStyle name="Normal 3 5" xfId="10"/>
    <cellStyle name="Normal 4" xfId="127"/>
    <cellStyle name="Normal 4 2" xfId="102"/>
    <cellStyle name="Normal 40" xfId="103"/>
    <cellStyle name="Normal 42" xfId="130"/>
    <cellStyle name="Normal 5" xfId="114"/>
    <cellStyle name="Normal 6" xfId="128"/>
    <cellStyle name="Normal 7" xfId="104"/>
    <cellStyle name="Notas 2" xfId="105"/>
    <cellStyle name="Salida 2" xfId="106"/>
    <cellStyle name="Texto de advertencia 2" xfId="107"/>
    <cellStyle name="Texto explicativo 2" xfId="108"/>
    <cellStyle name="Título 1 2" xfId="109"/>
    <cellStyle name="Título 2 2" xfId="110"/>
    <cellStyle name="Título 3 2" xfId="111"/>
    <cellStyle name="Título 4" xfId="112"/>
    <cellStyle name="Total 2" xfId="1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Q121"/>
  <sheetViews>
    <sheetView tabSelected="1" workbookViewId="0">
      <selection activeCell="R110" sqref="R110"/>
    </sheetView>
  </sheetViews>
  <sheetFormatPr baseColWidth="10" defaultRowHeight="15"/>
  <cols>
    <col min="1" max="2" width="11.42578125" style="1"/>
    <col min="3" max="3" width="4.42578125" style="1" bestFit="1" customWidth="1"/>
    <col min="4" max="4" width="8.42578125" style="1" customWidth="1"/>
    <col min="5" max="5" width="28.28515625" style="1" customWidth="1"/>
    <col min="6" max="6" width="4.28515625" style="1" bestFit="1" customWidth="1"/>
    <col min="7" max="7" width="6.140625" style="1" bestFit="1" customWidth="1"/>
    <col min="8" max="8" width="10.85546875" style="1" bestFit="1" customWidth="1"/>
    <col min="9" max="9" width="11" style="1" bestFit="1" customWidth="1"/>
    <col min="10" max="10" width="11.42578125" style="1"/>
    <col min="11" max="11" width="11.42578125" style="8"/>
    <col min="12" max="12" width="12.85546875" style="8" customWidth="1"/>
    <col min="13" max="13" width="13.42578125" style="7" customWidth="1"/>
    <col min="14" max="16384" width="11.42578125" style="1"/>
  </cols>
  <sheetData>
    <row r="3" spans="3:13" ht="15.75" thickBot="1"/>
    <row r="4" spans="3:13" ht="15.75" thickBot="1">
      <c r="C4" s="9" t="s">
        <v>1</v>
      </c>
      <c r="D4" s="10" t="s">
        <v>4</v>
      </c>
      <c r="E4" s="10" t="s">
        <v>5</v>
      </c>
      <c r="F4" s="10" t="s">
        <v>6</v>
      </c>
      <c r="G4" s="10" t="s">
        <v>7</v>
      </c>
      <c r="H4" s="11" t="s">
        <v>8</v>
      </c>
      <c r="I4" s="12" t="s">
        <v>9</v>
      </c>
      <c r="L4" s="124" t="s">
        <v>0</v>
      </c>
      <c r="M4" s="125"/>
    </row>
    <row r="5" spans="3:13" ht="41.25" thickBot="1">
      <c r="C5" s="13">
        <v>1</v>
      </c>
      <c r="D5" s="14" t="s">
        <v>10</v>
      </c>
      <c r="E5" s="118" t="s">
        <v>11</v>
      </c>
      <c r="F5" s="119"/>
      <c r="G5" s="119"/>
      <c r="H5" s="119"/>
      <c r="I5" s="120"/>
      <c r="L5" s="72" t="s">
        <v>2</v>
      </c>
      <c r="M5" s="73" t="s">
        <v>223</v>
      </c>
    </row>
    <row r="6" spans="3:13" ht="27">
      <c r="C6" s="15">
        <v>1.1000000000000001</v>
      </c>
      <c r="D6" s="16" t="s">
        <v>12</v>
      </c>
      <c r="E6" s="17" t="s">
        <v>13</v>
      </c>
      <c r="F6" s="16" t="s">
        <v>14</v>
      </c>
      <c r="G6" s="16">
        <v>113.5</v>
      </c>
      <c r="H6" s="18">
        <v>3777</v>
      </c>
      <c r="I6" s="19">
        <v>428689.5</v>
      </c>
      <c r="L6" s="74"/>
      <c r="M6" s="75">
        <f>+L6*G6</f>
        <v>0</v>
      </c>
    </row>
    <row r="7" spans="3:13" ht="27">
      <c r="C7" s="20">
        <v>1.2</v>
      </c>
      <c r="D7" s="21" t="s">
        <v>15</v>
      </c>
      <c r="E7" s="22" t="s">
        <v>16</v>
      </c>
      <c r="F7" s="23" t="s">
        <v>17</v>
      </c>
      <c r="G7" s="21">
        <v>353.5</v>
      </c>
      <c r="H7" s="24">
        <v>1890</v>
      </c>
      <c r="I7" s="25">
        <v>668115</v>
      </c>
      <c r="L7" s="76"/>
      <c r="M7" s="77">
        <f>+L7*G7</f>
        <v>0</v>
      </c>
    </row>
    <row r="8" spans="3:13" ht="40.5">
      <c r="C8" s="20">
        <v>1.3</v>
      </c>
      <c r="D8" s="21" t="s">
        <v>18</v>
      </c>
      <c r="E8" s="22" t="s">
        <v>19</v>
      </c>
      <c r="F8" s="23" t="s">
        <v>17</v>
      </c>
      <c r="G8" s="21">
        <v>490.5</v>
      </c>
      <c r="H8" s="24">
        <v>2677</v>
      </c>
      <c r="I8" s="25">
        <v>1313068.5</v>
      </c>
      <c r="L8" s="76"/>
      <c r="M8" s="77">
        <f t="shared" ref="M8:M20" si="0">+L8*G8</f>
        <v>0</v>
      </c>
    </row>
    <row r="9" spans="3:13" ht="40.5">
      <c r="C9" s="20">
        <v>1.4</v>
      </c>
      <c r="D9" s="21" t="s">
        <v>20</v>
      </c>
      <c r="E9" s="22" t="s">
        <v>21</v>
      </c>
      <c r="F9" s="21" t="s">
        <v>22</v>
      </c>
      <c r="G9" s="21">
        <v>417.5</v>
      </c>
      <c r="H9" s="24">
        <v>27304</v>
      </c>
      <c r="I9" s="25">
        <v>11399420</v>
      </c>
      <c r="L9" s="76"/>
      <c r="M9" s="77">
        <f t="shared" si="0"/>
        <v>0</v>
      </c>
    </row>
    <row r="10" spans="3:13" ht="40.5">
      <c r="C10" s="20">
        <v>1.5</v>
      </c>
      <c r="D10" s="21" t="s">
        <v>23</v>
      </c>
      <c r="E10" s="22" t="s">
        <v>24</v>
      </c>
      <c r="F10" s="21" t="s">
        <v>22</v>
      </c>
      <c r="G10" s="27">
        <v>1707</v>
      </c>
      <c r="H10" s="24">
        <v>6527</v>
      </c>
      <c r="I10" s="25">
        <v>11141589</v>
      </c>
      <c r="L10" s="76"/>
      <c r="M10" s="77">
        <f t="shared" si="0"/>
        <v>0</v>
      </c>
    </row>
    <row r="11" spans="3:13" ht="67.5">
      <c r="C11" s="20">
        <v>1.6</v>
      </c>
      <c r="D11" s="21" t="s">
        <v>25</v>
      </c>
      <c r="E11" s="22" t="s">
        <v>26</v>
      </c>
      <c r="F11" s="21" t="s">
        <v>22</v>
      </c>
      <c r="G11" s="21">
        <v>629</v>
      </c>
      <c r="H11" s="24">
        <v>23130</v>
      </c>
      <c r="I11" s="25">
        <v>14548770</v>
      </c>
      <c r="L11" s="76"/>
      <c r="M11" s="77">
        <f t="shared" si="0"/>
        <v>0</v>
      </c>
    </row>
    <row r="12" spans="3:13" ht="54">
      <c r="C12" s="20">
        <v>1.7</v>
      </c>
      <c r="D12" s="21" t="s">
        <v>27</v>
      </c>
      <c r="E12" s="22" t="s">
        <v>28</v>
      </c>
      <c r="F12" s="21" t="s">
        <v>22</v>
      </c>
      <c r="G12" s="21">
        <v>480.5</v>
      </c>
      <c r="H12" s="24">
        <v>13452</v>
      </c>
      <c r="I12" s="25">
        <v>6463686</v>
      </c>
      <c r="L12" s="76"/>
      <c r="M12" s="77">
        <f t="shared" si="0"/>
        <v>0</v>
      </c>
    </row>
    <row r="13" spans="3:13" ht="216">
      <c r="C13" s="20">
        <v>1.8</v>
      </c>
      <c r="D13" s="21" t="s">
        <v>29</v>
      </c>
      <c r="E13" s="22" t="s">
        <v>30</v>
      </c>
      <c r="F13" s="21" t="s">
        <v>31</v>
      </c>
      <c r="G13" s="21">
        <v>157</v>
      </c>
      <c r="H13" s="24">
        <v>32733</v>
      </c>
      <c r="I13" s="25">
        <v>5139081</v>
      </c>
      <c r="L13" s="76"/>
      <c r="M13" s="77">
        <f t="shared" si="0"/>
        <v>0</v>
      </c>
    </row>
    <row r="14" spans="3:13" ht="67.5">
      <c r="C14" s="20">
        <v>1.9</v>
      </c>
      <c r="D14" s="21" t="s">
        <v>32</v>
      </c>
      <c r="E14" s="22" t="s">
        <v>33</v>
      </c>
      <c r="F14" s="21" t="s">
        <v>22</v>
      </c>
      <c r="G14" s="21">
        <v>2.5</v>
      </c>
      <c r="H14" s="24">
        <v>119594</v>
      </c>
      <c r="I14" s="25">
        <v>298985</v>
      </c>
      <c r="L14" s="88"/>
      <c r="M14" s="77">
        <f t="shared" si="0"/>
        <v>0</v>
      </c>
    </row>
    <row r="15" spans="3:13" ht="67.5">
      <c r="C15" s="20">
        <v>1.1000000000000001</v>
      </c>
      <c r="D15" s="21" t="s">
        <v>34</v>
      </c>
      <c r="E15" s="22" t="s">
        <v>35</v>
      </c>
      <c r="F15" s="21" t="s">
        <v>6</v>
      </c>
      <c r="G15" s="21">
        <v>3</v>
      </c>
      <c r="H15" s="24">
        <v>349493</v>
      </c>
      <c r="I15" s="25">
        <v>1048479</v>
      </c>
      <c r="L15" s="89"/>
      <c r="M15" s="77">
        <f t="shared" si="0"/>
        <v>0</v>
      </c>
    </row>
    <row r="16" spans="3:13" ht="67.5">
      <c r="C16" s="20">
        <v>1.1100000000000001</v>
      </c>
      <c r="D16" s="21" t="s">
        <v>36</v>
      </c>
      <c r="E16" s="22" t="s">
        <v>37</v>
      </c>
      <c r="F16" s="21" t="s">
        <v>6</v>
      </c>
      <c r="G16" s="21">
        <v>3</v>
      </c>
      <c r="H16" s="24">
        <v>351844</v>
      </c>
      <c r="I16" s="25">
        <v>1055532</v>
      </c>
      <c r="L16" s="88"/>
      <c r="M16" s="77">
        <f t="shared" si="0"/>
        <v>0</v>
      </c>
    </row>
    <row r="17" spans="3:13" ht="54">
      <c r="C17" s="20">
        <v>1.1200000000000001</v>
      </c>
      <c r="D17" s="21" t="s">
        <v>38</v>
      </c>
      <c r="E17" s="22" t="s">
        <v>39</v>
      </c>
      <c r="F17" s="21" t="s">
        <v>14</v>
      </c>
      <c r="G17" s="27">
        <v>2756.5</v>
      </c>
      <c r="H17" s="24">
        <v>5196</v>
      </c>
      <c r="I17" s="25">
        <v>14322774</v>
      </c>
      <c r="L17" s="88"/>
      <c r="M17" s="77">
        <f t="shared" si="0"/>
        <v>0</v>
      </c>
    </row>
    <row r="18" spans="3:13" ht="40.5">
      <c r="C18" s="20">
        <v>1.1299999999999999</v>
      </c>
      <c r="D18" s="21" t="s">
        <v>40</v>
      </c>
      <c r="E18" s="22" t="s">
        <v>41</v>
      </c>
      <c r="F18" s="21" t="s">
        <v>17</v>
      </c>
      <c r="G18" s="21">
        <v>72.5</v>
      </c>
      <c r="H18" s="24">
        <v>6044</v>
      </c>
      <c r="I18" s="25">
        <v>438190</v>
      </c>
      <c r="L18" s="88"/>
      <c r="M18" s="77">
        <f t="shared" si="0"/>
        <v>0</v>
      </c>
    </row>
    <row r="19" spans="3:13" ht="40.5">
      <c r="C19" s="20">
        <v>1.1399999999999999</v>
      </c>
      <c r="D19" s="21" t="s">
        <v>42</v>
      </c>
      <c r="E19" s="22" t="s">
        <v>43</v>
      </c>
      <c r="F19" s="21" t="s">
        <v>22</v>
      </c>
      <c r="G19" s="21">
        <v>830.5</v>
      </c>
      <c r="H19" s="24">
        <v>45328</v>
      </c>
      <c r="I19" s="25">
        <v>37644904</v>
      </c>
      <c r="L19" s="88"/>
      <c r="M19" s="77">
        <f t="shared" si="0"/>
        <v>0</v>
      </c>
    </row>
    <row r="20" spans="3:13" ht="54.75" thickBot="1">
      <c r="C20" s="28">
        <v>1.1499999999999999</v>
      </c>
      <c r="D20" s="23" t="s">
        <v>44</v>
      </c>
      <c r="E20" s="29" t="s">
        <v>45</v>
      </c>
      <c r="F20" s="23" t="s">
        <v>46</v>
      </c>
      <c r="G20" s="23">
        <v>749</v>
      </c>
      <c r="H20" s="30">
        <v>17648</v>
      </c>
      <c r="I20" s="31">
        <v>13218352</v>
      </c>
      <c r="L20" s="90"/>
      <c r="M20" s="78">
        <f t="shared" si="0"/>
        <v>0</v>
      </c>
    </row>
    <row r="21" spans="3:13" ht="15.75" thickBot="1">
      <c r="C21" s="144" t="s">
        <v>47</v>
      </c>
      <c r="D21" s="145"/>
      <c r="E21" s="145"/>
      <c r="F21" s="145"/>
      <c r="G21" s="145"/>
      <c r="H21" s="145"/>
      <c r="I21" s="99">
        <v>119129635</v>
      </c>
      <c r="L21" s="91"/>
      <c r="M21" s="100">
        <f>SUM(M6:M20)</f>
        <v>0</v>
      </c>
    </row>
    <row r="22" spans="3:13" ht="15.75" thickBot="1">
      <c r="C22" s="33"/>
      <c r="D22" s="14" t="s">
        <v>48</v>
      </c>
      <c r="E22" s="34" t="s">
        <v>49</v>
      </c>
      <c r="F22" s="35"/>
      <c r="G22" s="35"/>
      <c r="H22" s="36"/>
      <c r="I22" s="37"/>
      <c r="M22" s="79"/>
    </row>
    <row r="23" spans="3:13" ht="27">
      <c r="C23" s="50">
        <v>2.1</v>
      </c>
      <c r="D23" s="51" t="s">
        <v>50</v>
      </c>
      <c r="E23" s="56" t="s">
        <v>51</v>
      </c>
      <c r="F23" s="51" t="s">
        <v>14</v>
      </c>
      <c r="G23" s="51">
        <v>57.5</v>
      </c>
      <c r="H23" s="57">
        <v>26223</v>
      </c>
      <c r="I23" s="58">
        <v>1507822.5</v>
      </c>
      <c r="L23" s="92"/>
      <c r="M23" s="75">
        <f>+L23*G23</f>
        <v>0</v>
      </c>
    </row>
    <row r="24" spans="3:13" ht="40.5">
      <c r="C24" s="20">
        <v>2.2000000000000002</v>
      </c>
      <c r="D24" s="21" t="s">
        <v>52</v>
      </c>
      <c r="E24" s="22" t="s">
        <v>53</v>
      </c>
      <c r="F24" s="21" t="s">
        <v>22</v>
      </c>
      <c r="G24" s="21">
        <v>27.5</v>
      </c>
      <c r="H24" s="24">
        <v>658848</v>
      </c>
      <c r="I24" s="26">
        <v>18118320</v>
      </c>
      <c r="L24" s="88"/>
      <c r="M24" s="77">
        <f>+L24*G24</f>
        <v>0</v>
      </c>
    </row>
    <row r="25" spans="3:13" ht="40.5">
      <c r="C25" s="20">
        <v>2.2999999999999998</v>
      </c>
      <c r="D25" s="21" t="s">
        <v>54</v>
      </c>
      <c r="E25" s="22" t="s">
        <v>55</v>
      </c>
      <c r="F25" s="21" t="s">
        <v>22</v>
      </c>
      <c r="G25" s="21">
        <v>18.5</v>
      </c>
      <c r="H25" s="24">
        <v>395296</v>
      </c>
      <c r="I25" s="26">
        <v>7312976</v>
      </c>
      <c r="L25" s="88"/>
      <c r="M25" s="77">
        <f t="shared" ref="M25:M27" si="1">+L25*G25</f>
        <v>0</v>
      </c>
    </row>
    <row r="26" spans="3:13" ht="27">
      <c r="C26" s="20">
        <v>2.4</v>
      </c>
      <c r="D26" s="21" t="s">
        <v>56</v>
      </c>
      <c r="E26" s="22" t="s">
        <v>57</v>
      </c>
      <c r="F26" s="21" t="s">
        <v>22</v>
      </c>
      <c r="G26" s="21">
        <v>16</v>
      </c>
      <c r="H26" s="24">
        <v>636716</v>
      </c>
      <c r="I26" s="26">
        <v>10187456</v>
      </c>
      <c r="L26" s="88"/>
      <c r="M26" s="77">
        <f t="shared" si="1"/>
        <v>0</v>
      </c>
    </row>
    <row r="27" spans="3:13" ht="54">
      <c r="C27" s="20">
        <v>2.5</v>
      </c>
      <c r="D27" s="21" t="s">
        <v>58</v>
      </c>
      <c r="E27" s="22" t="s">
        <v>59</v>
      </c>
      <c r="F27" s="21" t="s">
        <v>14</v>
      </c>
      <c r="G27" s="21">
        <v>6</v>
      </c>
      <c r="H27" s="24">
        <v>174863</v>
      </c>
      <c r="I27" s="26">
        <v>1049178</v>
      </c>
      <c r="L27" s="88"/>
      <c r="M27" s="77">
        <f t="shared" si="1"/>
        <v>0</v>
      </c>
    </row>
    <row r="28" spans="3:13" ht="41.25" thickBot="1">
      <c r="C28" s="28">
        <v>2.6</v>
      </c>
      <c r="D28" s="23" t="s">
        <v>60</v>
      </c>
      <c r="E28" s="29" t="s">
        <v>61</v>
      </c>
      <c r="F28" s="23" t="s">
        <v>22</v>
      </c>
      <c r="G28" s="23">
        <v>9.5</v>
      </c>
      <c r="H28" s="30">
        <v>781441</v>
      </c>
      <c r="I28" s="31">
        <v>7423689.5</v>
      </c>
      <c r="L28" s="90"/>
      <c r="M28" s="80">
        <f>+L28*G28</f>
        <v>0</v>
      </c>
    </row>
    <row r="29" spans="3:13" ht="15.75" thickBot="1">
      <c r="C29" s="132" t="s">
        <v>62</v>
      </c>
      <c r="D29" s="133"/>
      <c r="E29" s="133"/>
      <c r="F29" s="133"/>
      <c r="G29" s="133"/>
      <c r="H29" s="134"/>
      <c r="I29" s="99">
        <v>45599442</v>
      </c>
      <c r="M29" s="100">
        <f>SUM(M23:M28)</f>
        <v>0</v>
      </c>
    </row>
    <row r="30" spans="3:13" ht="15.75" thickBot="1">
      <c r="C30" s="33"/>
      <c r="D30" s="14" t="s">
        <v>63</v>
      </c>
      <c r="E30" s="118" t="s">
        <v>64</v>
      </c>
      <c r="F30" s="119"/>
      <c r="G30" s="119"/>
      <c r="H30" s="119"/>
      <c r="I30" s="120"/>
      <c r="M30" s="79"/>
    </row>
    <row r="31" spans="3:13" ht="94.5">
      <c r="C31" s="50">
        <v>3.1</v>
      </c>
      <c r="D31" s="51" t="s">
        <v>65</v>
      </c>
      <c r="E31" s="56" t="s">
        <v>66</v>
      </c>
      <c r="F31" s="51" t="s">
        <v>67</v>
      </c>
      <c r="G31" s="51">
        <v>7</v>
      </c>
      <c r="H31" s="57">
        <v>1310011</v>
      </c>
      <c r="I31" s="58">
        <v>9170077</v>
      </c>
      <c r="L31" s="92"/>
      <c r="M31" s="75">
        <f>+L31*G31</f>
        <v>0</v>
      </c>
    </row>
    <row r="32" spans="3:13" ht="40.5">
      <c r="C32" s="20">
        <v>3.2</v>
      </c>
      <c r="D32" s="21" t="s">
        <v>68</v>
      </c>
      <c r="E32" s="22" t="s">
        <v>69</v>
      </c>
      <c r="F32" s="21" t="s">
        <v>17</v>
      </c>
      <c r="G32" s="21">
        <v>3</v>
      </c>
      <c r="H32" s="24">
        <v>39971</v>
      </c>
      <c r="I32" s="26">
        <v>119913</v>
      </c>
      <c r="L32" s="89"/>
      <c r="M32" s="77">
        <f t="shared" ref="M32:M44" si="2">+L32*G32</f>
        <v>0</v>
      </c>
    </row>
    <row r="33" spans="3:14" ht="94.5">
      <c r="C33" s="20">
        <v>3.3</v>
      </c>
      <c r="D33" s="21" t="s">
        <v>70</v>
      </c>
      <c r="E33" s="22" t="s">
        <v>71</v>
      </c>
      <c r="F33" s="21" t="s">
        <v>17</v>
      </c>
      <c r="G33" s="21">
        <v>98</v>
      </c>
      <c r="H33" s="24">
        <v>59704</v>
      </c>
      <c r="I33" s="26">
        <v>5850992</v>
      </c>
      <c r="L33" s="88"/>
      <c r="M33" s="77">
        <f t="shared" si="2"/>
        <v>0</v>
      </c>
    </row>
    <row r="34" spans="3:14" ht="94.5">
      <c r="C34" s="20">
        <v>3.4</v>
      </c>
      <c r="D34" s="21" t="s">
        <v>72</v>
      </c>
      <c r="E34" s="22" t="s">
        <v>73</v>
      </c>
      <c r="F34" s="21" t="s">
        <v>17</v>
      </c>
      <c r="G34" s="21">
        <v>333</v>
      </c>
      <c r="H34" s="24">
        <v>75135</v>
      </c>
      <c r="I34" s="26">
        <v>25019955</v>
      </c>
      <c r="L34" s="88"/>
      <c r="M34" s="77">
        <f t="shared" si="2"/>
        <v>0</v>
      </c>
    </row>
    <row r="35" spans="3:14" ht="94.5">
      <c r="C35" s="20">
        <v>3.5</v>
      </c>
      <c r="D35" s="21" t="s">
        <v>74</v>
      </c>
      <c r="E35" s="22" t="s">
        <v>75</v>
      </c>
      <c r="F35" s="21" t="s">
        <v>17</v>
      </c>
      <c r="G35" s="21">
        <v>41</v>
      </c>
      <c r="H35" s="24">
        <v>122843</v>
      </c>
      <c r="I35" s="26">
        <v>5036563</v>
      </c>
      <c r="L35" s="88"/>
      <c r="M35" s="77">
        <f t="shared" si="2"/>
        <v>0</v>
      </c>
    </row>
    <row r="36" spans="3:14" ht="40.5">
      <c r="C36" s="20">
        <v>3.6</v>
      </c>
      <c r="D36" s="21" t="s">
        <v>76</v>
      </c>
      <c r="E36" s="22" t="s">
        <v>77</v>
      </c>
      <c r="F36" s="21" t="s">
        <v>6</v>
      </c>
      <c r="G36" s="21">
        <v>3</v>
      </c>
      <c r="H36" s="24">
        <v>133746</v>
      </c>
      <c r="I36" s="26">
        <v>401238</v>
      </c>
      <c r="L36" s="88"/>
      <c r="M36" s="77">
        <f t="shared" si="2"/>
        <v>0</v>
      </c>
    </row>
    <row r="37" spans="3:14" ht="27">
      <c r="C37" s="20">
        <v>3.7</v>
      </c>
      <c r="D37" s="21" t="s">
        <v>78</v>
      </c>
      <c r="E37" s="22" t="s">
        <v>79</v>
      </c>
      <c r="F37" s="21" t="s">
        <v>6</v>
      </c>
      <c r="G37" s="21">
        <v>46</v>
      </c>
      <c r="H37" s="24">
        <v>146562</v>
      </c>
      <c r="I37" s="26">
        <v>6741852</v>
      </c>
      <c r="L37" s="88"/>
      <c r="M37" s="77">
        <f t="shared" si="2"/>
        <v>0</v>
      </c>
    </row>
    <row r="38" spans="3:14">
      <c r="C38" s="20">
        <v>3.8</v>
      </c>
      <c r="D38" s="21" t="s">
        <v>80</v>
      </c>
      <c r="E38" s="22" t="s">
        <v>81</v>
      </c>
      <c r="F38" s="21" t="s">
        <v>22</v>
      </c>
      <c r="G38" s="27">
        <v>2787.5</v>
      </c>
      <c r="H38" s="24">
        <v>3684</v>
      </c>
      <c r="I38" s="26">
        <v>10269150</v>
      </c>
      <c r="L38" s="88"/>
      <c r="M38" s="77">
        <f t="shared" si="2"/>
        <v>0</v>
      </c>
    </row>
    <row r="39" spans="3:14" ht="94.5">
      <c r="C39" s="20">
        <v>3.9</v>
      </c>
      <c r="D39" s="21" t="s">
        <v>82</v>
      </c>
      <c r="E39" s="22" t="s">
        <v>83</v>
      </c>
      <c r="F39" s="21" t="s">
        <v>22</v>
      </c>
      <c r="G39" s="21">
        <v>73</v>
      </c>
      <c r="H39" s="24">
        <v>75655</v>
      </c>
      <c r="I39" s="26">
        <v>5522815</v>
      </c>
      <c r="L39" s="88"/>
      <c r="M39" s="77">
        <f t="shared" si="2"/>
        <v>0</v>
      </c>
    </row>
    <row r="40" spans="3:14" ht="81">
      <c r="C40" s="20">
        <v>3.1</v>
      </c>
      <c r="D40" s="21" t="s">
        <v>84</v>
      </c>
      <c r="E40" s="22" t="s">
        <v>85</v>
      </c>
      <c r="F40" s="21" t="s">
        <v>22</v>
      </c>
      <c r="G40" s="21">
        <v>323.5</v>
      </c>
      <c r="H40" s="24">
        <v>61508</v>
      </c>
      <c r="I40" s="26">
        <v>19897838</v>
      </c>
      <c r="L40" s="88"/>
      <c r="M40" s="77">
        <f t="shared" si="2"/>
        <v>0</v>
      </c>
    </row>
    <row r="41" spans="3:14" ht="94.5">
      <c r="C41" s="20">
        <v>3.11</v>
      </c>
      <c r="D41" s="21" t="s">
        <v>86</v>
      </c>
      <c r="E41" s="22" t="s">
        <v>87</v>
      </c>
      <c r="F41" s="21" t="s">
        <v>14</v>
      </c>
      <c r="G41" s="21">
        <v>100</v>
      </c>
      <c r="H41" s="24">
        <v>826084</v>
      </c>
      <c r="I41" s="26">
        <v>82608400</v>
      </c>
      <c r="L41" s="88"/>
      <c r="M41" s="77">
        <f t="shared" si="2"/>
        <v>0</v>
      </c>
    </row>
    <row r="42" spans="3:14" ht="40.5">
      <c r="C42" s="20">
        <v>3.12</v>
      </c>
      <c r="D42" s="21" t="s">
        <v>88</v>
      </c>
      <c r="E42" s="22" t="s">
        <v>89</v>
      </c>
      <c r="F42" s="21" t="s">
        <v>67</v>
      </c>
      <c r="G42" s="21">
        <v>1</v>
      </c>
      <c r="H42" s="24">
        <v>1740428</v>
      </c>
      <c r="I42" s="26">
        <v>1740428</v>
      </c>
      <c r="L42" s="88"/>
      <c r="M42" s="77">
        <f t="shared" si="2"/>
        <v>0</v>
      </c>
    </row>
    <row r="43" spans="3:14" ht="54">
      <c r="C43" s="20">
        <v>3.13</v>
      </c>
      <c r="D43" s="21" t="s">
        <v>90</v>
      </c>
      <c r="E43" s="22" t="s">
        <v>91</v>
      </c>
      <c r="F43" s="21" t="s">
        <v>67</v>
      </c>
      <c r="G43" s="21">
        <v>5</v>
      </c>
      <c r="H43" s="24">
        <v>626163</v>
      </c>
      <c r="I43" s="26">
        <v>3130815</v>
      </c>
      <c r="L43" s="88"/>
      <c r="M43" s="77">
        <f t="shared" si="2"/>
        <v>0</v>
      </c>
    </row>
    <row r="44" spans="3:14" ht="54">
      <c r="C44" s="20">
        <v>3.14</v>
      </c>
      <c r="D44" s="21" t="s">
        <v>92</v>
      </c>
      <c r="E44" s="22" t="s">
        <v>93</v>
      </c>
      <c r="F44" s="21" t="s">
        <v>14</v>
      </c>
      <c r="G44" s="21">
        <v>0.5</v>
      </c>
      <c r="H44" s="24">
        <v>816379</v>
      </c>
      <c r="I44" s="26">
        <v>408189.5</v>
      </c>
      <c r="L44" s="88"/>
      <c r="M44" s="77">
        <f t="shared" si="2"/>
        <v>0</v>
      </c>
    </row>
    <row r="45" spans="3:14" ht="409.6" thickBot="1">
      <c r="C45" s="28">
        <v>3.15</v>
      </c>
      <c r="D45" s="23" t="s">
        <v>94</v>
      </c>
      <c r="E45" s="29" t="s">
        <v>95</v>
      </c>
      <c r="F45" s="23" t="s">
        <v>14</v>
      </c>
      <c r="G45" s="23">
        <v>0.5</v>
      </c>
      <c r="H45" s="30">
        <v>822195</v>
      </c>
      <c r="I45" s="31">
        <v>411097.5</v>
      </c>
      <c r="L45" s="90"/>
      <c r="M45" s="53">
        <f>+L45*G45</f>
        <v>0</v>
      </c>
    </row>
    <row r="46" spans="3:14" ht="15.75" thickBot="1">
      <c r="C46" s="141" t="s">
        <v>96</v>
      </c>
      <c r="D46" s="142"/>
      <c r="E46" s="142"/>
      <c r="F46" s="142"/>
      <c r="G46" s="142"/>
      <c r="H46" s="143"/>
      <c r="I46" s="32">
        <v>176329323</v>
      </c>
      <c r="L46" s="81"/>
      <c r="M46" s="82">
        <f>SUM(M31:M45)</f>
        <v>0</v>
      </c>
      <c r="N46" s="5"/>
    </row>
    <row r="47" spans="3:14" ht="15.75" thickBot="1">
      <c r="C47" s="33"/>
      <c r="D47" s="14" t="s">
        <v>97</v>
      </c>
      <c r="E47" s="118" t="s">
        <v>98</v>
      </c>
      <c r="F47" s="119"/>
      <c r="G47" s="119"/>
      <c r="H47" s="119"/>
      <c r="I47" s="120"/>
      <c r="L47" s="81"/>
      <c r="M47" s="83"/>
      <c r="N47" s="2"/>
    </row>
    <row r="48" spans="3:14" ht="27">
      <c r="C48" s="50">
        <v>4.0999999999999996</v>
      </c>
      <c r="D48" s="51" t="s">
        <v>99</v>
      </c>
      <c r="E48" s="56" t="s">
        <v>100</v>
      </c>
      <c r="F48" s="51" t="s">
        <v>14</v>
      </c>
      <c r="G48" s="51">
        <v>16</v>
      </c>
      <c r="H48" s="57">
        <v>4919</v>
      </c>
      <c r="I48" s="58">
        <v>78704</v>
      </c>
      <c r="L48" s="84"/>
      <c r="M48" s="85">
        <f>+L48*G48</f>
        <v>0</v>
      </c>
      <c r="N48" s="67"/>
    </row>
    <row r="49" spans="3:14" ht="54">
      <c r="C49" s="20">
        <v>4.2</v>
      </c>
      <c r="D49" s="21" t="s">
        <v>101</v>
      </c>
      <c r="E49" s="22" t="s">
        <v>102</v>
      </c>
      <c r="F49" s="21" t="s">
        <v>22</v>
      </c>
      <c r="G49" s="21">
        <v>5</v>
      </c>
      <c r="H49" s="24">
        <v>180382</v>
      </c>
      <c r="I49" s="26">
        <v>901910</v>
      </c>
      <c r="L49" s="89"/>
      <c r="M49" s="86">
        <f t="shared" ref="M49:M52" si="3">+L49*G49</f>
        <v>0</v>
      </c>
      <c r="N49" s="2"/>
    </row>
    <row r="50" spans="3:14" ht="40.5">
      <c r="C50" s="20">
        <v>4.3</v>
      </c>
      <c r="D50" s="21" t="s">
        <v>103</v>
      </c>
      <c r="E50" s="22" t="s">
        <v>104</v>
      </c>
      <c r="F50" s="21" t="s">
        <v>22</v>
      </c>
      <c r="G50" s="21">
        <v>556.5</v>
      </c>
      <c r="H50" s="24">
        <v>104269</v>
      </c>
      <c r="I50" s="26">
        <v>58025698.5</v>
      </c>
      <c r="L50" s="89"/>
      <c r="M50" s="86">
        <f t="shared" si="3"/>
        <v>0</v>
      </c>
      <c r="N50" s="2"/>
    </row>
    <row r="51" spans="3:14" ht="81">
      <c r="C51" s="20">
        <v>4.4000000000000004</v>
      </c>
      <c r="D51" s="21" t="s">
        <v>105</v>
      </c>
      <c r="E51" s="22" t="s">
        <v>106</v>
      </c>
      <c r="F51" s="21" t="s">
        <v>14</v>
      </c>
      <c r="G51" s="27">
        <v>3253</v>
      </c>
      <c r="H51" s="24">
        <v>35354</v>
      </c>
      <c r="I51" s="26">
        <v>115006562</v>
      </c>
      <c r="L51" s="88"/>
      <c r="M51" s="86">
        <f t="shared" si="3"/>
        <v>0</v>
      </c>
    </row>
    <row r="52" spans="3:14" ht="15.75" thickBot="1">
      <c r="C52" s="28">
        <v>4.5</v>
      </c>
      <c r="D52" s="23" t="s">
        <v>107</v>
      </c>
      <c r="E52" s="29" t="s">
        <v>108</v>
      </c>
      <c r="F52" s="23" t="s">
        <v>22</v>
      </c>
      <c r="G52" s="23">
        <v>22.5</v>
      </c>
      <c r="H52" s="30">
        <v>129652</v>
      </c>
      <c r="I52" s="31">
        <v>2917170</v>
      </c>
      <c r="L52" s="90"/>
      <c r="M52" s="87">
        <f t="shared" si="3"/>
        <v>0</v>
      </c>
    </row>
    <row r="53" spans="3:14" ht="15.75" thickBot="1">
      <c r="C53" s="132" t="s">
        <v>109</v>
      </c>
      <c r="D53" s="133"/>
      <c r="E53" s="133"/>
      <c r="F53" s="133"/>
      <c r="G53" s="133"/>
      <c r="H53" s="134"/>
      <c r="I53" s="99">
        <v>176930044.5</v>
      </c>
      <c r="M53" s="101">
        <f>SUM(M48:M52)</f>
        <v>0</v>
      </c>
    </row>
    <row r="54" spans="3:14" ht="15.75" thickBot="1">
      <c r="C54" s="33"/>
      <c r="D54" s="14" t="s">
        <v>110</v>
      </c>
      <c r="E54" s="118" t="s">
        <v>111</v>
      </c>
      <c r="F54" s="119"/>
      <c r="G54" s="119"/>
      <c r="H54" s="119"/>
      <c r="I54" s="120"/>
    </row>
    <row r="55" spans="3:14" ht="27">
      <c r="C55" s="50">
        <v>5.0999999999999996</v>
      </c>
      <c r="D55" s="51" t="s">
        <v>112</v>
      </c>
      <c r="E55" s="56" t="s">
        <v>113</v>
      </c>
      <c r="F55" s="51" t="s">
        <v>114</v>
      </c>
      <c r="G55" s="55">
        <v>4221</v>
      </c>
      <c r="H55" s="57">
        <v>3669</v>
      </c>
      <c r="I55" s="58">
        <v>15486849</v>
      </c>
      <c r="L55" s="92"/>
      <c r="M55" s="52">
        <f>+L55*G55</f>
        <v>0</v>
      </c>
    </row>
    <row r="56" spans="3:14" ht="54">
      <c r="C56" s="20">
        <v>5.2</v>
      </c>
      <c r="D56" s="21" t="s">
        <v>115</v>
      </c>
      <c r="E56" s="22" t="s">
        <v>116</v>
      </c>
      <c r="F56" s="21" t="s">
        <v>114</v>
      </c>
      <c r="G56" s="21">
        <v>32</v>
      </c>
      <c r="H56" s="24">
        <v>3836</v>
      </c>
      <c r="I56" s="26">
        <v>122752</v>
      </c>
      <c r="L56" s="88"/>
      <c r="M56" s="25">
        <f t="shared" ref="M56:M65" si="4">+L56*G56</f>
        <v>0</v>
      </c>
    </row>
    <row r="57" spans="3:14" ht="40.5">
      <c r="C57" s="20">
        <v>5.3</v>
      </c>
      <c r="D57" s="21" t="s">
        <v>117</v>
      </c>
      <c r="E57" s="22" t="s">
        <v>118</v>
      </c>
      <c r="F57" s="21" t="s">
        <v>114</v>
      </c>
      <c r="G57" s="21">
        <v>47</v>
      </c>
      <c r="H57" s="24">
        <v>3836</v>
      </c>
      <c r="I57" s="26">
        <v>180292</v>
      </c>
      <c r="L57" s="88"/>
      <c r="M57" s="25">
        <f t="shared" si="4"/>
        <v>0</v>
      </c>
    </row>
    <row r="58" spans="3:14" ht="27">
      <c r="C58" s="20">
        <v>5.4</v>
      </c>
      <c r="D58" s="21" t="s">
        <v>119</v>
      </c>
      <c r="E58" s="22" t="s">
        <v>120</v>
      </c>
      <c r="F58" s="21" t="s">
        <v>14</v>
      </c>
      <c r="G58" s="21">
        <v>16</v>
      </c>
      <c r="H58" s="24">
        <v>81034</v>
      </c>
      <c r="I58" s="26">
        <v>1296544</v>
      </c>
      <c r="L58" s="88"/>
      <c r="M58" s="25">
        <f t="shared" si="4"/>
        <v>0</v>
      </c>
    </row>
    <row r="59" spans="3:14" ht="27">
      <c r="C59" s="20">
        <v>5.5</v>
      </c>
      <c r="D59" s="21" t="s">
        <v>121</v>
      </c>
      <c r="E59" s="22" t="s">
        <v>122</v>
      </c>
      <c r="F59" s="21" t="s">
        <v>22</v>
      </c>
      <c r="G59" s="21">
        <v>1</v>
      </c>
      <c r="H59" s="24">
        <v>1016804</v>
      </c>
      <c r="I59" s="26">
        <v>1016804</v>
      </c>
      <c r="L59" s="88"/>
      <c r="M59" s="25">
        <f t="shared" si="4"/>
        <v>0</v>
      </c>
    </row>
    <row r="60" spans="3:14" ht="27">
      <c r="C60" s="20">
        <v>5.6</v>
      </c>
      <c r="D60" s="21" t="s">
        <v>123</v>
      </c>
      <c r="E60" s="22" t="s">
        <v>124</v>
      </c>
      <c r="F60" s="21" t="s">
        <v>22</v>
      </c>
      <c r="G60" s="21">
        <v>11.5</v>
      </c>
      <c r="H60" s="24">
        <v>945962</v>
      </c>
      <c r="I60" s="26">
        <v>10878563</v>
      </c>
      <c r="L60" s="88"/>
      <c r="M60" s="25">
        <f t="shared" si="4"/>
        <v>0</v>
      </c>
    </row>
    <row r="61" spans="3:14" ht="40.5">
      <c r="C61" s="20">
        <v>5.7</v>
      </c>
      <c r="D61" s="21" t="s">
        <v>125</v>
      </c>
      <c r="E61" s="22" t="s">
        <v>126</v>
      </c>
      <c r="F61" s="21" t="s">
        <v>22</v>
      </c>
      <c r="G61" s="21">
        <v>1</v>
      </c>
      <c r="H61" s="24">
        <v>947056</v>
      </c>
      <c r="I61" s="26">
        <v>947056</v>
      </c>
      <c r="L61" s="88"/>
      <c r="M61" s="25">
        <f t="shared" si="4"/>
        <v>0</v>
      </c>
    </row>
    <row r="62" spans="3:14" ht="40.5">
      <c r="C62" s="20">
        <v>5.8</v>
      </c>
      <c r="D62" s="21" t="s">
        <v>127</v>
      </c>
      <c r="E62" s="22" t="s">
        <v>128</v>
      </c>
      <c r="F62" s="21" t="s">
        <v>17</v>
      </c>
      <c r="G62" s="21">
        <v>3</v>
      </c>
      <c r="H62" s="24">
        <v>36841</v>
      </c>
      <c r="I62" s="26">
        <v>110523</v>
      </c>
      <c r="L62" s="88"/>
      <c r="M62" s="25">
        <f t="shared" si="4"/>
        <v>0</v>
      </c>
    </row>
    <row r="63" spans="3:14">
      <c r="C63" s="20">
        <v>5.9</v>
      </c>
      <c r="D63" s="21" t="s">
        <v>129</v>
      </c>
      <c r="E63" s="22" t="s">
        <v>130</v>
      </c>
      <c r="F63" s="21" t="s">
        <v>17</v>
      </c>
      <c r="G63" s="21">
        <v>166.5</v>
      </c>
      <c r="H63" s="24">
        <v>23082</v>
      </c>
      <c r="I63" s="26">
        <v>3843153</v>
      </c>
      <c r="L63" s="88"/>
      <c r="M63" s="25">
        <f t="shared" si="4"/>
        <v>0</v>
      </c>
    </row>
    <row r="64" spans="3:14" ht="40.5">
      <c r="C64" s="20">
        <v>5.0999999999999996</v>
      </c>
      <c r="D64" s="21" t="s">
        <v>131</v>
      </c>
      <c r="E64" s="22" t="s">
        <v>132</v>
      </c>
      <c r="F64" s="21" t="s">
        <v>6</v>
      </c>
      <c r="G64" s="21">
        <v>176</v>
      </c>
      <c r="H64" s="24">
        <v>2254</v>
      </c>
      <c r="I64" s="26">
        <v>396704</v>
      </c>
      <c r="L64" s="88"/>
      <c r="M64" s="25">
        <f t="shared" si="4"/>
        <v>0</v>
      </c>
    </row>
    <row r="65" spans="3:13" ht="54.75" thickBot="1">
      <c r="C65" s="28">
        <v>5.1100000000000003</v>
      </c>
      <c r="D65" s="23" t="s">
        <v>133</v>
      </c>
      <c r="E65" s="29" t="s">
        <v>134</v>
      </c>
      <c r="F65" s="23" t="s">
        <v>6</v>
      </c>
      <c r="G65" s="23">
        <v>176</v>
      </c>
      <c r="H65" s="30">
        <v>8584</v>
      </c>
      <c r="I65" s="31">
        <v>1510784</v>
      </c>
      <c r="L65" s="90"/>
      <c r="M65" s="53">
        <f t="shared" si="4"/>
        <v>0</v>
      </c>
    </row>
    <row r="66" spans="3:13" ht="15.75" thickBot="1">
      <c r="C66" s="132" t="s">
        <v>135</v>
      </c>
      <c r="D66" s="133"/>
      <c r="E66" s="133"/>
      <c r="F66" s="133"/>
      <c r="G66" s="133"/>
      <c r="H66" s="134"/>
      <c r="I66" s="99">
        <v>35790024</v>
      </c>
      <c r="M66" s="101">
        <f>SUM(M55:M65)</f>
        <v>0</v>
      </c>
    </row>
    <row r="67" spans="3:13" ht="15.75" thickBot="1">
      <c r="C67" s="33"/>
      <c r="D67" s="14" t="s">
        <v>136</v>
      </c>
      <c r="E67" s="118" t="s">
        <v>137</v>
      </c>
      <c r="F67" s="119"/>
      <c r="G67" s="119"/>
      <c r="H67" s="119"/>
      <c r="I67" s="120"/>
    </row>
    <row r="68" spans="3:13" ht="40.5">
      <c r="C68" s="50">
        <v>6.1</v>
      </c>
      <c r="D68" s="51" t="s">
        <v>138</v>
      </c>
      <c r="E68" s="56" t="s">
        <v>139</v>
      </c>
      <c r="F68" s="51" t="s">
        <v>14</v>
      </c>
      <c r="G68" s="51">
        <v>67</v>
      </c>
      <c r="H68" s="57">
        <v>61358</v>
      </c>
      <c r="I68" s="58">
        <v>4110986</v>
      </c>
      <c r="L68" s="92"/>
      <c r="M68" s="52">
        <f>+L68*G68</f>
        <v>0</v>
      </c>
    </row>
    <row r="69" spans="3:13" ht="41.25" thickBot="1">
      <c r="C69" s="28">
        <v>6.2</v>
      </c>
      <c r="D69" s="23" t="s">
        <v>140</v>
      </c>
      <c r="E69" s="29" t="s">
        <v>141</v>
      </c>
      <c r="F69" s="23" t="s">
        <v>142</v>
      </c>
      <c r="G69" s="23">
        <v>2</v>
      </c>
      <c r="H69" s="30">
        <v>18197</v>
      </c>
      <c r="I69" s="31">
        <v>36394</v>
      </c>
      <c r="L69" s="90"/>
      <c r="M69" s="53">
        <f>+L69*G69</f>
        <v>0</v>
      </c>
    </row>
    <row r="70" spans="3:13" ht="15.75" thickBot="1">
      <c r="C70" s="132" t="s">
        <v>143</v>
      </c>
      <c r="D70" s="133"/>
      <c r="E70" s="133"/>
      <c r="F70" s="133"/>
      <c r="G70" s="133"/>
      <c r="H70" s="134"/>
      <c r="I70" s="99">
        <v>4147380</v>
      </c>
      <c r="M70" s="101">
        <f>SUM(M68:M69)</f>
        <v>0</v>
      </c>
    </row>
    <row r="71" spans="3:13" ht="15.75" thickBot="1">
      <c r="C71" s="33"/>
      <c r="D71" s="14" t="s">
        <v>144</v>
      </c>
      <c r="E71" s="118" t="s">
        <v>145</v>
      </c>
      <c r="F71" s="119"/>
      <c r="G71" s="119"/>
      <c r="H71" s="119"/>
      <c r="I71" s="120"/>
    </row>
    <row r="72" spans="3:13" ht="162">
      <c r="C72" s="50">
        <v>7.1</v>
      </c>
      <c r="D72" s="51" t="s">
        <v>146</v>
      </c>
      <c r="E72" s="56" t="s">
        <v>147</v>
      </c>
      <c r="F72" s="51" t="s">
        <v>67</v>
      </c>
      <c r="G72" s="51">
        <v>3</v>
      </c>
      <c r="H72" s="57">
        <v>7012227</v>
      </c>
      <c r="I72" s="58">
        <v>21036681</v>
      </c>
      <c r="L72" s="92"/>
      <c r="M72" s="52">
        <f>+L72*G72</f>
        <v>0</v>
      </c>
    </row>
    <row r="73" spans="3:13" ht="41.25" thickBot="1">
      <c r="C73" s="28">
        <v>7.2</v>
      </c>
      <c r="D73" s="23" t="s">
        <v>148</v>
      </c>
      <c r="E73" s="29" t="s">
        <v>149</v>
      </c>
      <c r="F73" s="23" t="s">
        <v>114</v>
      </c>
      <c r="G73" s="23">
        <v>43.5</v>
      </c>
      <c r="H73" s="30">
        <v>26295</v>
      </c>
      <c r="I73" s="31">
        <v>1143832.5</v>
      </c>
      <c r="L73" s="90"/>
      <c r="M73" s="53">
        <f>+L73*G73</f>
        <v>0</v>
      </c>
    </row>
    <row r="74" spans="3:13" ht="15.75" thickBot="1">
      <c r="C74" s="132" t="s">
        <v>150</v>
      </c>
      <c r="D74" s="133"/>
      <c r="E74" s="133"/>
      <c r="F74" s="133"/>
      <c r="G74" s="133"/>
      <c r="H74" s="134"/>
      <c r="I74" s="99">
        <v>22180513.5</v>
      </c>
      <c r="M74" s="101">
        <f>SUM(M72:M73)</f>
        <v>0</v>
      </c>
    </row>
    <row r="75" spans="3:13" ht="15.75" thickBot="1">
      <c r="C75" s="48"/>
      <c r="D75" s="49" t="s">
        <v>151</v>
      </c>
      <c r="E75" s="121" t="s">
        <v>152</v>
      </c>
      <c r="F75" s="122"/>
      <c r="G75" s="122"/>
      <c r="H75" s="122"/>
      <c r="I75" s="123"/>
    </row>
    <row r="76" spans="3:13" ht="40.5">
      <c r="C76" s="50">
        <v>8.1</v>
      </c>
      <c r="D76" s="51" t="s">
        <v>153</v>
      </c>
      <c r="E76" s="56" t="s">
        <v>154</v>
      </c>
      <c r="F76" s="51" t="s">
        <v>14</v>
      </c>
      <c r="G76" s="51">
        <v>67</v>
      </c>
      <c r="H76" s="57">
        <v>23997</v>
      </c>
      <c r="I76" s="58">
        <v>1607799</v>
      </c>
      <c r="L76" s="92"/>
      <c r="M76" s="52">
        <f>+L76*G76</f>
        <v>0</v>
      </c>
    </row>
    <row r="77" spans="3:13" ht="41.25" thickBot="1">
      <c r="C77" s="28">
        <v>8.1999999999999993</v>
      </c>
      <c r="D77" s="23" t="s">
        <v>155</v>
      </c>
      <c r="E77" s="29" t="s">
        <v>154</v>
      </c>
      <c r="F77" s="23" t="s">
        <v>14</v>
      </c>
      <c r="G77" s="23">
        <v>67</v>
      </c>
      <c r="H77" s="30">
        <v>29419</v>
      </c>
      <c r="I77" s="31">
        <v>1971073</v>
      </c>
      <c r="L77" s="90"/>
      <c r="M77" s="53">
        <f>+L77*G77</f>
        <v>0</v>
      </c>
    </row>
    <row r="78" spans="3:13" ht="15.75" thickBot="1">
      <c r="C78" s="132" t="s">
        <v>156</v>
      </c>
      <c r="D78" s="133"/>
      <c r="E78" s="133"/>
      <c r="F78" s="133"/>
      <c r="G78" s="133"/>
      <c r="H78" s="134"/>
      <c r="I78" s="99">
        <v>3578872</v>
      </c>
      <c r="M78" s="102">
        <f>SUM(M76:M77)</f>
        <v>0</v>
      </c>
    </row>
    <row r="79" spans="3:13" ht="15.75" thickBot="1">
      <c r="C79" s="33"/>
      <c r="D79" s="14" t="s">
        <v>157</v>
      </c>
      <c r="E79" s="118" t="s">
        <v>158</v>
      </c>
      <c r="F79" s="119"/>
      <c r="G79" s="119"/>
      <c r="H79" s="119"/>
      <c r="I79" s="120"/>
    </row>
    <row r="80" spans="3:13" ht="54">
      <c r="C80" s="50">
        <v>9.1</v>
      </c>
      <c r="D80" s="51" t="s">
        <v>159</v>
      </c>
      <c r="E80" s="56" t="s">
        <v>160</v>
      </c>
      <c r="F80" s="51" t="s">
        <v>114</v>
      </c>
      <c r="G80" s="51">
        <v>44</v>
      </c>
      <c r="H80" s="57">
        <v>11115</v>
      </c>
      <c r="I80" s="58">
        <v>489060</v>
      </c>
      <c r="L80" s="92"/>
      <c r="M80" s="52">
        <f>+L80*G80</f>
        <v>0</v>
      </c>
    </row>
    <row r="81" spans="3:13" ht="81">
      <c r="C81" s="20">
        <v>9.1999999999999993</v>
      </c>
      <c r="D81" s="21" t="s">
        <v>161</v>
      </c>
      <c r="E81" s="22" t="s">
        <v>162</v>
      </c>
      <c r="F81" s="21" t="s">
        <v>14</v>
      </c>
      <c r="G81" s="21">
        <v>1</v>
      </c>
      <c r="H81" s="24">
        <v>47271</v>
      </c>
      <c r="I81" s="26">
        <v>47271</v>
      </c>
      <c r="L81" s="88"/>
      <c r="M81" s="25">
        <f t="shared" ref="M81:M84" si="5">+L81*G81</f>
        <v>0</v>
      </c>
    </row>
    <row r="82" spans="3:13" ht="54">
      <c r="C82" s="20">
        <v>9.3000000000000007</v>
      </c>
      <c r="D82" s="21" t="s">
        <v>163</v>
      </c>
      <c r="E82" s="22" t="s">
        <v>164</v>
      </c>
      <c r="F82" s="21" t="s">
        <v>17</v>
      </c>
      <c r="G82" s="21">
        <v>3</v>
      </c>
      <c r="H82" s="24">
        <v>60694</v>
      </c>
      <c r="I82" s="26">
        <v>182082</v>
      </c>
      <c r="L82" s="88"/>
      <c r="M82" s="25">
        <f t="shared" si="5"/>
        <v>0</v>
      </c>
    </row>
    <row r="83" spans="3:13" ht="54">
      <c r="C83" s="20">
        <v>9.4</v>
      </c>
      <c r="D83" s="21" t="s">
        <v>165</v>
      </c>
      <c r="E83" s="22" t="s">
        <v>166</v>
      </c>
      <c r="F83" s="21" t="s">
        <v>17</v>
      </c>
      <c r="G83" s="21">
        <v>4.5</v>
      </c>
      <c r="H83" s="24">
        <v>46774</v>
      </c>
      <c r="I83" s="26">
        <v>210483</v>
      </c>
      <c r="L83" s="88"/>
      <c r="M83" s="25">
        <f t="shared" si="5"/>
        <v>0</v>
      </c>
    </row>
    <row r="84" spans="3:13" ht="68.25" thickBot="1">
      <c r="C84" s="28">
        <v>9.5</v>
      </c>
      <c r="D84" s="23" t="s">
        <v>167</v>
      </c>
      <c r="E84" s="29" t="s">
        <v>168</v>
      </c>
      <c r="F84" s="23" t="s">
        <v>14</v>
      </c>
      <c r="G84" s="23">
        <v>22.5</v>
      </c>
      <c r="H84" s="30">
        <v>73779</v>
      </c>
      <c r="I84" s="31">
        <v>1660027.5</v>
      </c>
      <c r="L84" s="90"/>
      <c r="M84" s="53">
        <f t="shared" si="5"/>
        <v>0</v>
      </c>
    </row>
    <row r="85" spans="3:13" ht="15.75" thickBot="1">
      <c r="C85" s="132" t="s">
        <v>169</v>
      </c>
      <c r="D85" s="133"/>
      <c r="E85" s="133"/>
      <c r="F85" s="133"/>
      <c r="G85" s="133"/>
      <c r="H85" s="133"/>
      <c r="I85" s="99">
        <v>2588923.5</v>
      </c>
      <c r="M85" s="101">
        <f>SUM(M80:M84)</f>
        <v>0</v>
      </c>
    </row>
    <row r="86" spans="3:13" ht="15.75" thickBot="1">
      <c r="C86" s="48"/>
      <c r="D86" s="49" t="s">
        <v>170</v>
      </c>
      <c r="E86" s="121" t="s">
        <v>171</v>
      </c>
      <c r="F86" s="122"/>
      <c r="G86" s="122"/>
      <c r="H86" s="122"/>
      <c r="I86" s="123"/>
    </row>
    <row r="87" spans="3:13" ht="54">
      <c r="C87" s="50">
        <v>10.1</v>
      </c>
      <c r="D87" s="51" t="s">
        <v>172</v>
      </c>
      <c r="E87" s="56" t="s">
        <v>173</v>
      </c>
      <c r="F87" s="51" t="s">
        <v>14</v>
      </c>
      <c r="G87" s="51">
        <v>13</v>
      </c>
      <c r="H87" s="57">
        <v>25417</v>
      </c>
      <c r="I87" s="58">
        <v>330421</v>
      </c>
      <c r="L87" s="92"/>
      <c r="M87" s="52">
        <f>+L87*G87</f>
        <v>0</v>
      </c>
    </row>
    <row r="88" spans="3:13" ht="54">
      <c r="C88" s="20">
        <v>10.199999999999999</v>
      </c>
      <c r="D88" s="21" t="s">
        <v>174</v>
      </c>
      <c r="E88" s="22" t="s">
        <v>175</v>
      </c>
      <c r="F88" s="21" t="s">
        <v>17</v>
      </c>
      <c r="G88" s="21">
        <v>10.5</v>
      </c>
      <c r="H88" s="24">
        <v>12893</v>
      </c>
      <c r="I88" s="26">
        <v>135376.5</v>
      </c>
      <c r="L88" s="88"/>
      <c r="M88" s="25">
        <f t="shared" ref="M88:M89" si="6">+L88*G88</f>
        <v>0</v>
      </c>
    </row>
    <row r="89" spans="3:13" ht="54.75" thickBot="1">
      <c r="C89" s="28">
        <v>10.3</v>
      </c>
      <c r="D89" s="23" t="s">
        <v>176</v>
      </c>
      <c r="E89" s="29" t="s">
        <v>177</v>
      </c>
      <c r="F89" s="23" t="s">
        <v>17</v>
      </c>
      <c r="G89" s="23">
        <v>10.5</v>
      </c>
      <c r="H89" s="30">
        <v>30796</v>
      </c>
      <c r="I89" s="31">
        <v>323358</v>
      </c>
      <c r="L89" s="90"/>
      <c r="M89" s="53">
        <f t="shared" si="6"/>
        <v>0</v>
      </c>
    </row>
    <row r="90" spans="3:13" ht="15.75" thickBot="1">
      <c r="C90" s="132" t="s">
        <v>178</v>
      </c>
      <c r="D90" s="133"/>
      <c r="E90" s="133"/>
      <c r="F90" s="133"/>
      <c r="G90" s="133"/>
      <c r="H90" s="133"/>
      <c r="I90" s="99">
        <v>789155.5</v>
      </c>
      <c r="M90" s="101">
        <f>SUM(M87:M89)</f>
        <v>0</v>
      </c>
    </row>
    <row r="91" spans="3:13" ht="15.75" thickBot="1">
      <c r="C91" s="33"/>
      <c r="D91" s="14" t="s">
        <v>179</v>
      </c>
      <c r="E91" s="118" t="s">
        <v>180</v>
      </c>
      <c r="F91" s="119"/>
      <c r="G91" s="119"/>
      <c r="H91" s="119"/>
      <c r="I91" s="120"/>
    </row>
    <row r="92" spans="3:13" ht="94.5">
      <c r="C92" s="50">
        <v>11.1</v>
      </c>
      <c r="D92" s="51" t="s">
        <v>181</v>
      </c>
      <c r="E92" s="56" t="s">
        <v>182</v>
      </c>
      <c r="F92" s="51" t="s">
        <v>14</v>
      </c>
      <c r="G92" s="51">
        <v>7</v>
      </c>
      <c r="H92" s="57">
        <v>456189</v>
      </c>
      <c r="I92" s="58">
        <v>3193323</v>
      </c>
      <c r="L92" s="92"/>
      <c r="M92" s="52">
        <f>+L92*G92</f>
        <v>0</v>
      </c>
    </row>
    <row r="93" spans="3:13" ht="67.5">
      <c r="C93" s="20">
        <v>11.2</v>
      </c>
      <c r="D93" s="21" t="s">
        <v>183</v>
      </c>
      <c r="E93" s="22" t="s">
        <v>184</v>
      </c>
      <c r="F93" s="21" t="s">
        <v>17</v>
      </c>
      <c r="G93" s="21">
        <v>6</v>
      </c>
      <c r="H93" s="24">
        <v>397670</v>
      </c>
      <c r="I93" s="26">
        <v>2386020</v>
      </c>
      <c r="L93" s="88"/>
      <c r="M93" s="25">
        <f>+L93*G93</f>
        <v>0</v>
      </c>
    </row>
    <row r="94" spans="3:13" ht="81.75" thickBot="1">
      <c r="C94" s="28">
        <v>11.3</v>
      </c>
      <c r="D94" s="23" t="s">
        <v>185</v>
      </c>
      <c r="E94" s="29" t="s">
        <v>186</v>
      </c>
      <c r="F94" s="23" t="s">
        <v>14</v>
      </c>
      <c r="G94" s="23">
        <v>5</v>
      </c>
      <c r="H94" s="30">
        <v>158750</v>
      </c>
      <c r="I94" s="31">
        <v>793750</v>
      </c>
      <c r="L94" s="90"/>
      <c r="M94" s="53">
        <f>+L94*G94</f>
        <v>0</v>
      </c>
    </row>
    <row r="95" spans="3:13" ht="15.75" thickBot="1">
      <c r="C95" s="132" t="s">
        <v>187</v>
      </c>
      <c r="D95" s="133"/>
      <c r="E95" s="133"/>
      <c r="F95" s="133"/>
      <c r="G95" s="133"/>
      <c r="H95" s="134"/>
      <c r="I95" s="99">
        <v>6373093</v>
      </c>
      <c r="M95" s="101">
        <f>SUM(M92:M94)</f>
        <v>0</v>
      </c>
    </row>
    <row r="96" spans="3:13" ht="15.75" thickBot="1">
      <c r="C96" s="33"/>
      <c r="D96" s="14" t="s">
        <v>188</v>
      </c>
      <c r="E96" s="118" t="s">
        <v>189</v>
      </c>
      <c r="F96" s="119"/>
      <c r="G96" s="119"/>
      <c r="H96" s="119"/>
      <c r="I96" s="120"/>
    </row>
    <row r="97" spans="3:13" ht="54.75" thickBot="1">
      <c r="C97" s="59">
        <v>12.1</v>
      </c>
      <c r="D97" s="60" t="s">
        <v>190</v>
      </c>
      <c r="E97" s="61" t="s">
        <v>191</v>
      </c>
      <c r="F97" s="60" t="s">
        <v>67</v>
      </c>
      <c r="G97" s="60">
        <v>1</v>
      </c>
      <c r="H97" s="62">
        <v>138771</v>
      </c>
      <c r="I97" s="63">
        <v>138771</v>
      </c>
      <c r="L97" s="93"/>
      <c r="M97" s="54">
        <f>+L97*G97</f>
        <v>0</v>
      </c>
    </row>
    <row r="98" spans="3:13" ht="15.75" thickBot="1">
      <c r="C98" s="132" t="s">
        <v>192</v>
      </c>
      <c r="D98" s="133"/>
      <c r="E98" s="133"/>
      <c r="F98" s="133"/>
      <c r="G98" s="133"/>
      <c r="H98" s="133"/>
      <c r="I98" s="99">
        <v>138771</v>
      </c>
      <c r="M98" s="101">
        <f>SUM(M97)</f>
        <v>0</v>
      </c>
    </row>
    <row r="99" spans="3:13" ht="15.75" thickBot="1">
      <c r="C99" s="33"/>
      <c r="D99" s="14" t="s">
        <v>193</v>
      </c>
      <c r="E99" s="118" t="s">
        <v>194</v>
      </c>
      <c r="F99" s="119"/>
      <c r="G99" s="119"/>
      <c r="H99" s="119"/>
      <c r="I99" s="120"/>
    </row>
    <row r="100" spans="3:13" ht="54">
      <c r="C100" s="50">
        <v>13.1</v>
      </c>
      <c r="D100" s="51" t="s">
        <v>195</v>
      </c>
      <c r="E100" s="56" t="s">
        <v>196</v>
      </c>
      <c r="F100" s="51" t="s">
        <v>14</v>
      </c>
      <c r="G100" s="51">
        <v>63</v>
      </c>
      <c r="H100" s="57">
        <v>22492</v>
      </c>
      <c r="I100" s="58">
        <v>1416996</v>
      </c>
      <c r="L100" s="92"/>
      <c r="M100" s="52">
        <f>+L100*G100</f>
        <v>0</v>
      </c>
    </row>
    <row r="101" spans="3:13" ht="54.75" thickBot="1">
      <c r="C101" s="28">
        <v>13.2</v>
      </c>
      <c r="D101" s="23" t="s">
        <v>197</v>
      </c>
      <c r="E101" s="29" t="s">
        <v>198</v>
      </c>
      <c r="F101" s="23" t="s">
        <v>14</v>
      </c>
      <c r="G101" s="23">
        <v>63</v>
      </c>
      <c r="H101" s="30">
        <v>25568</v>
      </c>
      <c r="I101" s="31">
        <v>1610784</v>
      </c>
      <c r="L101" s="90"/>
      <c r="M101" s="53">
        <f>+L101*G101</f>
        <v>0</v>
      </c>
    </row>
    <row r="102" spans="3:13" ht="15.75" thickBot="1">
      <c r="C102" s="132" t="s">
        <v>199</v>
      </c>
      <c r="D102" s="133"/>
      <c r="E102" s="133"/>
      <c r="F102" s="133"/>
      <c r="G102" s="133"/>
      <c r="H102" s="134"/>
      <c r="I102" s="99">
        <v>3027780</v>
      </c>
      <c r="M102" s="101">
        <f>SUM(M100:M101)</f>
        <v>0</v>
      </c>
    </row>
    <row r="103" spans="3:13" ht="15.75" thickBot="1">
      <c r="C103" s="48"/>
      <c r="D103" s="49" t="s">
        <v>200</v>
      </c>
      <c r="E103" s="121" t="s">
        <v>201</v>
      </c>
      <c r="F103" s="122"/>
      <c r="G103" s="122"/>
      <c r="H103" s="122"/>
      <c r="I103" s="123"/>
    </row>
    <row r="104" spans="3:13" ht="40.5">
      <c r="C104" s="50">
        <v>14.1</v>
      </c>
      <c r="D104" s="51" t="s">
        <v>202</v>
      </c>
      <c r="E104" s="56" t="s">
        <v>203</v>
      </c>
      <c r="F104" s="51" t="s">
        <v>14</v>
      </c>
      <c r="G104" s="51">
        <v>225</v>
      </c>
      <c r="H104" s="57">
        <v>13894</v>
      </c>
      <c r="I104" s="58">
        <v>3126150</v>
      </c>
      <c r="L104" s="92"/>
      <c r="M104" s="52">
        <f>+L104*G104</f>
        <v>0</v>
      </c>
    </row>
    <row r="105" spans="3:13" ht="121.5">
      <c r="C105" s="20">
        <v>14.2</v>
      </c>
      <c r="D105" s="21" t="s">
        <v>204</v>
      </c>
      <c r="E105" s="22" t="s">
        <v>205</v>
      </c>
      <c r="F105" s="21" t="s">
        <v>67</v>
      </c>
      <c r="G105" s="21">
        <v>2</v>
      </c>
      <c r="H105" s="24">
        <v>3180865</v>
      </c>
      <c r="I105" s="26">
        <v>6361730</v>
      </c>
      <c r="L105" s="88"/>
      <c r="M105" s="25">
        <f>+L105*G105</f>
        <v>0</v>
      </c>
    </row>
    <row r="106" spans="3:13" ht="27">
      <c r="C106" s="20">
        <v>14.3</v>
      </c>
      <c r="D106" s="21" t="s">
        <v>206</v>
      </c>
      <c r="E106" s="22" t="s">
        <v>207</v>
      </c>
      <c r="F106" s="21" t="s">
        <v>67</v>
      </c>
      <c r="G106" s="21">
        <v>15</v>
      </c>
      <c r="H106" s="24">
        <v>195894</v>
      </c>
      <c r="I106" s="26">
        <v>2938410</v>
      </c>
      <c r="L106" s="88"/>
      <c r="M106" s="25">
        <f>+L106*G106</f>
        <v>0</v>
      </c>
    </row>
    <row r="107" spans="3:13" ht="148.5">
      <c r="C107" s="20">
        <v>14.4</v>
      </c>
      <c r="D107" s="21" t="s">
        <v>208</v>
      </c>
      <c r="E107" s="22" t="s">
        <v>209</v>
      </c>
      <c r="F107" s="21" t="s">
        <v>17</v>
      </c>
      <c r="G107" s="21">
        <v>353.5</v>
      </c>
      <c r="H107" s="24">
        <v>303459</v>
      </c>
      <c r="I107" s="26">
        <v>107272756.5</v>
      </c>
      <c r="L107" s="88"/>
      <c r="M107" s="25">
        <f>+L107*G107</f>
        <v>0</v>
      </c>
    </row>
    <row r="108" spans="3:13" ht="27.75" thickBot="1">
      <c r="C108" s="38">
        <v>14.5</v>
      </c>
      <c r="D108" s="39" t="s">
        <v>210</v>
      </c>
      <c r="E108" s="40" t="s">
        <v>211</v>
      </c>
      <c r="F108" s="39"/>
      <c r="G108" s="41">
        <v>2464</v>
      </c>
      <c r="H108" s="42">
        <v>2944</v>
      </c>
      <c r="I108" s="43">
        <v>7254016</v>
      </c>
      <c r="L108" s="90"/>
      <c r="M108" s="53">
        <f>+L108*G108</f>
        <v>0</v>
      </c>
    </row>
    <row r="109" spans="3:13" ht="15.75" thickBot="1">
      <c r="C109" s="129" t="s">
        <v>212</v>
      </c>
      <c r="D109" s="130"/>
      <c r="E109" s="130"/>
      <c r="F109" s="130"/>
      <c r="G109" s="130"/>
      <c r="H109" s="131"/>
      <c r="I109" s="99">
        <v>126953062.5</v>
      </c>
      <c r="M109" s="101">
        <f>SUM(M104:M108)</f>
        <v>0</v>
      </c>
    </row>
    <row r="110" spans="3:13" ht="15.75" thickBot="1">
      <c r="C110" s="44"/>
      <c r="D110" s="44"/>
      <c r="E110" s="44"/>
      <c r="F110" s="44"/>
      <c r="G110" s="44"/>
      <c r="H110" s="44"/>
      <c r="I110" s="44"/>
    </row>
    <row r="111" spans="3:13">
      <c r="C111" s="6"/>
      <c r="D111" s="45"/>
      <c r="E111" s="46"/>
      <c r="F111" s="138" t="s">
        <v>213</v>
      </c>
      <c r="G111" s="139"/>
      <c r="H111" s="140"/>
      <c r="I111" s="66">
        <v>723556019.5</v>
      </c>
      <c r="K111" s="110" t="s">
        <v>213</v>
      </c>
      <c r="L111" s="111"/>
      <c r="M111" s="68">
        <f>+M21+M29+M46+M53+M66+M70+M74+M78+M85+M90+M95+M98+M102+M109</f>
        <v>0</v>
      </c>
    </row>
    <row r="112" spans="3:13">
      <c r="C112" s="6"/>
      <c r="D112" s="45"/>
      <c r="E112" s="46"/>
      <c r="F112" s="135" t="s">
        <v>214</v>
      </c>
      <c r="G112" s="136"/>
      <c r="H112" s="137"/>
      <c r="I112" s="65">
        <v>144711203.90000001</v>
      </c>
      <c r="K112" s="112" t="s">
        <v>219</v>
      </c>
      <c r="L112" s="113"/>
      <c r="M112" s="69">
        <f>+M111*20%</f>
        <v>0</v>
      </c>
    </row>
    <row r="113" spans="3:17">
      <c r="C113" s="6"/>
      <c r="D113" s="45"/>
      <c r="E113" s="46"/>
      <c r="F113" s="135" t="s">
        <v>215</v>
      </c>
      <c r="G113" s="136"/>
      <c r="H113" s="137"/>
      <c r="I113" s="47">
        <v>21706680.585000001</v>
      </c>
      <c r="K113" s="112" t="s">
        <v>220</v>
      </c>
      <c r="L113" s="113"/>
      <c r="M113" s="70">
        <f>+M111*3%</f>
        <v>0</v>
      </c>
    </row>
    <row r="114" spans="3:17">
      <c r="D114" s="45"/>
      <c r="E114" s="46"/>
      <c r="F114" s="135" t="s">
        <v>216</v>
      </c>
      <c r="G114" s="136"/>
      <c r="H114" s="137"/>
      <c r="I114" s="47">
        <v>36177800.975000001</v>
      </c>
      <c r="K114" s="112" t="s">
        <v>221</v>
      </c>
      <c r="L114" s="113"/>
      <c r="M114" s="70">
        <f>+M111*5%</f>
        <v>0</v>
      </c>
    </row>
    <row r="115" spans="3:17" ht="15.75" thickBot="1">
      <c r="D115" s="45"/>
      <c r="E115" s="46"/>
      <c r="F115" s="126" t="s">
        <v>217</v>
      </c>
      <c r="G115" s="127"/>
      <c r="H115" s="128"/>
      <c r="I115" s="64">
        <v>6873782.1852500001</v>
      </c>
      <c r="K115" s="114" t="s">
        <v>217</v>
      </c>
      <c r="L115" s="115"/>
      <c r="M115" s="71">
        <f>+M114*19%</f>
        <v>0</v>
      </c>
    </row>
    <row r="116" spans="3:17" ht="15.75" thickBot="1">
      <c r="D116" s="45"/>
      <c r="E116" s="46"/>
      <c r="F116" s="129" t="s">
        <v>218</v>
      </c>
      <c r="G116" s="130"/>
      <c r="H116" s="131"/>
      <c r="I116" s="103">
        <v>933025487</v>
      </c>
      <c r="K116" s="116" t="s">
        <v>218</v>
      </c>
      <c r="L116" s="117"/>
      <c r="M116" s="103">
        <f>SUM(M111:M115)</f>
        <v>0</v>
      </c>
    </row>
    <row r="118" spans="3:17" ht="15.75" thickBot="1"/>
    <row r="119" spans="3:17" ht="15.75" thickBot="1">
      <c r="C119" s="104" t="s">
        <v>3</v>
      </c>
      <c r="D119" s="105"/>
      <c r="E119" s="105"/>
      <c r="F119" s="105"/>
      <c r="G119" s="105"/>
      <c r="H119" s="105"/>
      <c r="I119" s="105"/>
      <c r="J119" s="105"/>
      <c r="K119" s="105"/>
      <c r="L119" s="105"/>
      <c r="M119" s="105"/>
      <c r="N119" s="105"/>
      <c r="O119" s="106"/>
      <c r="P119" s="5"/>
      <c r="Q119" s="5"/>
    </row>
    <row r="120" spans="3:17" s="98" customFormat="1" ht="15.75" thickBot="1">
      <c r="C120" s="94"/>
      <c r="D120" s="94"/>
      <c r="E120" s="95"/>
      <c r="F120" s="96"/>
      <c r="G120" s="94"/>
      <c r="H120" s="97"/>
      <c r="I120" s="97"/>
      <c r="J120" s="97"/>
      <c r="K120" s="94"/>
      <c r="L120" s="94"/>
      <c r="M120" s="3"/>
      <c r="N120" s="4"/>
      <c r="O120" s="4"/>
      <c r="P120" s="4"/>
    </row>
    <row r="121" spans="3:17" ht="26.25" customHeight="1" thickBot="1">
      <c r="C121" s="107" t="s">
        <v>222</v>
      </c>
      <c r="D121" s="108"/>
      <c r="E121" s="108"/>
      <c r="F121" s="108"/>
      <c r="G121" s="108"/>
      <c r="H121" s="108"/>
      <c r="I121" s="108"/>
      <c r="J121" s="108"/>
      <c r="K121" s="108"/>
      <c r="L121" s="108"/>
      <c r="M121" s="108"/>
      <c r="N121" s="108"/>
      <c r="O121" s="109"/>
      <c r="P121" s="67"/>
      <c r="Q121" s="67"/>
    </row>
  </sheetData>
  <mergeCells count="42">
    <mergeCell ref="C46:H46"/>
    <mergeCell ref="E30:I30"/>
    <mergeCell ref="C29:H29"/>
    <mergeCell ref="C21:H21"/>
    <mergeCell ref="E5:I5"/>
    <mergeCell ref="C53:H53"/>
    <mergeCell ref="E54:I54"/>
    <mergeCell ref="C66:H66"/>
    <mergeCell ref="E67:I67"/>
    <mergeCell ref="C70:H70"/>
    <mergeCell ref="C102:H102"/>
    <mergeCell ref="E103:I103"/>
    <mergeCell ref="C85:H85"/>
    <mergeCell ref="E71:I71"/>
    <mergeCell ref="C74:H74"/>
    <mergeCell ref="E75:I75"/>
    <mergeCell ref="C78:H78"/>
    <mergeCell ref="E79:I79"/>
    <mergeCell ref="E47:I47"/>
    <mergeCell ref="E86:I86"/>
    <mergeCell ref="L4:M4"/>
    <mergeCell ref="F115:H115"/>
    <mergeCell ref="F116:H116"/>
    <mergeCell ref="C90:H90"/>
    <mergeCell ref="E91:I91"/>
    <mergeCell ref="C95:H95"/>
    <mergeCell ref="E96:I96"/>
    <mergeCell ref="C98:H98"/>
    <mergeCell ref="E99:I99"/>
    <mergeCell ref="F113:H113"/>
    <mergeCell ref="F114:H114"/>
    <mergeCell ref="C109:H109"/>
    <mergeCell ref="F111:H111"/>
    <mergeCell ref="F112:H112"/>
    <mergeCell ref="C119:O119"/>
    <mergeCell ref="C121:O121"/>
    <mergeCell ref="K111:L111"/>
    <mergeCell ref="K112:L112"/>
    <mergeCell ref="K113:L113"/>
    <mergeCell ref="K114:L114"/>
    <mergeCell ref="K115:L115"/>
    <mergeCell ref="K116:L11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ITEM 1</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Giovanni Álvarez Guerrero</dc:creator>
  <cp:lastModifiedBy>OPS. Giovanni Álvarez Guerrero</cp:lastModifiedBy>
  <dcterms:created xsi:type="dcterms:W3CDTF">2019-04-25T19:31:21Z</dcterms:created>
  <dcterms:modified xsi:type="dcterms:W3CDTF">2019-04-25T23:06:49Z</dcterms:modified>
</cp:coreProperties>
</file>