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gar-PC\Desktop\"/>
    </mc:Choice>
  </mc:AlternateContent>
  <bookViews>
    <workbookView xWindow="0" yWindow="0" windowWidth="15360" windowHeight="7665" tabRatio="911" firstSheet="2" activeTab="2"/>
  </bookViews>
  <sheets>
    <sheet name="Hoja1" sheetId="1" state="hidden" r:id="rId1"/>
    <sheet name="CERTIFICACION MES DE FEBRERO " sheetId="2" state="hidden" r:id="rId2"/>
    <sheet name="Auxiliar " sheetId="14" r:id="rId3"/>
    <sheet name="ACTIVIDADES" sheetId="12" r:id="rId4"/>
    <sheet name="CERTIFICACION JULIO 80%" sheetId="7" state="hidden" r:id="rId5"/>
    <sheet name="Hoja2" sheetId="8" state="hidden" r:id="rId6"/>
    <sheet name="Hoja3" sheetId="9" state="hidden" r:id="rId7"/>
  </sheets>
  <definedNames>
    <definedName name="_xlnm.Print_Area" localSheetId="3">ACTIVIDADES!$A$1:$P$24</definedName>
    <definedName name="_xlnm.Print_Area" localSheetId="2">'Auxiliar '!$A$1:$N$47</definedName>
    <definedName name="_xlnm.Print_Area" localSheetId="4">'CERTIFICACION JULIO 80%'!$A$1:$M$46</definedName>
    <definedName name="_xlnm.Print_Area" localSheetId="1">'CERTIFICACION MES DE FEBRERO '!$A$1:$M$46</definedName>
  </definedNames>
  <calcPr calcId="162913"/>
</workbook>
</file>

<file path=xl/calcChain.xml><?xml version="1.0" encoding="utf-8"?>
<calcChain xmlns="http://schemas.openxmlformats.org/spreadsheetml/2006/main">
  <c r="J31" i="14" l="1"/>
  <c r="J32" i="14"/>
  <c r="J34" i="14" l="1"/>
  <c r="L42" i="14" l="1"/>
  <c r="J35" i="14" l="1"/>
  <c r="O24" i="7"/>
  <c r="B28" i="7"/>
  <c r="B31" i="7"/>
  <c r="R28" i="7"/>
  <c r="O30" i="7"/>
  <c r="P38" i="7"/>
  <c r="F39" i="7"/>
  <c r="I39" i="7"/>
  <c r="K39" i="7"/>
  <c r="P26" i="2"/>
  <c r="O29" i="2"/>
  <c r="B31" i="2"/>
  <c r="B32" i="2"/>
  <c r="F39" i="2"/>
  <c r="I39" i="2"/>
  <c r="K39" i="2"/>
  <c r="G39" i="2"/>
  <c r="G39" i="7"/>
  <c r="B32" i="7"/>
  <c r="C5" i="1"/>
  <c r="F29" i="2"/>
  <c r="C21" i="1"/>
  <c r="H27" i="2"/>
  <c r="L27" i="2"/>
  <c r="F27" i="2"/>
  <c r="G27" i="7"/>
  <c r="C13" i="1"/>
  <c r="J27" i="7"/>
  <c r="F30" i="2"/>
  <c r="F27" i="7"/>
  <c r="F31" i="2"/>
  <c r="I27" i="2"/>
  <c r="J28" i="7"/>
  <c r="L27" i="7"/>
  <c r="M27" i="7"/>
  <c r="F29" i="7"/>
  <c r="F28" i="7"/>
  <c r="K27" i="7"/>
  <c r="G27" i="2"/>
  <c r="G28" i="2" s="1"/>
  <c r="F31" i="7"/>
  <c r="I28" i="2"/>
  <c r="I29" i="2" s="1"/>
  <c r="J29" i="7"/>
  <c r="H27" i="7"/>
  <c r="H28" i="7" s="1"/>
  <c r="H29" i="7"/>
  <c r="H30" i="7" s="1"/>
  <c r="H31" i="7"/>
  <c r="L28" i="7"/>
  <c r="L29" i="7" s="1"/>
  <c r="L30" i="7"/>
  <c r="L31" i="7" s="1"/>
  <c r="F28" i="2"/>
  <c r="M28" i="7"/>
  <c r="M29" i="7" s="1"/>
  <c r="M30" i="7"/>
  <c r="G29" i="2"/>
  <c r="G30" i="2" s="1"/>
  <c r="G31" i="2"/>
  <c r="K27" i="2"/>
  <c r="K28" i="2" s="1"/>
  <c r="K29" i="2"/>
  <c r="K30" i="2" s="1"/>
  <c r="K31" i="2"/>
  <c r="I30" i="2"/>
  <c r="I31" i="2" s="1"/>
  <c r="J30" i="7"/>
  <c r="J31" i="7" s="1"/>
  <c r="K28" i="7"/>
  <c r="K29" i="7" s="1"/>
  <c r="K30" i="7"/>
  <c r="K31" i="7" s="1"/>
  <c r="M31" i="7"/>
  <c r="J27" i="2"/>
  <c r="I27" i="7"/>
  <c r="I28" i="7" s="1"/>
  <c r="I29" i="7" s="1"/>
  <c r="J28" i="2"/>
  <c r="J29" i="2" s="1"/>
  <c r="J30" i="2" s="1"/>
  <c r="J31" i="2" s="1"/>
  <c r="M27" i="2"/>
  <c r="F30" i="7"/>
  <c r="H28" i="2"/>
  <c r="H29" i="2" s="1"/>
  <c r="H30" i="2" s="1"/>
  <c r="H31" i="2" s="1"/>
  <c r="M28" i="2"/>
  <c r="M29" i="2" s="1"/>
  <c r="M30" i="2" s="1"/>
  <c r="M31" i="2" s="1"/>
  <c r="C25" i="1"/>
  <c r="L28" i="2"/>
  <c r="L29" i="2" s="1"/>
  <c r="L30" i="2" s="1"/>
  <c r="L31" i="2" s="1"/>
  <c r="I30" i="7"/>
  <c r="I31" i="7" s="1"/>
  <c r="C9" i="1"/>
  <c r="G28" i="7"/>
  <c r="G29" i="7" s="1"/>
  <c r="G30" i="7" s="1"/>
  <c r="G31" i="7" s="1"/>
  <c r="C17" i="1"/>
</calcChain>
</file>

<file path=xl/comments1.xml><?xml version="1.0" encoding="utf-8"?>
<comments xmlns="http://schemas.openxmlformats.org/spreadsheetml/2006/main">
  <authors>
    <author/>
    <author>diego.neira</author>
  </authors>
  <commentList>
    <comment ref="E6" authorId="0" shapeId="0">
      <text>
        <r>
          <rPr>
            <b/>
            <sz val="9"/>
            <color indexed="8"/>
            <rFont val="Tahoma"/>
            <family val="2"/>
          </rPr>
          <t xml:space="preserve">diego.neira:
</t>
        </r>
        <r>
          <rPr>
            <sz val="9"/>
            <color indexed="8"/>
            <rFont val="Tahoma"/>
            <family val="2"/>
          </rPr>
          <t xml:space="preserve">DILIGENCIAR EL NOMBRE COMPLETO DEL CONTRATISTA
</t>
        </r>
      </text>
    </comment>
    <comment ref="F7" authorId="0" shapeId="0">
      <text>
        <r>
          <rPr>
            <sz val="9"/>
            <color indexed="8"/>
            <rFont val="Tahoma"/>
            <family val="2"/>
          </rPr>
          <t xml:space="preserve">MARQUE  X SI SU DOCUMENTO ES CEDULA DE CIUDADANIA 
</t>
        </r>
      </text>
    </comment>
    <comment ref="H7" authorId="0" shapeId="0">
      <text>
        <r>
          <rPr>
            <sz val="9"/>
            <color indexed="8"/>
            <rFont val="Tahoma"/>
            <family val="2"/>
          </rPr>
          <t xml:space="preserve">MARQUE X SI SU DOCUMENTON ES CEDULA DE EXTRANJERIA </t>
        </r>
      </text>
    </comment>
    <comment ref="K7" authorId="0" shapeId="0">
      <text>
        <r>
          <rPr>
            <sz val="9"/>
            <color indexed="8"/>
            <rFont val="Tahoma"/>
            <family val="2"/>
          </rPr>
          <t xml:space="preserve">DILIGENCIAR EL NÚMERO DE DOCUMENTO </t>
        </r>
      </text>
    </comment>
    <comment ref="E8" authorId="0" shapeId="0">
      <text>
        <r>
          <rPr>
            <sz val="9"/>
            <color indexed="8"/>
            <rFont val="Tahoma"/>
            <family val="2"/>
          </rPr>
          <t>DILIGENCIAR  SU CORREO ELECTRONICO</t>
        </r>
      </text>
    </comment>
    <comment ref="K8" authorId="0" shapeId="0">
      <text>
        <r>
          <rPr>
            <sz val="9"/>
            <color indexed="8"/>
            <rFont val="Tahoma"/>
            <family val="2"/>
          </rPr>
          <t xml:space="preserve">DILIGENCIAR EL NÚMERO DE CELULAR PARA SER CONTACTADO EN CASO DE  PRESENTARSE ALGUNA NOVEDAD CON SU CUENTA DE COBRO </t>
        </r>
      </text>
    </comment>
    <comment ref="I9" authorId="0" shapeId="0">
      <text>
        <r>
          <rPr>
            <sz val="9"/>
            <color indexed="8"/>
            <rFont val="Tahoma"/>
            <family val="2"/>
          </rPr>
          <t>ELEGIR UNA OPCIÓN DE LA LISTA DESPLEGABLE</t>
        </r>
      </text>
    </comment>
    <comment ref="E10" authorId="0" shapeId="0">
      <text>
        <r>
          <rPr>
            <sz val="9"/>
            <color indexed="8"/>
            <rFont val="Tahoma"/>
            <family val="2"/>
          </rPr>
          <t xml:space="preserve">DILIGENCIAR EL AREA O DEPARTAMENTO EN EL CUAL PRESTA SUS SERVICIOS </t>
        </r>
      </text>
    </comment>
    <comment ref="K10" authorId="0" shapeId="0">
      <text>
        <r>
          <rPr>
            <sz val="9"/>
            <color indexed="8"/>
            <rFont val="Tahoma"/>
            <family val="2"/>
          </rPr>
          <t xml:space="preserve">DILIGENCIAR EL NOMBRE DE LA SEDE DONDE PRESTA SUS SERVICIOS </t>
        </r>
      </text>
    </comment>
    <comment ref="D11" authorId="0" shapeId="0">
      <text>
        <r>
          <rPr>
            <sz val="9"/>
            <color indexed="8"/>
            <rFont val="Tahoma"/>
            <family val="2"/>
          </rPr>
          <t xml:space="preserve">DILIGENCIAR EL CENTRO DE COSTO, DE ACUERDO A LA </t>
        </r>
      </text>
    </comment>
    <comment ref="F11" authorId="0" shapeId="0">
      <text>
        <r>
          <rPr>
            <sz val="9"/>
            <color indexed="8"/>
            <rFont val="Tahoma"/>
            <family val="2"/>
          </rPr>
          <t xml:space="preserve">DILIGENCIAR EL CENTRO DE COSTO, DE ACUERDO A LA </t>
        </r>
      </text>
    </comment>
    <comment ref="H11" authorId="0" shapeId="0">
      <text>
        <r>
          <rPr>
            <sz val="9"/>
            <color indexed="8"/>
            <rFont val="Tahoma"/>
            <family val="2"/>
          </rPr>
          <t xml:space="preserve">DILIGENCIAR EL CENTRO DE COSTO, DE ACUERDO A LA </t>
        </r>
      </text>
    </comment>
    <comment ref="J11" authorId="0" shapeId="0">
      <text>
        <r>
          <rPr>
            <sz val="9"/>
            <color indexed="8"/>
            <rFont val="Tahoma"/>
            <family val="2"/>
          </rPr>
          <t xml:space="preserve">DILIGENCIAR EL CENTRO DE COSTO, DE ACUERDO A LA </t>
        </r>
      </text>
    </comment>
    <comment ref="L11" authorId="0" shapeId="0">
      <text>
        <r>
          <rPr>
            <sz val="9"/>
            <color indexed="8"/>
            <rFont val="Tahoma"/>
            <family val="2"/>
          </rPr>
          <t xml:space="preserve">DILIGENCIAR EL CENTRO DE COSTO, DE ACUERDO A LA </t>
        </r>
      </text>
    </comment>
    <comment ref="N11" authorId="0" shapeId="0">
      <text>
        <r>
          <rPr>
            <sz val="9"/>
            <color indexed="8"/>
            <rFont val="Tahoma"/>
            <family val="2"/>
          </rPr>
          <t xml:space="preserve">DILIGENCIAR EL CENTRO DE COSTO, DE ACUERDO A LA </t>
        </r>
      </text>
    </comment>
    <comment ref="C13" authorId="0" shapeId="0">
      <text>
        <r>
          <rPr>
            <sz val="9"/>
            <color indexed="8"/>
            <rFont val="Tahoma"/>
            <family val="2"/>
          </rPr>
          <t>DILIGENCIAR EL NOMBRE DE LA ENTIDAD FINANCIERA</t>
        </r>
      </text>
    </comment>
    <comment ref="K13" authorId="0" shapeId="0">
      <text>
        <r>
          <rPr>
            <b/>
            <sz val="9"/>
            <color indexed="8"/>
            <rFont val="Tahoma"/>
            <family val="2"/>
          </rPr>
          <t xml:space="preserve">diego.neira:
</t>
        </r>
        <r>
          <rPr>
            <sz val="9"/>
            <color indexed="8"/>
            <rFont val="Tahoma"/>
            <family val="2"/>
          </rPr>
          <t xml:space="preserve">ELEGIR UNA OPCION DE LA LISTA DESPLEGABLE </t>
        </r>
      </text>
    </comment>
    <comment ref="N14" authorId="0" shapeId="0">
      <text>
        <r>
          <rPr>
            <sz val="9"/>
            <color indexed="8"/>
            <rFont val="Tahoma"/>
            <family val="2"/>
          </rPr>
          <t xml:space="preserve">ELEGIR UNA OPCION DE LA LISTA DESPLEGABLE 
</t>
        </r>
      </text>
    </comment>
    <comment ref="D17" authorId="0" shapeId="0">
      <text>
        <r>
          <rPr>
            <sz val="9"/>
            <color indexed="8"/>
            <rFont val="Tahoma"/>
            <family val="2"/>
          </rPr>
          <t xml:space="preserve">DILIGENCIAR EL NÚMERO DE CONTRATO CON LA VIGENCIA </t>
        </r>
      </text>
    </comment>
    <comment ref="L17" authorId="0" shapeId="0">
      <text>
        <r>
          <rPr>
            <b/>
            <sz val="9"/>
            <color indexed="8"/>
            <rFont val="Tahoma"/>
            <family val="2"/>
          </rPr>
          <t>Ingrese el número de pago correspondiente a esta certificación.
Ejemplo : pago 1 de 2</t>
        </r>
      </text>
    </comment>
    <comment ref="D20" authorId="0" shapeId="0">
      <text>
        <r>
          <rPr>
            <sz val="9"/>
            <color indexed="8"/>
            <rFont val="Tahoma"/>
            <family val="2"/>
          </rPr>
          <t>DILIGENCIAR EL OBJETO DEL CONTRATO TAL COMO APARECE EN LA MINUTA</t>
        </r>
      </text>
    </comment>
    <comment ref="H23" authorId="0" shapeId="0">
      <text>
        <r>
          <rPr>
            <sz val="9"/>
            <color indexed="8"/>
            <rFont val="Tahoma"/>
            <family val="2"/>
          </rPr>
          <t>DILIGENCIAR LA FECHA DE INICIO DEL PERIODO CERTIFICADO</t>
        </r>
      </text>
    </comment>
    <comment ref="L23" authorId="0" shapeId="0">
      <text>
        <r>
          <rPr>
            <sz val="9"/>
            <color indexed="8"/>
            <rFont val="Tahoma"/>
            <family val="2"/>
          </rPr>
          <t xml:space="preserve">DILIGENCIAR LA FECHA FINAL DEL PERIODO CERTIFICADO </t>
        </r>
      </text>
    </comment>
    <comment ref="H24" authorId="0" shapeId="0">
      <text>
        <r>
          <rPr>
            <sz val="9"/>
            <color indexed="8"/>
            <rFont val="Tahoma"/>
            <family val="2"/>
          </rPr>
          <t xml:space="preserve">DILIGENCIAR EL VALOR DE SUS HONORARIOS MENSUALES </t>
        </r>
      </text>
    </comment>
    <comment ref="C25" authorId="0" shapeId="0">
      <text>
        <r>
          <rPr>
            <sz val="9"/>
            <color indexed="8"/>
            <rFont val="Tahoma"/>
            <family val="2"/>
          </rPr>
          <t>ELIJA UNA OPCION DE LA LISTA DESPLEGABLE 
Administrativo
Asistencial
PIC</t>
        </r>
      </text>
    </comment>
    <comment ref="K25" authorId="0" shapeId="0">
      <text>
        <r>
          <rPr>
            <sz val="9"/>
            <color indexed="8"/>
            <rFont val="Tahoma"/>
            <family val="2"/>
          </rPr>
          <t>SOLO TIENEN RESERVA DE GLOSA  LOS CONTRATISTA QUE PRESTAN SUS SERVICIOS EN EL AREA DEL PIC  Y SE CALCULA CON EL VALOR A PAGAR AL CONTRATISTA POR EL 2%</t>
        </r>
      </text>
    </comment>
    <comment ref="J30" authorId="0" shapeId="0">
      <text>
        <r>
          <rPr>
            <sz val="9"/>
            <color indexed="8"/>
            <rFont val="Tahoma"/>
            <family val="2"/>
          </rPr>
          <t xml:space="preserve">EL VALOR TOTAL DEL CONTRATO ES: EL VALOR DEL CONTRATO PRINCIPAL MAS TODAS LAS ADICIONES </t>
        </r>
      </text>
    </comment>
    <comment ref="J31" authorId="0" shapeId="0">
      <text>
        <r>
          <rPr>
            <sz val="9"/>
            <color indexed="8"/>
            <rFont val="Tahoma"/>
            <family val="2"/>
          </rPr>
          <t xml:space="preserve">EL VALOR TOTAL DEL CONTRATO ES: EL VALOR DEL CONTRATO PRINCIPAL MAS TODAS LAS ADICIONES </t>
        </r>
      </text>
    </comment>
    <comment ref="J32" authorId="0" shapeId="0">
      <text>
        <r>
          <rPr>
            <sz val="9"/>
            <color indexed="8"/>
            <rFont val="Tahoma"/>
            <family val="2"/>
          </rPr>
          <t xml:space="preserve">EL VALOR TOTAL DEL CONTRATO ES: EL VALOR DEL CONTRATO PRINCIPAL MAS TODAS LAS ADICIONES </t>
        </r>
      </text>
    </comment>
    <comment ref="J33" authorId="0" shapeId="0">
      <text>
        <r>
          <rPr>
            <sz val="9"/>
            <color indexed="8"/>
            <rFont val="Tahoma"/>
            <family val="2"/>
          </rPr>
          <t xml:space="preserve">SON LOS VALORES QUE NO SE EJECUTARON EN EL PERIODO CERTIFICADO Y QUE SE REINTEGRAN AL PRESUPUESTO </t>
        </r>
      </text>
    </comment>
    <comment ref="J34" authorId="0" shapeId="0">
      <text>
        <r>
          <rPr>
            <sz val="9"/>
            <color indexed="8"/>
            <rFont val="Tahoma"/>
            <family val="2"/>
          </rPr>
          <t xml:space="preserve">ES EL VALOR QUE EL CONTRATISTA TIENE PENDIENTE POR EJECUTAR  : VALOR TOTAL DEL CONTRATO - VALOR EJECUTADO </t>
        </r>
      </text>
    </comment>
    <comment ref="A42" authorId="0" shapeId="0">
      <text>
        <r>
          <rPr>
            <sz val="9"/>
            <color indexed="8"/>
            <rFont val="Tahoma"/>
            <family val="2"/>
          </rPr>
          <t xml:space="preserve">DILIGENCIAR EL NUMERO DE PLANILLA CON EL CUAL RREALIZO EL PAGO DE SEGURIDAD SOCIAL </t>
        </r>
      </text>
    </comment>
    <comment ref="C42" authorId="1" shapeId="0">
      <text>
        <r>
          <rPr>
            <sz val="9"/>
            <color indexed="81"/>
            <rFont val="Tahoma"/>
            <family val="2"/>
          </rPr>
          <t xml:space="preserve">CELDA FORMULADA </t>
        </r>
      </text>
    </comment>
    <comment ref="E42" authorId="1" shapeId="0">
      <text>
        <r>
          <rPr>
            <sz val="9"/>
            <color indexed="81"/>
            <rFont val="Tahoma"/>
            <family val="2"/>
          </rPr>
          <t>CELDA FORMULADA</t>
        </r>
      </text>
    </comment>
    <comment ref="J42" authorId="1" shapeId="0">
      <text>
        <r>
          <rPr>
            <sz val="9"/>
            <color indexed="81"/>
            <rFont val="Tahoma"/>
            <family val="2"/>
          </rPr>
          <t>ELEGIR UNA OPCION DE LA LISTA DESPLEGABLE
1
2
3
4
5</t>
        </r>
      </text>
    </comment>
    <comment ref="K42" authorId="1" shapeId="0">
      <text>
        <r>
          <rPr>
            <sz val="9"/>
            <color indexed="81"/>
            <rFont val="Tahoma"/>
            <family val="2"/>
          </rPr>
          <t>CELDA FORMULADA</t>
        </r>
      </text>
    </comment>
    <comment ref="L42" authorId="1" shapeId="0">
      <text>
        <r>
          <rPr>
            <sz val="9"/>
            <color indexed="81"/>
            <rFont val="Tahoma"/>
            <family val="2"/>
          </rPr>
          <t xml:space="preserve">CELDA FORMULADA </t>
        </r>
      </text>
    </comment>
    <comment ref="A45" authorId="0" shapeId="0">
      <text>
        <r>
          <rPr>
            <b/>
            <sz val="9"/>
            <color indexed="8"/>
            <rFont val="Tahoma"/>
            <family val="2"/>
          </rPr>
          <t xml:space="preserve">diego.neira:
</t>
        </r>
        <r>
          <rPr>
            <sz val="9"/>
            <color indexed="8"/>
            <rFont val="Tahoma"/>
            <family val="2"/>
          </rPr>
          <t xml:space="preserve">ES FUNDAMENTAL QUE SE DILIGENCIE EL NOMBRE COMPLETO DEL SUPERVISOR, YA QUE LA FIRMA NO SE RECONCE FACILMENTE </t>
        </r>
      </text>
    </comment>
  </commentList>
</comments>
</file>

<file path=xl/sharedStrings.xml><?xml version="1.0" encoding="utf-8"?>
<sst xmlns="http://schemas.openxmlformats.org/spreadsheetml/2006/main" count="326" uniqueCount="218">
  <si>
    <t>ExcelTotal.com - Convertir números a letras en Excel</t>
  </si>
  <si>
    <t>Ejemplo 1: Conversión simple de un número a letra</t>
  </si>
  <si>
    <t>Número:</t>
  </si>
  <si>
    <t>Letra:</t>
  </si>
  <si>
    <t>Ejemplo 2: Conversión de número con decimales en letras</t>
  </si>
  <si>
    <t>Ejemplo 3: Texto en mayúsculas</t>
  </si>
  <si>
    <t>Ejemplo 4: Texto entre paréntesis</t>
  </si>
  <si>
    <t>Ejemplo 5: Con texto adicional</t>
  </si>
  <si>
    <t>Número máximo permitido</t>
  </si>
  <si>
    <t xml:space="preserve">  GJUFO506</t>
  </si>
  <si>
    <t xml:space="preserve">OBSERVACIONES </t>
  </si>
  <si>
    <t xml:space="preserve">  05/05/2014</t>
  </si>
  <si>
    <t>UBICACIÒN SERVICIO:  TALENTO HUMANO</t>
  </si>
  <si>
    <t>SEDE: UPA 29 SEDE ADMINISTRATIVA</t>
  </si>
  <si>
    <t xml:space="preserve">DILIGENCIAR </t>
  </si>
  <si>
    <t xml:space="preserve">C.C. No. </t>
  </si>
  <si>
    <t>No. DE CONTRATO</t>
  </si>
  <si>
    <t xml:space="preserve">Periodo certificado desde </t>
  </si>
  <si>
    <t xml:space="preserve">Día </t>
  </si>
  <si>
    <t>Mes</t>
  </si>
  <si>
    <t>Año</t>
  </si>
  <si>
    <t>a</t>
  </si>
  <si>
    <t>672-2016</t>
  </si>
  <si>
    <t xml:space="preserve">NOMBRE DEL CONTRATISTA: DIEGO ALEXANDER NEIRA QUITIAN </t>
  </si>
  <si>
    <t>CENTRO DE COSTOS: R05A</t>
  </si>
  <si>
    <t>OBJETO DEL CONTRATO: El Contratista a nombre propio y de manera independiente, sin que exista subordinación ni relación laboral alguna, prestará sus servicios y conocimientos  como Profesional Universitario que requiere el Hospital del Sur ESE.</t>
  </si>
  <si>
    <t xml:space="preserve">MODIFICAR </t>
  </si>
  <si>
    <t xml:space="preserve">El resultado del cumplimiento del contrato es: Productos        SI      NO  _____      Servicios        SI  X        NO  ______    </t>
  </si>
  <si>
    <t>MARCAR CON UNA X SEGÚN CORRESPONDA</t>
  </si>
  <si>
    <t xml:space="preserve">COMO SUPERVISOR DEL CONTRATO </t>
  </si>
  <si>
    <t>CERTIFICO</t>
  </si>
  <si>
    <t xml:space="preserve"> QUE PREVIO A LA REVISÍÓN DEL INFORME DE ACTIVIDADES PRESENTADO POR EL CONTRATISTA,  SI__X___  NO _____ CUMPLIÓ CON LAS OBLIGACIONES ESTABLECIDAS EN EL MISMO.</t>
  </si>
  <si>
    <t>OBSERVACIONES (Descripción de la calidad y cumplimiento de metas y logros):</t>
  </si>
  <si>
    <r>
      <t>SE CUMPLIO CON TODAS LAS ACTIVIDADES ESTABLECIDAS EN EL CONTRATONo.  672-2016 PARA LOS DIAS DEL</t>
    </r>
    <r>
      <rPr>
        <b/>
        <sz val="10"/>
        <color indexed="8"/>
        <rFont val="Arial"/>
        <family val="2"/>
      </rPr>
      <t xml:space="preserve">  16</t>
    </r>
    <r>
      <rPr>
        <sz val="10"/>
        <color indexed="8"/>
        <rFont val="Arial"/>
        <family val="2"/>
      </rPr>
      <t xml:space="preserve"> AL 30 DE JUNIO DE 2016.</t>
    </r>
  </si>
  <si>
    <t>DILIGENCIAR</t>
  </si>
  <si>
    <r>
      <t xml:space="preserve">COMPROMISOS EN LA VIGENCIA DEL CONTRATO: </t>
    </r>
    <r>
      <rPr>
        <sz val="10"/>
        <color indexed="8"/>
        <rFont val="Arial"/>
        <family val="2"/>
      </rPr>
      <t>CUMPLIR AL 100% CON LAS ACTIVIDADES CONTRACTUALES.</t>
    </r>
  </si>
  <si>
    <t>ANEXOS: SE ADJUNTA (1) FOLIO INFORME DE ACTIVIDADES; (2) FOLIOS APORTES SALUD, PENSIÓN Y ARL.</t>
  </si>
  <si>
    <t>CONCEPTO</t>
  </si>
  <si>
    <t>VALORES EN NÚMEROS</t>
  </si>
  <si>
    <t>VALORES EN LETRAS</t>
  </si>
  <si>
    <t>VALOR TOTAL DEL CONTRATO</t>
  </si>
  <si>
    <t xml:space="preserve">LOS VALORES CAMBIAN A LETRAS  AUTOMATICAMENTE </t>
  </si>
  <si>
    <t>VALOR EJECUTADO</t>
  </si>
  <si>
    <t>VALOR A PAGAR</t>
  </si>
  <si>
    <t>VALOR A LIBERAR</t>
  </si>
  <si>
    <t>SALDO POR EJECUTAR</t>
  </si>
  <si>
    <t>PORCENTAJE DE EJECUCIÓN</t>
  </si>
  <si>
    <t>CIEN PORCIENTO</t>
  </si>
  <si>
    <t>EL PORCENTAJE SE CALCULA</t>
  </si>
  <si>
    <t>El interventor o supervisor del contrato CERTIFICA QUE:</t>
  </si>
  <si>
    <r>
      <t>Se verifica  el cumplimiento del</t>
    </r>
    <r>
      <rPr>
        <b/>
        <u/>
        <sz val="10"/>
        <color indexed="8"/>
        <rFont val="Calibri"/>
        <family val="2"/>
      </rPr>
      <t xml:space="preserve"> mínimo</t>
    </r>
    <r>
      <rPr>
        <sz val="10"/>
        <color indexed="8"/>
        <rFont val="Calibri"/>
        <family val="2"/>
      </rPr>
      <t xml:space="preserve"> valor de  los aportes al sistema de seguridad social en salud y pensiones pagado en el mes. Los honorarios inferiores a $</t>
    </r>
    <r>
      <rPr>
        <b/>
        <sz val="12"/>
        <color indexed="8"/>
        <rFont val="Calibri"/>
        <family val="2"/>
      </rPr>
      <t>1.723.650</t>
    </r>
    <r>
      <rPr>
        <sz val="10"/>
        <color indexed="8"/>
        <rFont val="Calibri"/>
        <family val="2"/>
      </rPr>
      <t>, el valor para IBC debe ser sobre un salario mínimo legal vigente.
Se verifica con contabilidad el tema de impuestos (Régimen Tributario)</t>
    </r>
  </si>
  <si>
    <t>Número de Planilla</t>
  </si>
  <si>
    <t>Honorarios mes</t>
  </si>
  <si>
    <t>IBC Cotización</t>
  </si>
  <si>
    <t>Aporte Salud</t>
  </si>
  <si>
    <t>Aporte Pensión</t>
  </si>
  <si>
    <t>Total Aporte</t>
  </si>
  <si>
    <t>DILIGENCIAR SOLO EL VALOR DE HONORARIOS (MENSUAL)</t>
  </si>
  <si>
    <r>
      <t>Dado en Bogotá a los</t>
    </r>
    <r>
      <rPr>
        <sz val="12"/>
        <color indexed="10"/>
        <rFont val="Calibri"/>
        <family val="2"/>
      </rPr>
      <t xml:space="preserve"> (30</t>
    </r>
    <r>
      <rPr>
        <sz val="10"/>
        <color indexed="8"/>
        <rFont val="Calibri"/>
        <family val="2"/>
      </rPr>
      <t>) días del mes de</t>
    </r>
    <r>
      <rPr>
        <sz val="12"/>
        <color indexed="10"/>
        <rFont val="Calibri"/>
        <family val="2"/>
      </rPr>
      <t xml:space="preserve">  JUNIO </t>
    </r>
    <r>
      <rPr>
        <sz val="10"/>
        <color indexed="8"/>
        <rFont val="Calibri"/>
        <family val="2"/>
      </rPr>
      <t>del año Dos Mil DIECISEIS (2016). Lo anterior para que surta el pago pertinente. Cordialmente,</t>
    </r>
  </si>
  <si>
    <t xml:space="preserve">DILIGENCIAR LA FECHA DE ENTREGA A TALENTO HUMANO </t>
  </si>
  <si>
    <t xml:space="preserve"> </t>
  </si>
  <si>
    <t>MARIA RUBIELA MONSALVE OSPINA</t>
  </si>
  <si>
    <t>NOMBRE y FIRMA DEL SUPERVISOR:</t>
  </si>
  <si>
    <t xml:space="preserve">FIRMA Y  NOMBRE </t>
  </si>
  <si>
    <t xml:space="preserve">CERTIFICACIÓN DE CUMPLIMIENTO  DE CONTRATO U ORDEN DE PRESTACIÓN DE SERVICIOS (OPS) PARA PROCESO DE PAGO POR TESORERIA </t>
  </si>
  <si>
    <t>Versión</t>
  </si>
  <si>
    <t>Fecha de aprobación</t>
  </si>
  <si>
    <t>SI</t>
  </si>
  <si>
    <t>Ahorros</t>
  </si>
  <si>
    <t>Asistencial</t>
  </si>
  <si>
    <t>Bosa</t>
  </si>
  <si>
    <t xml:space="preserve">Código: </t>
  </si>
  <si>
    <t>04-02-FO-0002</t>
  </si>
  <si>
    <t>No</t>
  </si>
  <si>
    <t>Cuenta Corriente</t>
  </si>
  <si>
    <t>Administratvo</t>
  </si>
  <si>
    <t>Pablo VI</t>
  </si>
  <si>
    <t>PIC</t>
  </si>
  <si>
    <t>Kennedy</t>
  </si>
  <si>
    <t xml:space="preserve">INFORMACIÓN DEL CONTRATISTA </t>
  </si>
  <si>
    <t>Sur</t>
  </si>
  <si>
    <t>NOMBRE DEL CONTRATISTA:</t>
  </si>
  <si>
    <t>Fontibon</t>
  </si>
  <si>
    <t>TIPO DE DOCUMENTO:</t>
  </si>
  <si>
    <t xml:space="preserve">C.C </t>
  </si>
  <si>
    <t>X</t>
  </si>
  <si>
    <t>C.E</t>
  </si>
  <si>
    <t xml:space="preserve">NO. </t>
  </si>
  <si>
    <t>CORREO ELECTRONICO:</t>
  </si>
  <si>
    <t>CELULAR:</t>
  </si>
  <si>
    <t>UNIDAD DE PRESTACIÓN DE SERVICIOS DE SALUD:</t>
  </si>
  <si>
    <t>UBICACIÓN DEL SERVICIO:</t>
  </si>
  <si>
    <t>URGENCIAS</t>
  </si>
  <si>
    <t>SEDE:</t>
  </si>
  <si>
    <t xml:space="preserve">CENTRO DE COSTOS:  </t>
  </si>
  <si>
    <t>Centro de costo</t>
  </si>
  <si>
    <t>%</t>
  </si>
  <si>
    <t>Centro de 
costo</t>
  </si>
  <si>
    <t xml:space="preserve">ENTIDAD FINANCIERA: </t>
  </si>
  <si>
    <t>TIPO DE CUENTA:</t>
  </si>
  <si>
    <t xml:space="preserve">NUMERO DE CUENTA BANCARIA </t>
  </si>
  <si>
    <t>PENSIONADO</t>
  </si>
  <si>
    <t>INFORMACIÓN PARA EL PAGO DEL CONTRATO U ORDEN DE PRESTACIÓN DE SERVICIOS</t>
  </si>
  <si>
    <t>NÚMERO DE CONTRATO Y VIGENCIA:</t>
  </si>
  <si>
    <t>N° DE PAGOS DEL CONTRATO</t>
  </si>
  <si>
    <t xml:space="preserve">NÚMERO DE CDP </t>
  </si>
  <si>
    <t>FECHA</t>
  </si>
  <si>
    <t>OBJETO DEL CONTRATO:</t>
  </si>
  <si>
    <t>AUXILIAR DE ENFERMERÍA</t>
  </si>
  <si>
    <t>PERIODO CERTIFICADO:</t>
  </si>
  <si>
    <t>DESDE</t>
  </si>
  <si>
    <t>DIA</t>
  </si>
  <si>
    <t xml:space="preserve">MES </t>
  </si>
  <si>
    <t>AÑO</t>
  </si>
  <si>
    <t>HASTA</t>
  </si>
  <si>
    <t xml:space="preserve">VALOR HONORARIOS MENSUALES: </t>
  </si>
  <si>
    <t xml:space="preserve">TIPO DE SERVICIOS </t>
  </si>
  <si>
    <t>RESERVA DE GLOSA 2%</t>
  </si>
  <si>
    <t xml:space="preserve">CONTROL DE  EJECUCIÓN DEL CONTRATO </t>
  </si>
  <si>
    <t xml:space="preserve">CONCEPTO </t>
  </si>
  <si>
    <t xml:space="preserve">VALORES </t>
  </si>
  <si>
    <t>VALOR TOTAL DEL CONTRATO MAS ADICIONES:</t>
  </si>
  <si>
    <t>VALOR A PAGAR AL CONTRATISTA</t>
  </si>
  <si>
    <t xml:space="preserve">IBC DE COTIZACION </t>
  </si>
  <si>
    <t>APORTE A SALUD 12.5% IBC</t>
  </si>
  <si>
    <t>APORTE PENSION 16% IBC</t>
  </si>
  <si>
    <t xml:space="preserve">NIVEL ARL </t>
  </si>
  <si>
    <t xml:space="preserve">APORTE ARL </t>
  </si>
  <si>
    <t xml:space="preserve">TOTAL APORTES </t>
  </si>
  <si>
    <t xml:space="preserve">NOMBRE y FIRMA DEL CONTRATISTA </t>
  </si>
  <si>
    <t>UBICACIÒN SERVICIO:  PIC</t>
  </si>
  <si>
    <t>SEDE: BRITALIA TIMIZA</t>
  </si>
  <si>
    <t xml:space="preserve">NOMBRE DEL CONTRATISTA: </t>
  </si>
  <si>
    <t xml:space="preserve">CENTRO DE COSTOS: </t>
  </si>
  <si>
    <t>OBJETO DEL CONTRATO: El Contratista a nombre propio y de manera independiente, sin que exista subordinación ni relación laboral alguna, prestará sus servicios y conocimientos  como medico  que requiere el Hospital del Sur ESE.</t>
  </si>
  <si>
    <t xml:space="preserve">El resultado del cumplimiento del contrato es: Productos        SI x      NO  _____      Servicios        SI         NO  ______    </t>
  </si>
  <si>
    <r>
      <t>SE REALIZA PAGO PARCIAL DEL 80% DEL VALOR MENSUAL ,equiivalente a $2.593.402  DEL  CONTRATO  No.  1628-2016 PARA LOS DIAS DEL</t>
    </r>
    <r>
      <rPr>
        <b/>
        <sz val="10"/>
        <color indexed="8"/>
        <rFont val="Arial"/>
        <family val="2"/>
      </rPr>
      <t xml:space="preserve">  1</t>
    </r>
    <r>
      <rPr>
        <sz val="10"/>
        <color indexed="8"/>
        <rFont val="Arial"/>
        <family val="2"/>
      </rPr>
      <t xml:space="preserve"> AL 30  DE JULIO DE 2016. quedando pendiente por certificar el 20% por valor de $648.350</t>
    </r>
  </si>
  <si>
    <t>NOVENTA Y SEIS PORCIENTO</t>
  </si>
  <si>
    <r>
      <t>Dado en Bogotá a los</t>
    </r>
    <r>
      <rPr>
        <sz val="12"/>
        <color indexed="10"/>
        <rFont val="Calibri"/>
        <family val="2"/>
      </rPr>
      <t xml:space="preserve"> (30 </t>
    </r>
    <r>
      <rPr>
        <sz val="10"/>
        <color indexed="8"/>
        <rFont val="Calibri"/>
        <family val="2"/>
      </rPr>
      <t>) días del mes de</t>
    </r>
    <r>
      <rPr>
        <sz val="12"/>
        <color indexed="10"/>
        <rFont val="Calibri"/>
        <family val="2"/>
      </rPr>
      <t xml:space="preserve">  JULIO </t>
    </r>
    <r>
      <rPr>
        <sz val="10"/>
        <color indexed="8"/>
        <rFont val="Calibri"/>
        <family val="2"/>
      </rPr>
      <t>del año Dos Mil DIECISEIS (2016). Lo anterior para que surta el pago pertinente. Cordialmente,</t>
    </r>
  </si>
  <si>
    <t xml:space="preserve">UNIDADES DE PRESTACIÓN DE SERVICIOS </t>
  </si>
  <si>
    <t xml:space="preserve">NIVEL DE RIESGO ARL </t>
  </si>
  <si>
    <t xml:space="preserve">PENSIONADO </t>
  </si>
  <si>
    <t xml:space="preserve">TIPO DE CUENTA </t>
  </si>
  <si>
    <t xml:space="preserve">TI´PO DE SERVICIOS </t>
  </si>
  <si>
    <t xml:space="preserve">OCCIDENTE DE KENNEDY </t>
  </si>
  <si>
    <t>AHORROS</t>
  </si>
  <si>
    <t>ADMINISTRATIVO</t>
  </si>
  <si>
    <t>DEL SUR</t>
  </si>
  <si>
    <t>NO</t>
  </si>
  <si>
    <t>CORRIENTE</t>
  </si>
  <si>
    <t>ASISTENCIAL</t>
  </si>
  <si>
    <t>FONTIBON</t>
  </si>
  <si>
    <t xml:space="preserve">BOSA II NIVEL </t>
  </si>
  <si>
    <t xml:space="preserve">PLABO VI BOSA </t>
  </si>
  <si>
    <t>CLAVE</t>
  </si>
  <si>
    <t>INFORME  DE ACTIVIDADES  POR ORDEN DE PRESTACIÓN DE SERVICIOS</t>
  </si>
  <si>
    <t>Código:</t>
  </si>
  <si>
    <t>04-02-FO-0003</t>
  </si>
  <si>
    <t xml:space="preserve">Ubicación del Servicio: </t>
  </si>
  <si>
    <t>No. DE CONTRATO:</t>
  </si>
  <si>
    <t>Periodo certificado desde el</t>
  </si>
  <si>
    <t xml:space="preserve">NOMBRE DEL CONTRATISTA:  </t>
  </si>
  <si>
    <t xml:space="preserve">C. C. </t>
  </si>
  <si>
    <t>DE</t>
  </si>
  <si>
    <t xml:space="preserve">OBLIGACIONES  CONTRACTUALES </t>
  </si>
  <si>
    <t>PROGRAMADO</t>
  </si>
  <si>
    <t>ACTIVIDADES REALIZADAS</t>
  </si>
  <si>
    <t>PRODUCTOS ENTREGADOS</t>
  </si>
  <si>
    <t>1-Lista de verificación</t>
  </si>
  <si>
    <t>Nota: El  informe para su aprobación estará sujeto a la certificación  de cumplimiento del contrato que expida el supervisor.</t>
  </si>
  <si>
    <r>
      <t xml:space="preserve">OBJETO DEL CONTRATO: </t>
    </r>
    <r>
      <rPr>
        <sz val="11"/>
        <color indexed="8"/>
        <rFont val="Arial"/>
        <family val="2"/>
        <charset val="1"/>
      </rPr>
      <t xml:space="preserve">El Contratista a nombre propio y de manera independiente, sin que exista subordinación ni relación laboral alguna, prestará sus servicios y conocimientos  como </t>
    </r>
    <r>
      <rPr>
        <b/>
        <sz val="11"/>
        <color indexed="8"/>
        <rFont val="Arial"/>
        <family val="2"/>
        <charset val="1"/>
      </rPr>
      <t>AUXILIAR DE ENFERMERIA</t>
    </r>
    <r>
      <rPr>
        <sz val="11"/>
        <color indexed="8"/>
        <rFont val="Arial"/>
        <family val="2"/>
        <charset val="1"/>
      </rPr>
      <t xml:space="preserve">  de la Subred  Integrada de Servicios de Salud Sur Occidente</t>
    </r>
  </si>
  <si>
    <r>
      <t xml:space="preserve">El resultado del cumplimiento del contrato es:  Productos :    SI   ____            NO   ____              Servicios:  SI    __X__ </t>
    </r>
    <r>
      <rPr>
        <sz val="11"/>
        <color indexed="8"/>
        <rFont val="Arial"/>
        <family val="2"/>
        <charset val="1"/>
      </rPr>
      <t xml:space="preserve">          </t>
    </r>
    <r>
      <rPr>
        <b/>
        <sz val="11"/>
        <color indexed="8"/>
        <rFont val="Arial"/>
        <family val="2"/>
        <charset val="1"/>
      </rPr>
      <t xml:space="preserve">     NO _____               </t>
    </r>
  </si>
  <si>
    <r>
      <t>ACTIVIDADES BÁSICAS</t>
    </r>
    <r>
      <rPr>
        <sz val="9"/>
        <color indexed="8"/>
        <rFont val="Arial"/>
        <family val="2"/>
        <charset val="1"/>
      </rPr>
      <t>: 1. Portar con los elementos básicos para el desarrollo de sus actividades -2.Preparar oportunamente los elementos de acuerdo al tipo de procedimiento.-3.Ejecutar con criterio, actividades según tratamiento médico y de enfermería, planeando y ejecutando cuidados de enfermería según necesidades y prioridades del paciente.-4.Realizar procedimientos básicos, teniendo en cuenta la técnica adecuada.-5.Arreglar la unidad, mantener el orden y aseo de la misma. -6.Preparar al paciente, colaborar en los exámenes de diagnóstico y tratamientos especiales.-7.Asistir oportunamente al paciente en la alimentación, eliminación, deambulación y traslados.-8.Realizar cálculo y control de líquidos, administrados y eliminados. -9. Realizar personalmente las actividades  objeto del contrato para lo cual fueron contratadas y responder por el ejercicio de las actividades delegadas sin que quede exento de la responsabilidad que le incumbe por la correspondiente a sus subordinados.-10. Dedicar la totalidad del tiempo para el cumplimiento de sus actividades.</t>
    </r>
  </si>
  <si>
    <t>1-Porta uniforme y elementos necesarios para el cumplimiento de las actividades.
2-Realizar procedimiento básicos de enfermería a pacientes asignados. 
3-Preparar paciente para exámenes especiales y/o medios diagnósticos.
4-Asistir al paciente en sus actividades básicas</t>
  </si>
  <si>
    <t>1-Anecdotario.
2-Bitácora de procedimientos.
3-Bitácora de procedimientos.   
4-Bitácora de procedimientos</t>
  </si>
  <si>
    <r>
      <t xml:space="preserve">
</t>
    </r>
    <r>
      <rPr>
        <b/>
        <sz val="9"/>
        <color indexed="8"/>
        <rFont val="Arial"/>
        <family val="2"/>
        <charset val="1"/>
      </rPr>
      <t xml:space="preserve">REGISTROS OPORTUNOS SIN ENMENDADURAS, CRONOLOGIA, NOMBRE, FIRMA LEGIBLES Y VERACES: </t>
    </r>
    <r>
      <rPr>
        <sz val="9"/>
        <color indexed="8"/>
        <rFont val="Arial"/>
        <family val="2"/>
        <charset val="1"/>
      </rPr>
      <t xml:space="preserve">11. Efectuar oportuna y claramente, registros de todos los cuidados de enfermería.-12.Registrar en Notas de Enfermería, el estado clínico del paciente y actividades realizadas. 13. Llenar a cabalidad los formatos de historias clínicas, escribiendo en las Notas de Enfermería su nombre claro y manteniendo identificadas las Historias Clínicas de acuerdo con lo establecido con  las normas legales, los procedimientos de auditoría y el manual de historias clínicas  de la Institución, respaldando toda actuación con su nombre y sello.-14.Custodiar y cuidar la documentación e información que en su cargo conserve bajo su cuidado o a la cual tenga acceso e impedir o evitar la sustracción, destrucción, ocultamiento o utilización indebida. 15. Elaborar  guías, informes, protocolos u otros informes solicitados en el cumplimiento de sus actividades.
</t>
    </r>
  </si>
  <si>
    <t>1-Realiza registros en forma clara y ordenados cronológicamente</t>
  </si>
  <si>
    <r>
      <t>RECIBO Y ENTREGA DE TURNO:</t>
    </r>
    <r>
      <rPr>
        <sz val="9"/>
        <color indexed="8"/>
        <rFont val="Arial"/>
        <family val="2"/>
        <charset val="1"/>
      </rPr>
      <t xml:space="preserve"> 16. Recibir y entregar la información detallada de cada uno de los pacientes. </t>
    </r>
  </si>
  <si>
    <t>1-Realizar recibo y entrega de turno</t>
  </si>
  <si>
    <t>1- Libro de recibo y entrega de turno con asignación diaria</t>
  </si>
  <si>
    <r>
      <t>RELACIONES INTERPERSONALES, TRABAJO EN EQUIPO, COMUNICACIÓN ASERTIVA, HUMANIZACION SERVICIO, NECESIDADES DEL EQUIPO:</t>
    </r>
    <r>
      <rPr>
        <sz val="9"/>
        <color indexed="8"/>
        <rFont val="Arial"/>
        <family val="2"/>
        <charset val="1"/>
      </rPr>
      <t xml:space="preserve"> 17. Atender las necesidades del equipo de trabajo.-18.Explicar procedimientos al paciente y/o a la familia.-19.Respetar los derechos del paciente y cumplir el código de ética de enfermería y todas las disposiciones legales pertinentes que como servidores en el área de la salud están obligados, tanto en Servicios Ambulatorios, como en Urgencias y Hospitalización.-20. Tratar con respecto, imparcialidad y rectitud a las personas con que tenga relación por razón de su cargo.-21. Cumplir con las disposiciones que sus superiores jerárquicos adopten en ejercicio de sus atribuciones, atender los requerimientos y citaciones del jefe inmediato o de las autoridades competentes.</t>
    </r>
  </si>
  <si>
    <t>1-Aplicar protocolo de bienvenida al paciente que ingresa al servicio</t>
  </si>
  <si>
    <t>1-Bitácora y/o lista de verificación</t>
  </si>
  <si>
    <r>
      <t>EPIDEMIOLOGIA, ASEPSIA Y BIOSEGURIDAD</t>
    </r>
    <r>
      <rPr>
        <sz val="9"/>
        <color indexed="8"/>
        <rFont val="Arial"/>
        <family val="2"/>
        <charset val="1"/>
      </rPr>
      <t>: 22. Aplicar los principios de técnica aséptica.-23. Aplicar las normas universales de Bioseguridad, en el manejo de fluidos.-24. Cumplir con la presentación del reglamento de higiene y seguridad y con la ejecución del programa de Salud Ocupacional, ejecutando procedimientos seguros de trabajo según actividad a realizar en la Institución. Así como acogerse al programa de Salud Ocupacional Institucional y a los planes de emergencia y evacuación del Hospital y a los planes de contingencia del área de mantenimiento.</t>
    </r>
  </si>
  <si>
    <t>1-Usa los elementos de protección personal.   
2-Realiza aseo y desinfección de camas,camillas e inmobiliario de paciente.</t>
  </si>
  <si>
    <t>1-Anecdotario.
2-Lista de verificación aseo y desinfección</t>
  </si>
  <si>
    <r>
      <t>MANEJO, USO CUSTODIA DE RECURSOS FISICOS, INSUMOS, EQUIPOS E IDENTIFICACION</t>
    </r>
    <r>
      <rPr>
        <sz val="9"/>
        <color indexed="8"/>
        <rFont val="Arial"/>
        <family val="2"/>
        <charset val="1"/>
      </rPr>
      <t>: 25. Vigilar e informar faltantes del inventario.-26.Mantener el orden, limpieza y buen manejo de los equipos de materiales.-27. Velar por la adecuada y racional utilización de los recursos de la Institución y demás equipos y elementos del Hospital que sean destinados para el cumplimiento de sus actividades contractuales.-28. Portar el Carnet de la institución durante la prestación de servicio  según los parámetros de la institución.29. Salvaguardar los bienes que se entregan para el desempeño de las funciones y registrando y controlando los formatos establecidos para esta función. -30. Gestionar de acuerdo a los procedimientos establecidos los cambios de ubicación, traslados, reintegros o pérdidas de los bienes bajo el marco normativo.-31.Utilizar los bienes y recursos asignados para el empleo a su cargo o la información reservada en forma exclusiva para los fines que correspondan.</t>
    </r>
  </si>
  <si>
    <t>1-Realizar inventarios asignados por el jefe inmediato.
2-Custodia historias clínicas de pacientes asignados.</t>
  </si>
  <si>
    <t>1-Libro de inventario.
2-Registro del traslado de historias clínicas de la unidad.</t>
  </si>
  <si>
    <r>
      <t>CAPACITACION, EDUCACION CLINICA  E INVESTIGACION PERMANENTE: 3</t>
    </r>
    <r>
      <rPr>
        <sz val="9"/>
        <color indexed="8"/>
        <rFont val="Arial"/>
        <family val="2"/>
        <charset val="1"/>
      </rPr>
      <t xml:space="preserve">1. Asistir a todas las capacitaciones programadas por la institución. 32, Participar enel diagnóstico de necesidades de capacitación al interior de su área, para su posterior realización. </t>
    </r>
  </si>
  <si>
    <t>1-Asiste a las capacitaciones programadas en la USSK</t>
  </si>
  <si>
    <t>1-Formato de asistencia de capacitación</t>
  </si>
  <si>
    <t>PROFESIONAL ESPECIALIZADO</t>
  </si>
  <si>
    <t>KE10</t>
  </si>
  <si>
    <t>.</t>
  </si>
  <si>
    <t>La formula lo arroja automaticamente</t>
  </si>
  <si>
    <t>El valor a pagar en el mes (número de horas a trabajar multiplicado por valor de hora relacionada en su contrato)</t>
  </si>
  <si>
    <t>El relacionado en la parte superior del contrato</t>
  </si>
  <si>
    <t>El valor que hasta el momento se ha ejecutado ( suma del valor pagado en el mes de febrero + marzo + abril + mayo + junio + el valor a cobrar este mes)</t>
  </si>
  <si>
    <t>BOGOTA</t>
  </si>
  <si>
    <t>NÚMERO DE CRP</t>
  </si>
  <si>
    <t>COLOCAR EL CRP Y CRD QUE ENVIE ENERO</t>
  </si>
  <si>
    <t>MONICA ALEJANDRA PARRA</t>
  </si>
  <si>
    <t>mp71553@gmail.com</t>
  </si>
  <si>
    <t>DAVIVIENDA</t>
  </si>
  <si>
    <r>
      <rPr>
        <b/>
        <vertAlign val="superscript"/>
        <sz val="11"/>
        <color indexed="8"/>
        <rFont val="Arial"/>
        <family val="2"/>
      </rPr>
      <t xml:space="preserve">____________________________________________________________
</t>
    </r>
    <r>
      <rPr>
        <b/>
        <vertAlign val="superscript"/>
        <sz val="16"/>
        <color indexed="8"/>
        <rFont val="Arial"/>
        <family val="2"/>
      </rPr>
      <t>MONICA ALEJANDRA PARRA</t>
    </r>
  </si>
  <si>
    <r>
      <t>Se verifica  el cumplimiento del</t>
    </r>
    <r>
      <rPr>
        <b/>
        <u/>
        <sz val="12"/>
        <color indexed="8"/>
        <rFont val="Arial"/>
        <family val="2"/>
      </rPr>
      <t xml:space="preserve"> mínimo</t>
    </r>
    <r>
      <rPr>
        <sz val="12"/>
        <color indexed="8"/>
        <rFont val="Arial"/>
        <family val="2"/>
      </rPr>
      <t xml:space="preserve"> valor de  los aportes al sistema de seguridad social en salud y pensiones pagado en el mes. Los honorarios inferiores a $</t>
    </r>
    <r>
      <rPr>
        <b/>
        <sz val="12"/>
        <color indexed="8"/>
        <rFont val="Arial"/>
        <family val="2"/>
      </rPr>
      <t>2.271,315</t>
    </r>
    <r>
      <rPr>
        <sz val="12"/>
        <color indexed="8"/>
        <rFont val="Arial"/>
        <family val="2"/>
      </rPr>
      <t xml:space="preserve"> el valor para IBC debe ser sobre un salario mínimo legal vigente.</t>
    </r>
  </si>
  <si>
    <t>DIANA BELTRAN BEJARANO</t>
  </si>
  <si>
    <t>__________________________________________________________
DIANA BELTRAN BEJARANO</t>
  </si>
  <si>
    <t>Sede:                           KENNEDY</t>
  </si>
  <si>
    <t>KE10B02</t>
  </si>
  <si>
    <t>1 DE 1</t>
  </si>
  <si>
    <t>5526-2022</t>
  </si>
  <si>
    <t>5526 De 2022</t>
  </si>
  <si>
    <t>TOTAL A PAGAR (): $1.789.200         (UN MILLON SETECIENTOS OCHENTA Y NUEVE MIL DOCIENTOS PESOS MCT.)</t>
  </si>
  <si>
    <t>OBSERVACIONES: HORAS 180 EN OCTUBRE</t>
  </si>
  <si>
    <t>Dado en Bogotá a los (    ) días del mes de OCTUBRE del año Dos Mil Veintidos (2022). Lo anterior para que surta el pago pertinente. Cordialmente,</t>
  </si>
  <si>
    <t>OBSERVACIONES:  180 HORAS EN 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</si>
</sst>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_(* #,##0.00_);_(* \(#,##0.00\);_(* \-??_);_(@_)"/>
    <numFmt numFmtId="165" formatCode="_(&quot;$ &quot;* #,##0.00_);_(&quot;$ &quot;* \(#,##0.00\);_(&quot;$ &quot;* \-??_);_(@_)"/>
    <numFmt numFmtId="166" formatCode="\$#,##0.00"/>
    <numFmt numFmtId="167" formatCode="\$#,##0"/>
    <numFmt numFmtId="168" formatCode="_(&quot;$ &quot;* #,##0_);_(&quot;$ &quot;* \(#,##0\);_(&quot;$ &quot;* \-_);_(@_)"/>
    <numFmt numFmtId="169" formatCode="&quot;$ &quot;#,##0"/>
    <numFmt numFmtId="170" formatCode="_-* #,##0.00_-;\-* #,##0.00_-;_-* \-??_-;_-@_-"/>
    <numFmt numFmtId="171" formatCode="0.000%"/>
    <numFmt numFmtId="172" formatCode="_(* #,##0_);_(* \(#,##0\);_(* \-??_);_(@_)"/>
    <numFmt numFmtId="173" formatCode="&quot;$&quot;#,##0"/>
    <numFmt numFmtId="174" formatCode="0_ ;\-0\ "/>
  </numFmts>
  <fonts count="47" x14ac:knownFonts="1">
    <font>
      <sz val="11"/>
      <color indexed="8"/>
      <name val="Calibri"/>
      <family val="2"/>
    </font>
    <font>
      <sz val="10"/>
      <name val="Arial"/>
      <family val="2"/>
    </font>
    <font>
      <sz val="18"/>
      <color indexed="8"/>
      <name val="Calibri"/>
      <family val="2"/>
    </font>
    <font>
      <b/>
      <sz val="11"/>
      <color indexed="9"/>
      <name val="Calibri"/>
      <family val="2"/>
    </font>
    <font>
      <sz val="10"/>
      <color indexed="8"/>
      <name val="Calibri"/>
      <family val="2"/>
    </font>
    <font>
      <sz val="12"/>
      <color indexed="8"/>
      <name val="Arial Black"/>
      <family val="2"/>
    </font>
    <font>
      <b/>
      <sz val="10"/>
      <color indexed="8"/>
      <name val="Arial"/>
      <family val="2"/>
    </font>
    <font>
      <sz val="11"/>
      <name val="Arial"/>
      <family val="2"/>
    </font>
    <font>
      <sz val="10"/>
      <color indexed="8"/>
      <name val="Arial"/>
      <family val="2"/>
    </font>
    <font>
      <b/>
      <sz val="10"/>
      <color indexed="8"/>
      <name val="Calibri"/>
      <family val="2"/>
    </font>
    <font>
      <b/>
      <u/>
      <sz val="10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10"/>
      <name val="Calibri"/>
      <family val="2"/>
    </font>
    <font>
      <b/>
      <vertAlign val="superscript"/>
      <sz val="12"/>
      <color indexed="8"/>
      <name val="Calibri"/>
      <family val="2"/>
    </font>
    <font>
      <b/>
      <sz val="12"/>
      <color indexed="8"/>
      <name val="Arial Black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u/>
      <sz val="11"/>
      <color indexed="12"/>
      <name val="Arial"/>
      <family val="2"/>
    </font>
    <font>
      <u/>
      <sz val="11"/>
      <color indexed="12"/>
      <name val="Calibri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b/>
      <sz val="11"/>
      <color indexed="8"/>
      <name val="Calibri"/>
      <family val="2"/>
    </font>
    <font>
      <b/>
      <u/>
      <sz val="12"/>
      <color indexed="8"/>
      <name val="Arial"/>
      <family val="2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b/>
      <vertAlign val="superscript"/>
      <sz val="16"/>
      <color indexed="8"/>
      <name val="Calibri"/>
      <family val="2"/>
    </font>
    <font>
      <sz val="9"/>
      <color indexed="8"/>
      <name val="Tahoma"/>
      <family val="2"/>
    </font>
    <font>
      <b/>
      <sz val="9"/>
      <color indexed="8"/>
      <name val="Tahoma"/>
      <family val="2"/>
    </font>
    <font>
      <sz val="10"/>
      <name val="Verdana"/>
      <family val="2"/>
    </font>
    <font>
      <sz val="11"/>
      <color indexed="8"/>
      <name val="Calibri"/>
      <family val="2"/>
    </font>
    <font>
      <sz val="11"/>
      <color indexed="8"/>
      <name val="Arial"/>
      <family val="2"/>
      <charset val="1"/>
    </font>
    <font>
      <b/>
      <sz val="11"/>
      <color indexed="8"/>
      <name val="Arial"/>
      <family val="2"/>
      <charset val="1"/>
    </font>
    <font>
      <b/>
      <sz val="11"/>
      <name val="Arial"/>
      <family val="2"/>
      <charset val="1"/>
    </font>
    <font>
      <sz val="10"/>
      <color indexed="8"/>
      <name val="Arial"/>
      <family val="2"/>
      <charset val="1"/>
    </font>
    <font>
      <b/>
      <vertAlign val="superscript"/>
      <sz val="16"/>
      <color indexed="8"/>
      <name val="Arial"/>
      <family val="2"/>
    </font>
    <font>
      <b/>
      <vertAlign val="superscript"/>
      <sz val="11"/>
      <color indexed="8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  <charset val="1"/>
    </font>
    <font>
      <sz val="9"/>
      <color indexed="8"/>
      <name val="Arial"/>
      <family val="2"/>
      <charset val="1"/>
    </font>
    <font>
      <b/>
      <sz val="9"/>
      <color indexed="8"/>
      <name val="Arial"/>
      <family val="2"/>
      <charset val="1"/>
    </font>
    <font>
      <sz val="12"/>
      <color indexed="8"/>
      <name val="Calibri"/>
      <family val="2"/>
    </font>
    <font>
      <sz val="9"/>
      <color indexed="81"/>
      <name val="Tahoma"/>
      <family val="2"/>
    </font>
    <font>
      <b/>
      <sz val="11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10"/>
        <bgColor indexed="53"/>
      </patternFill>
    </fill>
    <fill>
      <patternFill patternType="solid">
        <fgColor indexed="45"/>
        <bgColor indexed="29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rgb="FFFFFF00"/>
        <bgColor indexed="3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53"/>
      </patternFill>
    </fill>
    <fill>
      <patternFill patternType="solid">
        <fgColor rgb="FFFFFF00"/>
        <bgColor rgb="FF000000"/>
      </patternFill>
    </fill>
  </fills>
  <borders count="56">
    <border>
      <left/>
      <right/>
      <top/>
      <bottom/>
      <diagonal/>
    </border>
    <border>
      <left style="thin">
        <color indexed="49"/>
      </left>
      <right/>
      <top style="thin">
        <color indexed="49"/>
      </top>
      <bottom/>
      <diagonal/>
    </border>
    <border>
      <left/>
      <right style="thin">
        <color indexed="49"/>
      </right>
      <top style="thin">
        <color indexed="49"/>
      </top>
      <bottom/>
      <diagonal/>
    </border>
    <border>
      <left style="thin">
        <color indexed="49"/>
      </left>
      <right/>
      <top style="thin">
        <color indexed="49"/>
      </top>
      <bottom style="thin">
        <color indexed="49"/>
      </bottom>
      <diagonal/>
    </border>
    <border>
      <left/>
      <right style="thin">
        <color indexed="49"/>
      </right>
      <top style="thin">
        <color indexed="49"/>
      </top>
      <bottom style="thin">
        <color indexed="49"/>
      </bottom>
      <diagonal/>
    </border>
    <border>
      <left style="thin">
        <color indexed="29"/>
      </left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thin">
        <color indexed="29"/>
      </left>
      <right/>
      <top style="thin">
        <color indexed="29"/>
      </top>
      <bottom style="thin">
        <color indexed="29"/>
      </bottom>
      <diagonal/>
    </border>
    <border>
      <left/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49"/>
      </left>
      <right style="thin">
        <color indexed="49"/>
      </right>
      <top style="thin">
        <color indexed="49"/>
      </top>
      <bottom style="thin">
        <color indexed="49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/>
      <right/>
      <top style="thin">
        <color indexed="4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double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22" fillId="0" borderId="0" applyNumberFormat="0" applyFill="0" applyBorder="0" applyAlignment="0" applyProtection="0"/>
    <xf numFmtId="170" fontId="33" fillId="0" borderId="0" applyFill="0" applyBorder="0" applyAlignment="0" applyProtection="0"/>
    <xf numFmtId="164" fontId="1" fillId="0" borderId="0" applyFill="0" applyBorder="0" applyAlignment="0" applyProtection="0"/>
    <xf numFmtId="164" fontId="1" fillId="0" borderId="0" applyFill="0" applyBorder="0" applyAlignment="0" applyProtection="0"/>
    <xf numFmtId="164" fontId="33" fillId="0" borderId="0" applyFill="0" applyBorder="0" applyAlignment="0" applyProtection="0"/>
    <xf numFmtId="165" fontId="1" fillId="0" borderId="0" applyFill="0" applyBorder="0" applyAlignment="0" applyProtection="0"/>
    <xf numFmtId="165" fontId="1" fillId="0" borderId="0" applyFill="0" applyBorder="0" applyAlignment="0" applyProtection="0"/>
    <xf numFmtId="0" fontId="33" fillId="0" borderId="0"/>
    <xf numFmtId="0" fontId="1" fillId="0" borderId="0"/>
    <xf numFmtId="9" fontId="33" fillId="0" borderId="0" applyFill="0" applyBorder="0" applyAlignment="0" applyProtection="0"/>
  </cellStyleXfs>
  <cellXfs count="277">
    <xf numFmtId="0" fontId="0" fillId="0" borderId="0" xfId="0"/>
    <xf numFmtId="0" fontId="2" fillId="0" borderId="0" xfId="0" applyFont="1"/>
    <xf numFmtId="0" fontId="0" fillId="2" borderId="1" xfId="0" applyFont="1" applyFill="1" applyBorder="1"/>
    <xf numFmtId="166" fontId="0" fillId="2" borderId="2" xfId="0" applyNumberFormat="1" applyFont="1" applyFill="1" applyBorder="1" applyAlignment="1">
      <alignment horizontal="left"/>
    </xf>
    <xf numFmtId="0" fontId="0" fillId="0" borderId="3" xfId="0" applyFont="1" applyBorder="1"/>
    <xf numFmtId="0" fontId="0" fillId="0" borderId="4" xfId="0" applyFont="1" applyBorder="1"/>
    <xf numFmtId="167" fontId="0" fillId="2" borderId="2" xfId="0" applyNumberFormat="1" applyFont="1" applyFill="1" applyBorder="1" applyAlignment="1">
      <alignment horizontal="left"/>
    </xf>
    <xf numFmtId="0" fontId="3" fillId="3" borderId="5" xfId="0" applyFont="1" applyFill="1" applyBorder="1"/>
    <xf numFmtId="0" fontId="0" fillId="4" borderId="6" xfId="0" applyFont="1" applyFill="1" applyBorder="1"/>
    <xf numFmtId="166" fontId="0" fillId="4" borderId="2" xfId="0" applyNumberFormat="1" applyFont="1" applyFill="1" applyBorder="1" applyAlignment="1">
      <alignment horizontal="left"/>
    </xf>
    <xf numFmtId="0" fontId="0" fillId="0" borderId="6" xfId="0" applyFont="1" applyBorder="1"/>
    <xf numFmtId="0" fontId="0" fillId="0" borderId="7" xfId="0" applyFont="1" applyBorder="1"/>
    <xf numFmtId="0" fontId="4" fillId="5" borderId="0" xfId="8" applyFont="1" applyFill="1" applyProtection="1">
      <protection locked="0"/>
    </xf>
    <xf numFmtId="0" fontId="4" fillId="5" borderId="8" xfId="8" applyFont="1" applyFill="1" applyBorder="1" applyProtection="1">
      <protection locked="0"/>
    </xf>
    <xf numFmtId="0" fontId="4" fillId="5" borderId="9" xfId="8" applyFont="1" applyFill="1" applyBorder="1" applyProtection="1">
      <protection locked="0"/>
    </xf>
    <xf numFmtId="0" fontId="4" fillId="5" borderId="10" xfId="8" applyFont="1" applyFill="1" applyBorder="1" applyProtection="1">
      <protection locked="0"/>
    </xf>
    <xf numFmtId="0" fontId="4" fillId="5" borderId="11" xfId="8" applyFont="1" applyFill="1" applyBorder="1" applyProtection="1">
      <protection locked="0"/>
    </xf>
    <xf numFmtId="0" fontId="4" fillId="5" borderId="0" xfId="8" applyFont="1" applyFill="1" applyBorder="1" applyProtection="1">
      <protection locked="0"/>
    </xf>
    <xf numFmtId="0" fontId="4" fillId="5" borderId="12" xfId="8" applyFont="1" applyFill="1" applyBorder="1" applyProtection="1">
      <protection locked="0"/>
    </xf>
    <xf numFmtId="0" fontId="6" fillId="5" borderId="13" xfId="8" applyFont="1" applyFill="1" applyBorder="1" applyAlignment="1" applyProtection="1">
      <alignment horizontal="center" vertical="center"/>
      <protection locked="0"/>
    </xf>
    <xf numFmtId="3" fontId="6" fillId="5" borderId="14" xfId="8" applyNumberFormat="1" applyFont="1" applyFill="1" applyBorder="1" applyAlignment="1" applyProtection="1">
      <alignment horizontal="center" vertical="center"/>
      <protection locked="0"/>
    </xf>
    <xf numFmtId="3" fontId="6" fillId="5" borderId="15" xfId="8" applyNumberFormat="1" applyFont="1" applyFill="1" applyBorder="1" applyAlignment="1" applyProtection="1">
      <alignment horizontal="center" vertical="center"/>
      <protection locked="0"/>
    </xf>
    <xf numFmtId="0" fontId="7" fillId="0" borderId="14" xfId="0" applyFont="1" applyFill="1" applyBorder="1" applyAlignment="1" applyProtection="1">
      <alignment horizontal="left"/>
      <protection locked="0"/>
    </xf>
    <xf numFmtId="3" fontId="6" fillId="6" borderId="13" xfId="8" applyNumberFormat="1" applyFont="1" applyFill="1" applyBorder="1" applyAlignment="1" applyProtection="1">
      <alignment horizontal="center" vertical="center"/>
      <protection locked="0"/>
    </xf>
    <xf numFmtId="3" fontId="6" fillId="6" borderId="14" xfId="8" applyNumberFormat="1" applyFont="1" applyFill="1" applyBorder="1" applyAlignment="1" applyProtection="1">
      <alignment horizontal="center" vertical="center"/>
      <protection locked="0"/>
    </xf>
    <xf numFmtId="3" fontId="6" fillId="6" borderId="15" xfId="8" applyNumberFormat="1" applyFont="1" applyFill="1" applyBorder="1" applyAlignment="1" applyProtection="1">
      <alignment horizontal="center" vertical="center"/>
      <protection locked="0"/>
    </xf>
    <xf numFmtId="0" fontId="4" fillId="5" borderId="0" xfId="8" applyFont="1" applyFill="1" applyAlignment="1" applyProtection="1">
      <alignment vertical="center"/>
      <protection locked="0"/>
    </xf>
    <xf numFmtId="0" fontId="5" fillId="5" borderId="16" xfId="8" applyFont="1" applyFill="1" applyBorder="1" applyAlignment="1" applyProtection="1">
      <alignment horizontal="center" vertical="center" wrapText="1"/>
      <protection locked="0"/>
    </xf>
    <xf numFmtId="0" fontId="4" fillId="5" borderId="0" xfId="8" applyFont="1" applyFill="1" applyAlignment="1" applyProtection="1">
      <alignment wrapText="1"/>
      <protection locked="0"/>
    </xf>
    <xf numFmtId="0" fontId="4" fillId="5" borderId="16" xfId="8" applyFont="1" applyFill="1" applyBorder="1" applyProtection="1">
      <protection locked="0"/>
    </xf>
    <xf numFmtId="0" fontId="9" fillId="5" borderId="13" xfId="8" applyFont="1" applyFill="1" applyBorder="1" applyAlignment="1" applyProtection="1">
      <alignment vertical="center" wrapText="1"/>
      <protection locked="0"/>
    </xf>
    <xf numFmtId="0" fontId="9" fillId="5" borderId="13" xfId="8" applyFont="1" applyFill="1" applyBorder="1" applyAlignment="1" applyProtection="1">
      <alignment horizontal="justify" vertical="center"/>
      <protection locked="0"/>
    </xf>
    <xf numFmtId="0" fontId="9" fillId="5" borderId="13" xfId="8" applyFont="1" applyFill="1" applyBorder="1" applyAlignment="1" applyProtection="1">
      <alignment horizontal="left"/>
      <protection locked="0"/>
    </xf>
    <xf numFmtId="167" fontId="4" fillId="5" borderId="0" xfId="8" applyNumberFormat="1" applyFont="1" applyFill="1" applyProtection="1">
      <protection locked="0"/>
    </xf>
    <xf numFmtId="0" fontId="5" fillId="5" borderId="16" xfId="8" applyFont="1" applyFill="1" applyBorder="1" applyProtection="1">
      <protection locked="0"/>
    </xf>
    <xf numFmtId="0" fontId="9" fillId="5" borderId="11" xfId="8" applyFont="1" applyFill="1" applyBorder="1" applyAlignment="1" applyProtection="1">
      <alignment horizontal="center"/>
      <protection locked="0"/>
    </xf>
    <xf numFmtId="0" fontId="9" fillId="5" borderId="0" xfId="8" applyFont="1" applyFill="1" applyBorder="1" applyAlignment="1" applyProtection="1">
      <alignment horizontal="left"/>
      <protection locked="0"/>
    </xf>
    <xf numFmtId="168" fontId="9" fillId="5" borderId="0" xfId="8" applyNumberFormat="1" applyFont="1" applyFill="1" applyBorder="1" applyAlignment="1" applyProtection="1">
      <alignment horizontal="left"/>
      <protection locked="0"/>
    </xf>
    <xf numFmtId="0" fontId="9" fillId="5" borderId="0" xfId="8" applyFont="1" applyFill="1" applyBorder="1" applyAlignment="1" applyProtection="1">
      <alignment horizontal="right"/>
      <protection locked="0"/>
    </xf>
    <xf numFmtId="0" fontId="9" fillId="5" borderId="12" xfId="8" applyFont="1" applyFill="1" applyBorder="1" applyAlignment="1" applyProtection="1">
      <alignment horizontal="right"/>
      <protection locked="0"/>
    </xf>
    <xf numFmtId="0" fontId="4" fillId="5" borderId="13" xfId="8" applyFont="1" applyFill="1" applyBorder="1" applyAlignment="1" applyProtection="1">
      <alignment horizontal="center"/>
      <protection locked="0"/>
    </xf>
    <xf numFmtId="0" fontId="9" fillId="5" borderId="13" xfId="8" applyFont="1" applyFill="1" applyBorder="1" applyAlignment="1" applyProtection="1">
      <alignment horizontal="center" vertical="center"/>
      <protection locked="0"/>
    </xf>
    <xf numFmtId="0" fontId="9" fillId="5" borderId="14" xfId="8" applyFont="1" applyFill="1" applyBorder="1" applyAlignment="1" applyProtection="1">
      <alignment horizontal="center" vertical="center"/>
      <protection locked="0"/>
    </xf>
    <xf numFmtId="169" fontId="4" fillId="5" borderId="14" xfId="8" applyNumberFormat="1" applyFont="1" applyFill="1" applyBorder="1" applyAlignment="1" applyProtection="1">
      <alignment horizontal="center"/>
    </xf>
    <xf numFmtId="0" fontId="5" fillId="5" borderId="16" xfId="8" applyFont="1" applyFill="1" applyBorder="1" applyAlignment="1" applyProtection="1">
      <alignment wrapText="1"/>
      <protection locked="0"/>
    </xf>
    <xf numFmtId="0" fontId="33" fillId="0" borderId="0" xfId="8" applyBorder="1"/>
    <xf numFmtId="0" fontId="14" fillId="5" borderId="16" xfId="8" applyFont="1" applyFill="1" applyBorder="1" applyAlignment="1" applyProtection="1">
      <alignment horizontal="center" vertical="center"/>
      <protection locked="0"/>
    </xf>
    <xf numFmtId="0" fontId="15" fillId="5" borderId="17" xfId="8" applyFont="1" applyFill="1" applyBorder="1" applyAlignment="1" applyProtection="1">
      <alignment horizontal="left" vertical="center" wrapText="1"/>
      <protection locked="0"/>
    </xf>
    <xf numFmtId="0" fontId="4" fillId="5" borderId="0" xfId="8" applyFont="1" applyFill="1" applyAlignment="1" applyProtection="1">
      <protection locked="0"/>
    </xf>
    <xf numFmtId="0" fontId="17" fillId="6" borderId="18" xfId="8" applyFont="1" applyFill="1" applyBorder="1" applyAlignment="1" applyProtection="1">
      <alignment horizontal="center" vertical="center"/>
      <protection locked="0"/>
    </xf>
    <xf numFmtId="0" fontId="17" fillId="5" borderId="18" xfId="8" applyFont="1" applyFill="1" applyBorder="1" applyAlignment="1" applyProtection="1">
      <alignment horizontal="center" vertical="center"/>
      <protection locked="0"/>
    </xf>
    <xf numFmtId="0" fontId="17" fillId="5" borderId="19" xfId="8" applyFont="1" applyFill="1" applyBorder="1" applyAlignment="1" applyProtection="1">
      <alignment horizontal="center" vertical="center"/>
      <protection locked="0"/>
    </xf>
    <xf numFmtId="0" fontId="17" fillId="6" borderId="18" xfId="8" applyFont="1" applyFill="1" applyBorder="1" applyAlignment="1" applyProtection="1">
      <alignment vertical="center"/>
      <protection locked="0"/>
    </xf>
    <xf numFmtId="0" fontId="4" fillId="5" borderId="0" xfId="8" applyFont="1" applyFill="1" applyAlignment="1" applyProtection="1">
      <alignment vertical="center" wrapText="1"/>
      <protection locked="0"/>
    </xf>
    <xf numFmtId="0" fontId="15" fillId="5" borderId="20" xfId="8" applyFont="1" applyFill="1" applyBorder="1" applyAlignment="1" applyProtection="1">
      <alignment horizontal="center" vertical="center" wrapText="1"/>
      <protection locked="0"/>
    </xf>
    <xf numFmtId="0" fontId="15" fillId="5" borderId="21" xfId="8" applyFont="1" applyFill="1" applyBorder="1" applyAlignment="1" applyProtection="1">
      <alignment horizontal="center" vertical="center" wrapText="1"/>
      <protection locked="0"/>
    </xf>
    <xf numFmtId="0" fontId="4" fillId="5" borderId="0" xfId="8" applyFont="1" applyFill="1" applyAlignment="1" applyProtection="1">
      <alignment horizontal="center" vertical="center" wrapText="1"/>
      <protection locked="0"/>
    </xf>
    <xf numFmtId="0" fontId="17" fillId="6" borderId="22" xfId="8" applyFont="1" applyFill="1" applyBorder="1" applyAlignment="1" applyProtection="1">
      <alignment horizontal="center" vertical="center" wrapText="1"/>
      <protection locked="0"/>
    </xf>
    <xf numFmtId="0" fontId="17" fillId="6" borderId="23" xfId="8" applyFont="1" applyFill="1" applyBorder="1" applyAlignment="1" applyProtection="1">
      <alignment vertical="center"/>
      <protection locked="0"/>
    </xf>
    <xf numFmtId="0" fontId="17" fillId="6" borderId="22" xfId="8" applyFont="1" applyFill="1" applyBorder="1" applyAlignment="1" applyProtection="1">
      <alignment vertical="center"/>
      <protection locked="0"/>
    </xf>
    <xf numFmtId="0" fontId="4" fillId="6" borderId="23" xfId="8" applyFont="1" applyFill="1" applyBorder="1" applyProtection="1">
      <protection locked="0"/>
    </xf>
    <xf numFmtId="0" fontId="17" fillId="0" borderId="24" xfId="8" applyFont="1" applyFill="1" applyBorder="1" applyAlignment="1" applyProtection="1">
      <alignment vertical="center"/>
      <protection locked="0"/>
    </xf>
    <xf numFmtId="0" fontId="17" fillId="0" borderId="19" xfId="8" applyFont="1" applyFill="1" applyBorder="1" applyAlignment="1" applyProtection="1">
      <alignment horizontal="center" vertical="center"/>
      <protection locked="0"/>
    </xf>
    <xf numFmtId="0" fontId="17" fillId="5" borderId="25" xfId="8" applyFont="1" applyFill="1" applyBorder="1" applyAlignment="1" applyProtection="1">
      <alignment horizontal="left"/>
      <protection locked="0"/>
    </xf>
    <xf numFmtId="0" fontId="17" fillId="5" borderId="24" xfId="8" applyFont="1" applyFill="1" applyBorder="1" applyAlignment="1" applyProtection="1">
      <alignment horizontal="left"/>
      <protection locked="0"/>
    </xf>
    <xf numFmtId="0" fontId="17" fillId="5" borderId="24" xfId="8" applyFont="1" applyFill="1" applyBorder="1" applyAlignment="1" applyProtection="1">
      <alignment horizontal="center"/>
      <protection locked="0"/>
    </xf>
    <xf numFmtId="0" fontId="17" fillId="5" borderId="24" xfId="8" applyFont="1" applyFill="1" applyBorder="1" applyAlignment="1" applyProtection="1">
      <protection locked="0"/>
    </xf>
    <xf numFmtId="0" fontId="17" fillId="5" borderId="19" xfId="8" applyFont="1" applyFill="1" applyBorder="1" applyAlignment="1" applyProtection="1">
      <protection locked="0"/>
    </xf>
    <xf numFmtId="0" fontId="20" fillId="5" borderId="0" xfId="8" applyFont="1" applyFill="1" applyBorder="1" applyAlignment="1" applyProtection="1">
      <alignment horizontal="left" vertical="top" wrapText="1"/>
      <protection locked="0"/>
    </xf>
    <xf numFmtId="0" fontId="24" fillId="5" borderId="25" xfId="8" applyFont="1" applyFill="1" applyBorder="1" applyAlignment="1" applyProtection="1">
      <alignment horizontal="left" vertical="center" wrapText="1"/>
      <protection locked="0"/>
    </xf>
    <xf numFmtId="0" fontId="24" fillId="5" borderId="24" xfId="8" applyFont="1" applyFill="1" applyBorder="1" applyAlignment="1" applyProtection="1">
      <alignment horizontal="left" vertical="center" wrapText="1"/>
      <protection locked="0"/>
    </xf>
    <xf numFmtId="0" fontId="24" fillId="5" borderId="19" xfId="8" applyFont="1" applyFill="1" applyBorder="1" applyAlignment="1" applyProtection="1">
      <alignment horizontal="left" vertical="center" wrapText="1"/>
      <protection locked="0"/>
    </xf>
    <xf numFmtId="10" fontId="4" fillId="5" borderId="0" xfId="8" applyNumberFormat="1" applyFont="1" applyFill="1" applyProtection="1">
      <protection locked="0"/>
    </xf>
    <xf numFmtId="0" fontId="25" fillId="5" borderId="25" xfId="8" applyFont="1" applyFill="1" applyBorder="1" applyAlignment="1" applyProtection="1">
      <alignment horizontal="center"/>
      <protection locked="0"/>
    </xf>
    <xf numFmtId="0" fontId="25" fillId="5" borderId="24" xfId="8" applyFont="1" applyFill="1" applyBorder="1" applyAlignment="1" applyProtection="1">
      <alignment horizontal="center"/>
      <protection locked="0"/>
    </xf>
    <xf numFmtId="0" fontId="25" fillId="5" borderId="24" xfId="8" applyFont="1" applyFill="1" applyBorder="1" applyAlignment="1" applyProtection="1">
      <alignment horizontal="left"/>
      <protection locked="0"/>
    </xf>
    <xf numFmtId="168" fontId="25" fillId="5" borderId="24" xfId="8" applyNumberFormat="1" applyFont="1" applyFill="1" applyBorder="1" applyAlignment="1" applyProtection="1">
      <alignment horizontal="left"/>
      <protection locked="0"/>
    </xf>
    <xf numFmtId="0" fontId="25" fillId="5" borderId="24" xfId="8" applyFont="1" applyFill="1" applyBorder="1" applyAlignment="1" applyProtection="1">
      <alignment horizontal="right"/>
      <protection locked="0"/>
    </xf>
    <xf numFmtId="0" fontId="25" fillId="5" borderId="19" xfId="8" applyFont="1" applyFill="1" applyBorder="1" applyAlignment="1" applyProtection="1">
      <alignment horizontal="right"/>
      <protection locked="0"/>
    </xf>
    <xf numFmtId="0" fontId="19" fillId="5" borderId="18" xfId="8" applyFont="1" applyFill="1" applyBorder="1" applyAlignment="1" applyProtection="1">
      <alignment horizontal="center" vertical="center" wrapText="1"/>
      <protection locked="0"/>
    </xf>
    <xf numFmtId="0" fontId="19" fillId="5" borderId="25" xfId="8" applyFont="1" applyFill="1" applyBorder="1" applyAlignment="1" applyProtection="1">
      <alignment horizontal="center" vertical="center" wrapText="1"/>
      <protection locked="0"/>
    </xf>
    <xf numFmtId="0" fontId="4" fillId="5" borderId="0" xfId="8" applyFont="1" applyFill="1" applyAlignment="1" applyProtection="1">
      <alignment horizontal="center" wrapText="1"/>
      <protection locked="0"/>
    </xf>
    <xf numFmtId="0" fontId="4" fillId="5" borderId="26" xfId="8" applyFont="1" applyFill="1" applyBorder="1" applyProtection="1">
      <protection locked="0"/>
    </xf>
    <xf numFmtId="0" fontId="28" fillId="5" borderId="0" xfId="8" applyFont="1" applyFill="1" applyProtection="1">
      <protection locked="0"/>
    </xf>
    <xf numFmtId="0" fontId="0" fillId="0" borderId="14" xfId="0" applyFont="1" applyBorder="1"/>
    <xf numFmtId="0" fontId="0" fillId="0" borderId="27" xfId="0" applyFont="1" applyBorder="1"/>
    <xf numFmtId="0" fontId="0" fillId="0" borderId="14" xfId="0" applyFont="1" applyFill="1" applyBorder="1"/>
    <xf numFmtId="0" fontId="0" fillId="0" borderId="14" xfId="0" applyBorder="1" applyAlignment="1">
      <alignment horizontal="center"/>
    </xf>
    <xf numFmtId="171" fontId="32" fillId="5" borderId="14" xfId="9" applyNumberFormat="1" applyFont="1" applyFill="1" applyBorder="1" applyAlignment="1">
      <alignment vertical="center" wrapText="1"/>
    </xf>
    <xf numFmtId="0" fontId="34" fillId="5" borderId="0" xfId="0" applyFont="1" applyFill="1" applyProtection="1"/>
    <xf numFmtId="0" fontId="35" fillId="5" borderId="14" xfId="0" applyFont="1" applyFill="1" applyBorder="1" applyAlignment="1" applyProtection="1">
      <alignment horizontal="center" vertical="center" wrapText="1"/>
    </xf>
    <xf numFmtId="0" fontId="34" fillId="5" borderId="0" xfId="0" applyFont="1" applyFill="1" applyAlignment="1" applyProtection="1">
      <alignment horizontal="center" wrapText="1"/>
    </xf>
    <xf numFmtId="9" fontId="37" fillId="5" borderId="14" xfId="10" applyFont="1" applyFill="1" applyBorder="1" applyAlignment="1" applyProtection="1">
      <alignment horizontal="center" vertical="center" wrapText="1"/>
    </xf>
    <xf numFmtId="9" fontId="37" fillId="5" borderId="0" xfId="10" applyFont="1" applyFill="1" applyBorder="1" applyAlignment="1" applyProtection="1">
      <alignment horizontal="center" vertical="center" wrapText="1"/>
    </xf>
    <xf numFmtId="0" fontId="34" fillId="5" borderId="0" xfId="0" applyFont="1" applyFill="1" applyAlignment="1" applyProtection="1">
      <alignment vertical="center" wrapText="1"/>
    </xf>
    <xf numFmtId="0" fontId="34" fillId="5" borderId="0" xfId="0" applyFont="1" applyFill="1" applyAlignment="1" applyProtection="1">
      <alignment horizontal="left"/>
    </xf>
    <xf numFmtId="0" fontId="34" fillId="5" borderId="0" xfId="0" applyFont="1" applyFill="1" applyAlignment="1" applyProtection="1">
      <alignment horizontal="center"/>
    </xf>
    <xf numFmtId="0" fontId="34" fillId="5" borderId="28" xfId="0" applyFont="1" applyFill="1" applyBorder="1" applyAlignment="1" applyProtection="1">
      <alignment vertical="center"/>
    </xf>
    <xf numFmtId="0" fontId="34" fillId="0" borderId="0" xfId="0" applyFont="1"/>
    <xf numFmtId="0" fontId="34" fillId="5" borderId="28" xfId="0" applyFont="1" applyFill="1" applyBorder="1" applyAlignment="1" applyProtection="1">
      <alignment horizontal="left" vertical="center" wrapText="1"/>
    </xf>
    <xf numFmtId="0" fontId="34" fillId="5" borderId="29" xfId="0" applyFont="1" applyFill="1" applyBorder="1" applyAlignment="1" applyProtection="1">
      <alignment horizontal="left"/>
    </xf>
    <xf numFmtId="0" fontId="34" fillId="5" borderId="29" xfId="0" applyFont="1" applyFill="1" applyBorder="1" applyAlignment="1" applyProtection="1">
      <alignment horizontal="center"/>
    </xf>
    <xf numFmtId="0" fontId="34" fillId="5" borderId="29" xfId="0" applyFont="1" applyFill="1" applyBorder="1" applyProtection="1"/>
    <xf numFmtId="0" fontId="34" fillId="0" borderId="0" xfId="0" applyFont="1" applyAlignment="1">
      <alignment vertical="center" wrapText="1"/>
    </xf>
    <xf numFmtId="0" fontId="44" fillId="5" borderId="0" xfId="8" applyFont="1" applyFill="1" applyProtection="1">
      <protection locked="0"/>
    </xf>
    <xf numFmtId="167" fontId="20" fillId="5" borderId="0" xfId="8" applyNumberFormat="1" applyFont="1" applyFill="1" applyBorder="1" applyAlignment="1" applyProtection="1">
      <alignment vertical="center"/>
      <protection locked="0"/>
    </xf>
    <xf numFmtId="0" fontId="44" fillId="5" borderId="0" xfId="8" applyFont="1" applyFill="1" applyAlignment="1" applyProtection="1">
      <protection locked="0"/>
    </xf>
    <xf numFmtId="167" fontId="20" fillId="5" borderId="0" xfId="8" applyNumberFormat="1" applyFont="1" applyFill="1" applyBorder="1" applyAlignment="1" applyProtection="1">
      <alignment horizontal="left" vertical="center"/>
      <protection locked="0"/>
    </xf>
    <xf numFmtId="0" fontId="17" fillId="9" borderId="23" xfId="8" applyFont="1" applyFill="1" applyBorder="1" applyAlignment="1" applyProtection="1">
      <alignment horizontal="center" vertical="center"/>
      <protection locked="0"/>
    </xf>
    <xf numFmtId="0" fontId="24" fillId="7" borderId="30" xfId="8" applyFont="1" applyFill="1" applyBorder="1" applyAlignment="1" applyProtection="1">
      <alignment horizontal="center" vertical="center" wrapText="1"/>
      <protection locked="0"/>
    </xf>
    <xf numFmtId="173" fontId="24" fillId="5" borderId="31" xfId="8" applyNumberFormat="1" applyFont="1" applyFill="1" applyBorder="1" applyAlignment="1" applyProtection="1">
      <alignment horizontal="center" vertical="center" wrapText="1"/>
    </xf>
    <xf numFmtId="0" fontId="16" fillId="5" borderId="17" xfId="8" applyFont="1" applyFill="1" applyBorder="1" applyAlignment="1" applyProtection="1">
      <alignment horizontal="center" vertical="center"/>
      <protection locked="0"/>
    </xf>
    <xf numFmtId="14" fontId="16" fillId="5" borderId="17" xfId="8" applyNumberFormat="1" applyFont="1" applyFill="1" applyBorder="1" applyAlignment="1" applyProtection="1">
      <alignment horizontal="center" vertical="center"/>
      <protection locked="0"/>
    </xf>
    <xf numFmtId="0" fontId="19" fillId="5" borderId="0" xfId="8" applyFont="1" applyFill="1" applyBorder="1" applyAlignment="1" applyProtection="1">
      <alignment horizontal="left" vertical="center"/>
      <protection locked="0"/>
    </xf>
    <xf numFmtId="0" fontId="20" fillId="5" borderId="0" xfId="8" applyFont="1" applyFill="1" applyBorder="1" applyAlignment="1" applyProtection="1">
      <alignment horizontal="left" vertical="center"/>
      <protection locked="0"/>
    </xf>
    <xf numFmtId="0" fontId="20" fillId="5" borderId="0" xfId="2" applyNumberFormat="1" applyFont="1" applyFill="1" applyBorder="1" applyAlignment="1" applyProtection="1">
      <alignment horizontal="left" vertical="center"/>
      <protection locked="0"/>
    </xf>
    <xf numFmtId="0" fontId="20" fillId="5" borderId="0" xfId="8" applyFont="1" applyFill="1" applyBorder="1" applyAlignment="1" applyProtection="1">
      <alignment horizontal="left" vertical="center" wrapText="1"/>
      <protection locked="0"/>
    </xf>
    <xf numFmtId="167" fontId="20" fillId="5" borderId="0" xfId="8" applyNumberFormat="1" applyFont="1" applyFill="1" applyBorder="1" applyAlignment="1" applyProtection="1">
      <alignment horizontal="left" vertical="center" wrapText="1"/>
      <protection locked="0"/>
    </xf>
    <xf numFmtId="167" fontId="20" fillId="5" borderId="0" xfId="8" applyNumberFormat="1" applyFont="1" applyFill="1" applyBorder="1" applyAlignment="1" applyProtection="1">
      <alignment horizontal="left"/>
      <protection locked="0"/>
    </xf>
    <xf numFmtId="0" fontId="20" fillId="5" borderId="0" xfId="8" applyFont="1" applyFill="1" applyBorder="1" applyAlignment="1" applyProtection="1">
      <alignment horizontal="left"/>
      <protection locked="0"/>
    </xf>
    <xf numFmtId="167" fontId="20" fillId="5" borderId="11" xfId="8" applyNumberFormat="1" applyFont="1" applyFill="1" applyBorder="1" applyAlignment="1" applyProtection="1">
      <alignment horizontal="left" vertical="center"/>
      <protection locked="0"/>
    </xf>
    <xf numFmtId="0" fontId="19" fillId="5" borderId="0" xfId="8" applyFont="1" applyFill="1" applyBorder="1" applyAlignment="1" applyProtection="1">
      <alignment horizontal="left" vertical="top"/>
      <protection locked="0"/>
    </xf>
    <xf numFmtId="0" fontId="20" fillId="5" borderId="0" xfId="8" applyFont="1" applyFill="1" applyAlignment="1" applyProtection="1">
      <alignment horizontal="left"/>
      <protection locked="0"/>
    </xf>
    <xf numFmtId="167" fontId="20" fillId="5" borderId="0" xfId="8" applyNumberFormat="1" applyFont="1" applyFill="1" applyAlignment="1" applyProtection="1">
      <alignment horizontal="left"/>
      <protection locked="0"/>
    </xf>
    <xf numFmtId="0" fontId="19" fillId="5" borderId="0" xfId="8" applyFont="1" applyFill="1" applyBorder="1" applyAlignment="1" applyProtection="1">
      <alignment horizontal="left"/>
      <protection locked="0"/>
    </xf>
    <xf numFmtId="0" fontId="19" fillId="5" borderId="0" xfId="8" applyFont="1" applyFill="1" applyBorder="1" applyAlignment="1" applyProtection="1">
      <alignment horizontal="left" vertical="center" wrapText="1"/>
      <protection locked="0"/>
    </xf>
    <xf numFmtId="169" fontId="20" fillId="5" borderId="0" xfId="8" applyNumberFormat="1" applyFont="1" applyFill="1" applyBorder="1" applyAlignment="1" applyProtection="1">
      <alignment horizontal="left"/>
    </xf>
    <xf numFmtId="167" fontId="24" fillId="5" borderId="0" xfId="8" applyNumberFormat="1" applyFont="1" applyFill="1" applyBorder="1" applyAlignment="1" applyProtection="1">
      <alignment horizontal="center"/>
      <protection locked="0"/>
    </xf>
    <xf numFmtId="0" fontId="19" fillId="5" borderId="0" xfId="8" applyFont="1" applyFill="1" applyBorder="1" applyAlignment="1" applyProtection="1">
      <alignment horizontal="center" vertical="top"/>
      <protection locked="0"/>
    </xf>
    <xf numFmtId="0" fontId="19" fillId="5" borderId="0" xfId="8" applyFont="1" applyFill="1" applyBorder="1" applyAlignment="1" applyProtection="1">
      <alignment horizontal="center" vertical="center"/>
      <protection locked="0"/>
    </xf>
    <xf numFmtId="3" fontId="35" fillId="5" borderId="14" xfId="8" applyNumberFormat="1" applyFont="1" applyFill="1" applyBorder="1" applyAlignment="1" applyProtection="1">
      <alignment horizontal="center" vertical="center" wrapText="1"/>
      <protection locked="0"/>
    </xf>
    <xf numFmtId="0" fontId="36" fillId="5" borderId="14" xfId="8" applyFont="1" applyFill="1" applyBorder="1" applyAlignment="1" applyProtection="1">
      <alignment vertical="center"/>
      <protection locked="0"/>
    </xf>
    <xf numFmtId="0" fontId="17" fillId="5" borderId="8" xfId="8" applyFont="1" applyFill="1" applyBorder="1" applyAlignment="1" applyProtection="1">
      <alignment vertical="center"/>
      <protection locked="0"/>
    </xf>
    <xf numFmtId="0" fontId="17" fillId="5" borderId="9" xfId="8" applyFont="1" applyFill="1" applyBorder="1" applyAlignment="1" applyProtection="1">
      <alignment vertical="center"/>
      <protection locked="0"/>
    </xf>
    <xf numFmtId="0" fontId="18" fillId="5" borderId="32" xfId="8" applyFont="1" applyFill="1" applyBorder="1" applyAlignment="1" applyProtection="1">
      <alignment horizontal="center" vertical="center"/>
      <protection locked="0"/>
    </xf>
    <xf numFmtId="0" fontId="18" fillId="11" borderId="32" xfId="8" applyFont="1" applyFill="1" applyBorder="1" applyAlignment="1" applyProtection="1">
      <alignment horizontal="left" vertical="center"/>
      <protection locked="0"/>
    </xf>
    <xf numFmtId="0" fontId="18" fillId="10" borderId="32" xfId="8" applyFont="1" applyFill="1" applyBorder="1" applyAlignment="1" applyProtection="1">
      <alignment horizontal="left" vertical="center"/>
      <protection locked="0"/>
    </xf>
    <xf numFmtId="0" fontId="18" fillId="10" borderId="32" xfId="8" applyFont="1" applyFill="1" applyBorder="1" applyAlignment="1" applyProtection="1">
      <alignment vertical="center"/>
      <protection locked="0"/>
    </xf>
    <xf numFmtId="3" fontId="18" fillId="10" borderId="14" xfId="8" applyNumberFormat="1" applyFont="1" applyFill="1" applyBorder="1" applyAlignment="1" applyProtection="1">
      <alignment horizontal="center" vertical="center" wrapText="1"/>
      <protection locked="0"/>
    </xf>
    <xf numFmtId="1" fontId="18" fillId="10" borderId="14" xfId="8" applyNumberFormat="1" applyFont="1" applyFill="1" applyBorder="1" applyAlignment="1" applyProtection="1">
      <alignment horizontal="center" vertical="center" wrapText="1"/>
      <protection locked="0"/>
    </xf>
    <xf numFmtId="0" fontId="18" fillId="6" borderId="18" xfId="8" applyFont="1" applyFill="1" applyBorder="1" applyAlignment="1" applyProtection="1">
      <alignment horizontal="center"/>
      <protection locked="0"/>
    </xf>
    <xf numFmtId="174" fontId="46" fillId="14" borderId="32" xfId="2" applyNumberFormat="1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left"/>
    </xf>
    <xf numFmtId="0" fontId="5" fillId="6" borderId="16" xfId="8" applyFont="1" applyFill="1" applyBorder="1" applyAlignment="1" applyProtection="1">
      <alignment horizontal="center" vertical="center"/>
      <protection locked="0"/>
    </xf>
    <xf numFmtId="0" fontId="6" fillId="6" borderId="13" xfId="8" applyFont="1" applyFill="1" applyBorder="1" applyAlignment="1" applyProtection="1">
      <alignment horizontal="left" vertical="center"/>
      <protection locked="0"/>
    </xf>
    <xf numFmtId="0" fontId="6" fillId="6" borderId="15" xfId="8" applyFont="1" applyFill="1" applyBorder="1" applyAlignment="1" applyProtection="1">
      <alignment horizontal="left" vertical="center"/>
      <protection locked="0"/>
    </xf>
    <xf numFmtId="0" fontId="5" fillId="5" borderId="16" xfId="8" applyFont="1" applyFill="1" applyBorder="1" applyAlignment="1" applyProtection="1">
      <alignment horizontal="center" vertical="center"/>
      <protection locked="0"/>
    </xf>
    <xf numFmtId="0" fontId="6" fillId="5" borderId="14" xfId="8" applyFont="1" applyFill="1" applyBorder="1" applyAlignment="1" applyProtection="1">
      <alignment horizontal="center" vertical="center"/>
      <protection locked="0"/>
    </xf>
    <xf numFmtId="3" fontId="6" fillId="5" borderId="14" xfId="8" applyNumberFormat="1" applyFont="1" applyFill="1" applyBorder="1" applyAlignment="1" applyProtection="1">
      <alignment horizontal="center" vertical="center" wrapText="1"/>
      <protection locked="0"/>
    </xf>
    <xf numFmtId="3" fontId="6" fillId="5" borderId="14" xfId="8" applyNumberFormat="1" applyFont="1" applyFill="1" applyBorder="1" applyAlignment="1" applyProtection="1">
      <alignment horizontal="center" vertical="center"/>
      <protection locked="0"/>
    </xf>
    <xf numFmtId="0" fontId="6" fillId="6" borderId="14" xfId="8" applyFont="1" applyFill="1" applyBorder="1" applyAlignment="1" applyProtection="1">
      <alignment horizontal="center" vertical="center"/>
      <protection locked="0"/>
    </xf>
    <xf numFmtId="0" fontId="6" fillId="6" borderId="33" xfId="8" applyFont="1" applyFill="1" applyBorder="1" applyAlignment="1" applyProtection="1">
      <alignment horizontal="left" vertical="center"/>
      <protection locked="0"/>
    </xf>
    <xf numFmtId="0" fontId="9" fillId="5" borderId="34" xfId="8" applyFont="1" applyFill="1" applyBorder="1" applyAlignment="1" applyProtection="1">
      <alignment horizontal="justify" vertical="center" wrapText="1"/>
      <protection locked="0"/>
    </xf>
    <xf numFmtId="0" fontId="6" fillId="5" borderId="33" xfId="8" applyFont="1" applyFill="1" applyBorder="1" applyAlignment="1" applyProtection="1">
      <alignment horizontal="justify" vertical="top" wrapText="1"/>
      <protection locked="0"/>
    </xf>
    <xf numFmtId="0" fontId="6" fillId="5" borderId="33" xfId="8" applyFont="1" applyFill="1" applyBorder="1" applyAlignment="1" applyProtection="1">
      <alignment horizontal="center" vertical="center"/>
      <protection locked="0"/>
    </xf>
    <xf numFmtId="0" fontId="5" fillId="5" borderId="16" xfId="8" applyFont="1" applyFill="1" applyBorder="1" applyAlignment="1" applyProtection="1">
      <alignment horizontal="center" vertical="center" wrapText="1"/>
      <protection locked="0"/>
    </xf>
    <xf numFmtId="0" fontId="8" fillId="5" borderId="35" xfId="8" applyFont="1" applyFill="1" applyBorder="1" applyAlignment="1" applyProtection="1">
      <alignment horizontal="center" vertical="center"/>
      <protection locked="0"/>
    </xf>
    <xf numFmtId="0" fontId="6" fillId="5" borderId="36" xfId="8" applyFont="1" applyFill="1" applyBorder="1" applyAlignment="1" applyProtection="1">
      <alignment horizontal="center" vertical="center"/>
      <protection locked="0"/>
    </xf>
    <xf numFmtId="0" fontId="8" fillId="5" borderId="34" xfId="8" applyFont="1" applyFill="1" applyBorder="1" applyAlignment="1" applyProtection="1">
      <alignment horizontal="center" vertical="center" wrapText="1"/>
      <protection locked="0"/>
    </xf>
    <xf numFmtId="0" fontId="8" fillId="0" borderId="35" xfId="8" applyFont="1" applyFill="1" applyBorder="1" applyAlignment="1" applyProtection="1">
      <alignment horizontal="center" vertical="top" wrapText="1"/>
      <protection locked="0"/>
    </xf>
    <xf numFmtId="0" fontId="6" fillId="0" borderId="39" xfId="8" applyFont="1" applyFill="1" applyBorder="1" applyAlignment="1" applyProtection="1">
      <alignment horizontal="left" vertical="top" wrapText="1"/>
      <protection locked="0"/>
    </xf>
    <xf numFmtId="0" fontId="8" fillId="0" borderId="33" xfId="8" applyFont="1" applyFill="1" applyBorder="1" applyAlignment="1" applyProtection="1">
      <alignment horizontal="left" vertical="top" wrapText="1"/>
      <protection locked="0"/>
    </xf>
    <xf numFmtId="0" fontId="6" fillId="0" borderId="33" xfId="8" applyFont="1" applyFill="1" applyBorder="1" applyAlignment="1" applyProtection="1">
      <alignment vertical="top" wrapText="1"/>
      <protection locked="0"/>
    </xf>
    <xf numFmtId="0" fontId="9" fillId="5" borderId="14" xfId="8" applyFont="1" applyFill="1" applyBorder="1" applyAlignment="1" applyProtection="1">
      <alignment horizontal="center" vertical="center" wrapText="1"/>
      <protection locked="0"/>
    </xf>
    <xf numFmtId="0" fontId="9" fillId="5" borderId="15" xfId="8" applyFont="1" applyFill="1" applyBorder="1" applyAlignment="1" applyProtection="1">
      <alignment horizontal="center" vertical="center" wrapText="1"/>
      <protection locked="0"/>
    </xf>
    <xf numFmtId="167" fontId="9" fillId="5" borderId="38" xfId="8" applyNumberFormat="1" applyFont="1" applyFill="1" applyBorder="1" applyAlignment="1" applyProtection="1">
      <alignment horizontal="center" vertical="center"/>
      <protection locked="0"/>
    </xf>
    <xf numFmtId="0" fontId="9" fillId="5" borderId="37" xfId="8" applyFont="1" applyFill="1" applyBorder="1" applyAlignment="1" applyProtection="1">
      <alignment horizontal="center" vertical="center" wrapText="1"/>
    </xf>
    <xf numFmtId="1" fontId="9" fillId="5" borderId="38" xfId="8" applyNumberFormat="1" applyFont="1" applyFill="1" applyBorder="1" applyAlignment="1" applyProtection="1">
      <alignment horizontal="center" vertical="center"/>
    </xf>
    <xf numFmtId="0" fontId="9" fillId="5" borderId="37" xfId="8" applyFont="1" applyFill="1" applyBorder="1" applyAlignment="1" applyProtection="1">
      <alignment horizontal="center" vertical="center"/>
      <protection locked="0"/>
    </xf>
    <xf numFmtId="0" fontId="4" fillId="5" borderId="35" xfId="8" applyFont="1" applyFill="1" applyBorder="1" applyAlignment="1" applyProtection="1">
      <alignment horizontal="left" vertical="center" wrapText="1"/>
      <protection locked="0"/>
    </xf>
    <xf numFmtId="0" fontId="5" fillId="5" borderId="16" xfId="8" applyFont="1" applyFill="1" applyBorder="1" applyAlignment="1" applyProtection="1">
      <alignment horizontal="center" wrapText="1"/>
      <protection locked="0"/>
    </xf>
    <xf numFmtId="0" fontId="4" fillId="5" borderId="40" xfId="8" applyFont="1" applyFill="1" applyBorder="1" applyAlignment="1" applyProtection="1">
      <alignment horizontal="center"/>
      <protection locked="0"/>
    </xf>
    <xf numFmtId="0" fontId="4" fillId="5" borderId="13" xfId="8" applyFont="1" applyFill="1" applyBorder="1" applyAlignment="1" applyProtection="1">
      <alignment horizontal="center"/>
      <protection locked="0"/>
    </xf>
    <xf numFmtId="0" fontId="9" fillId="5" borderId="36" xfId="8" applyFont="1" applyFill="1" applyBorder="1" applyAlignment="1" applyProtection="1">
      <alignment horizontal="center"/>
      <protection locked="0"/>
    </xf>
    <xf numFmtId="0" fontId="4" fillId="5" borderId="34" xfId="8" applyFont="1" applyFill="1" applyBorder="1" applyAlignment="1" applyProtection="1">
      <alignment horizontal="justify" vertical="center" wrapText="1"/>
      <protection locked="0"/>
    </xf>
    <xf numFmtId="0" fontId="13" fillId="5" borderId="41" xfId="8" applyFont="1" applyFill="1" applyBorder="1" applyAlignment="1" applyProtection="1">
      <alignment horizontal="center" vertical="top"/>
      <protection locked="0"/>
    </xf>
    <xf numFmtId="0" fontId="9" fillId="5" borderId="14" xfId="8" applyFont="1" applyFill="1" applyBorder="1" applyAlignment="1" applyProtection="1">
      <alignment horizontal="center" vertical="center"/>
      <protection locked="0"/>
    </xf>
    <xf numFmtId="169" fontId="0" fillId="5" borderId="14" xfId="8" applyNumberFormat="1" applyFont="1" applyFill="1" applyBorder="1" applyAlignment="1" applyProtection="1">
      <alignment horizontal="center"/>
      <protection locked="0"/>
    </xf>
    <xf numFmtId="169" fontId="4" fillId="5" borderId="14" xfId="8" applyNumberFormat="1" applyFont="1" applyFill="1" applyBorder="1" applyAlignment="1" applyProtection="1">
      <alignment horizontal="center"/>
    </xf>
    <xf numFmtId="169" fontId="4" fillId="5" borderId="15" xfId="8" applyNumberFormat="1" applyFont="1" applyFill="1" applyBorder="1" applyAlignment="1" applyProtection="1">
      <alignment horizontal="center"/>
    </xf>
    <xf numFmtId="0" fontId="20" fillId="5" borderId="42" xfId="8" applyFont="1" applyFill="1" applyBorder="1" applyAlignment="1" applyProtection="1">
      <alignment horizontal="left" vertical="center" wrapText="1"/>
      <protection locked="0"/>
    </xf>
    <xf numFmtId="0" fontId="27" fillId="6" borderId="11" xfId="8" applyFont="1" applyFill="1" applyBorder="1" applyAlignment="1" applyProtection="1">
      <alignment horizontal="center"/>
      <protection locked="0"/>
    </xf>
    <xf numFmtId="0" fontId="27" fillId="6" borderId="12" xfId="8" applyFont="1" applyFill="1" applyBorder="1" applyAlignment="1" applyProtection="1">
      <alignment horizontal="center"/>
      <protection locked="0"/>
    </xf>
    <xf numFmtId="0" fontId="27" fillId="11" borderId="11" xfId="8" applyFont="1" applyFill="1" applyBorder="1" applyAlignment="1" applyProtection="1">
      <alignment horizontal="center"/>
      <protection locked="0"/>
    </xf>
    <xf numFmtId="0" fontId="27" fillId="11" borderId="0" xfId="8" applyFont="1" applyFill="1" applyBorder="1" applyAlignment="1" applyProtection="1">
      <alignment horizontal="center"/>
      <protection locked="0"/>
    </xf>
    <xf numFmtId="0" fontId="29" fillId="5" borderId="0" xfId="8" applyFont="1" applyFill="1" applyBorder="1" applyAlignment="1" applyProtection="1">
      <alignment horizontal="center" vertical="top"/>
      <protection locked="0"/>
    </xf>
    <xf numFmtId="0" fontId="29" fillId="5" borderId="12" xfId="8" applyFont="1" applyFill="1" applyBorder="1" applyAlignment="1" applyProtection="1">
      <alignment horizontal="center" vertical="top"/>
      <protection locked="0"/>
    </xf>
    <xf numFmtId="0" fontId="29" fillId="5" borderId="26" xfId="8" applyFont="1" applyFill="1" applyBorder="1" applyAlignment="1" applyProtection="1">
      <alignment horizontal="center" vertical="top"/>
      <protection locked="0"/>
    </xf>
    <xf numFmtId="0" fontId="29" fillId="5" borderId="43" xfId="8" applyFont="1" applyFill="1" applyBorder="1" applyAlignment="1" applyProtection="1">
      <alignment horizontal="center" vertical="top"/>
      <protection locked="0"/>
    </xf>
    <xf numFmtId="0" fontId="29" fillId="5" borderId="44" xfId="8" applyFont="1" applyFill="1" applyBorder="1" applyAlignment="1" applyProtection="1">
      <alignment horizontal="center" vertical="top"/>
      <protection locked="0"/>
    </xf>
    <xf numFmtId="0" fontId="19" fillId="5" borderId="18" xfId="8" applyFont="1" applyFill="1" applyBorder="1" applyAlignment="1" applyProtection="1">
      <alignment horizontal="center" vertical="center" wrapText="1"/>
      <protection locked="0"/>
    </xf>
    <xf numFmtId="0" fontId="19" fillId="5" borderId="25" xfId="8" applyFont="1" applyFill="1" applyBorder="1" applyAlignment="1" applyProtection="1">
      <alignment horizontal="center" vertical="center" wrapText="1"/>
      <protection locked="0"/>
    </xf>
    <xf numFmtId="0" fontId="23" fillId="6" borderId="18" xfId="8" applyFont="1" applyFill="1" applyBorder="1" applyAlignment="1" applyProtection="1">
      <alignment horizontal="center" vertical="center"/>
      <protection locked="0"/>
    </xf>
    <xf numFmtId="173" fontId="24" fillId="5" borderId="45" xfId="8" applyNumberFormat="1" applyFont="1" applyFill="1" applyBorder="1" applyAlignment="1" applyProtection="1">
      <alignment horizontal="center" vertical="center"/>
    </xf>
    <xf numFmtId="173" fontId="24" fillId="5" borderId="46" xfId="8" applyNumberFormat="1" applyFont="1" applyFill="1" applyBorder="1" applyAlignment="1" applyProtection="1">
      <alignment horizontal="center" vertical="center"/>
    </xf>
    <xf numFmtId="173" fontId="24" fillId="5" borderId="47" xfId="8" applyNumberFormat="1" applyFont="1" applyFill="1" applyBorder="1" applyAlignment="1" applyProtection="1">
      <alignment horizontal="center" vertical="center"/>
    </xf>
    <xf numFmtId="173" fontId="23" fillId="5" borderId="45" xfId="8" applyNumberFormat="1" applyFont="1" applyFill="1" applyBorder="1" applyAlignment="1" applyProtection="1">
      <alignment horizontal="center" vertical="center" wrapText="1"/>
    </xf>
    <xf numFmtId="173" fontId="23" fillId="5" borderId="47" xfId="8" applyNumberFormat="1" applyFont="1" applyFill="1" applyBorder="1" applyAlignment="1" applyProtection="1">
      <alignment horizontal="center" vertical="center" wrapText="1"/>
    </xf>
    <xf numFmtId="173" fontId="23" fillId="5" borderId="46" xfId="8" applyNumberFormat="1" applyFont="1" applyFill="1" applyBorder="1" applyAlignment="1" applyProtection="1">
      <alignment horizontal="center" vertical="center" wrapText="1"/>
    </xf>
    <xf numFmtId="0" fontId="20" fillId="12" borderId="36" xfId="8" applyFont="1" applyFill="1" applyBorder="1" applyAlignment="1" applyProtection="1">
      <alignment horizontal="justify" vertical="center" wrapText="1"/>
      <protection locked="0"/>
    </xf>
    <xf numFmtId="0" fontId="17" fillId="5" borderId="18" xfId="8" applyFont="1" applyFill="1" applyBorder="1" applyAlignment="1" applyProtection="1">
      <alignment horizontal="left" vertical="center" wrapText="1"/>
      <protection locked="0"/>
    </xf>
    <xf numFmtId="167" fontId="19" fillId="6" borderId="18" xfId="8" applyNumberFormat="1" applyFont="1" applyFill="1" applyBorder="1" applyAlignment="1" applyProtection="1">
      <alignment horizontal="center" vertical="center"/>
      <protection locked="0"/>
    </xf>
    <xf numFmtId="0" fontId="18" fillId="5" borderId="18" xfId="8" applyFont="1" applyFill="1" applyBorder="1" applyAlignment="1" applyProtection="1">
      <alignment horizontal="left" vertical="center" wrapText="1"/>
      <protection locked="0"/>
    </xf>
    <xf numFmtId="167" fontId="17" fillId="6" borderId="18" xfId="8" applyNumberFormat="1" applyFont="1" applyFill="1" applyBorder="1" applyAlignment="1" applyProtection="1">
      <alignment horizontal="center" vertical="center"/>
      <protection locked="0"/>
    </xf>
    <xf numFmtId="0" fontId="17" fillId="5" borderId="18" xfId="8" applyFont="1" applyFill="1" applyBorder="1" applyAlignment="1" applyProtection="1">
      <alignment horizontal="left" vertical="center"/>
      <protection locked="0"/>
    </xf>
    <xf numFmtId="9" fontId="17" fillId="6" borderId="18" xfId="8" applyNumberFormat="1" applyFont="1" applyFill="1" applyBorder="1" applyAlignment="1" applyProtection="1">
      <alignment horizontal="center" vertical="center"/>
      <protection locked="0"/>
    </xf>
    <xf numFmtId="0" fontId="18" fillId="5" borderId="18" xfId="8" applyFont="1" applyFill="1" applyBorder="1" applyAlignment="1" applyProtection="1">
      <alignment horizontal="center" vertical="center"/>
      <protection locked="0"/>
    </xf>
    <xf numFmtId="0" fontId="19" fillId="5" borderId="18" xfId="8" applyFont="1" applyFill="1" applyBorder="1" applyAlignment="1" applyProtection="1">
      <alignment horizontal="left" vertical="center" wrapText="1"/>
      <protection locked="0"/>
    </xf>
    <xf numFmtId="0" fontId="20" fillId="5" borderId="18" xfId="8" applyFont="1" applyFill="1" applyBorder="1" applyAlignment="1" applyProtection="1">
      <alignment horizontal="left" vertical="center" wrapText="1"/>
      <protection locked="0"/>
    </xf>
    <xf numFmtId="0" fontId="18" fillId="5" borderId="41" xfId="8" applyFont="1" applyFill="1" applyBorder="1" applyAlignment="1" applyProtection="1">
      <alignment horizontal="center" vertical="top"/>
      <protection locked="0"/>
    </xf>
    <xf numFmtId="0" fontId="17" fillId="6" borderId="18" xfId="8" applyFont="1" applyFill="1" applyBorder="1" applyAlignment="1" applyProtection="1">
      <alignment horizontal="center" vertical="center"/>
      <protection locked="0"/>
    </xf>
    <xf numFmtId="0" fontId="17" fillId="5" borderId="18" xfId="8" applyFont="1" applyFill="1" applyBorder="1" applyAlignment="1" applyProtection="1">
      <alignment horizontal="center" vertical="center"/>
      <protection locked="0"/>
    </xf>
    <xf numFmtId="167" fontId="17" fillId="6" borderId="18" xfId="8" applyNumberFormat="1" applyFont="1" applyFill="1" applyBorder="1" applyAlignment="1" applyProtection="1">
      <alignment horizontal="center"/>
      <protection locked="0"/>
    </xf>
    <xf numFmtId="0" fontId="17" fillId="5" borderId="41" xfId="8" applyFont="1" applyFill="1" applyBorder="1" applyAlignment="1" applyProtection="1">
      <alignment horizontal="left" vertical="center"/>
      <protection locked="0"/>
    </xf>
    <xf numFmtId="0" fontId="18" fillId="6" borderId="41" xfId="8" applyFont="1" applyFill="1" applyBorder="1" applyAlignment="1" applyProtection="1">
      <alignment horizontal="center" vertical="center"/>
      <protection locked="0"/>
    </xf>
    <xf numFmtId="0" fontId="18" fillId="6" borderId="18" xfId="8" applyFont="1" applyFill="1" applyBorder="1" applyAlignment="1" applyProtection="1">
      <alignment horizontal="center" vertical="center"/>
      <protection locked="0"/>
    </xf>
    <xf numFmtId="0" fontId="17" fillId="5" borderId="25" xfId="8" applyFont="1" applyFill="1" applyBorder="1" applyAlignment="1" applyProtection="1">
      <alignment horizontal="left" vertical="center"/>
      <protection locked="0"/>
    </xf>
    <xf numFmtId="0" fontId="18" fillId="6" borderId="42" xfId="8" applyFont="1" applyFill="1" applyBorder="1" applyAlignment="1" applyProtection="1">
      <alignment horizontal="center" vertical="center"/>
      <protection locked="0"/>
    </xf>
    <xf numFmtId="0" fontId="17" fillId="5" borderId="42" xfId="8" applyFont="1" applyFill="1" applyBorder="1" applyAlignment="1" applyProtection="1">
      <alignment horizontal="left" vertical="center"/>
      <protection locked="0"/>
    </xf>
    <xf numFmtId="0" fontId="18" fillId="6" borderId="10" xfId="8" applyFont="1" applyFill="1" applyBorder="1" applyAlignment="1" applyProtection="1">
      <alignment horizontal="center" vertical="center"/>
      <protection locked="0"/>
    </xf>
    <xf numFmtId="0" fontId="17" fillId="5" borderId="32" xfId="8" applyFont="1" applyFill="1" applyBorder="1" applyAlignment="1" applyProtection="1">
      <alignment horizontal="left" vertical="center"/>
      <protection locked="0"/>
    </xf>
    <xf numFmtId="14" fontId="18" fillId="9" borderId="32" xfId="8" applyNumberFormat="1" applyFont="1" applyFill="1" applyBorder="1" applyAlignment="1" applyProtection="1">
      <alignment horizontal="center" vertical="center"/>
      <protection locked="0"/>
    </xf>
    <xf numFmtId="0" fontId="18" fillId="9" borderId="32" xfId="8" applyFont="1" applyFill="1" applyBorder="1" applyAlignment="1" applyProtection="1">
      <alignment horizontal="center" vertical="center"/>
      <protection locked="0"/>
    </xf>
    <xf numFmtId="0" fontId="18" fillId="11" borderId="32" xfId="8" applyFont="1" applyFill="1" applyBorder="1" applyAlignment="1" applyProtection="1">
      <alignment horizontal="center" vertical="center"/>
      <protection locked="0"/>
    </xf>
    <xf numFmtId="0" fontId="17" fillId="0" borderId="25" xfId="8" applyFont="1" applyFill="1" applyBorder="1" applyAlignment="1" applyProtection="1">
      <alignment horizontal="left" vertical="center"/>
      <protection locked="0"/>
    </xf>
    <xf numFmtId="1" fontId="25" fillId="0" borderId="25" xfId="0" applyNumberFormat="1" applyFont="1" applyBorder="1" applyAlignment="1">
      <alignment horizontal="center"/>
    </xf>
    <xf numFmtId="1" fontId="25" fillId="0" borderId="24" xfId="0" applyNumberFormat="1" applyFont="1" applyBorder="1" applyAlignment="1">
      <alignment horizontal="center"/>
    </xf>
    <xf numFmtId="1" fontId="25" fillId="0" borderId="19" xfId="0" applyNumberFormat="1" applyFont="1" applyBorder="1" applyAlignment="1">
      <alignment horizontal="center"/>
    </xf>
    <xf numFmtId="0" fontId="17" fillId="0" borderId="18" xfId="8" applyFont="1" applyFill="1" applyBorder="1" applyAlignment="1" applyProtection="1">
      <alignment horizontal="center" vertical="center"/>
      <protection locked="0"/>
    </xf>
    <xf numFmtId="0" fontId="18" fillId="10" borderId="18" xfId="8" applyFont="1" applyFill="1" applyBorder="1" applyAlignment="1" applyProtection="1">
      <alignment horizontal="center" vertical="center"/>
      <protection locked="0"/>
    </xf>
    <xf numFmtId="0" fontId="17" fillId="6" borderId="42" xfId="8" applyFont="1" applyFill="1" applyBorder="1" applyAlignment="1" applyProtection="1">
      <alignment horizontal="center" vertical="center" wrapText="1"/>
      <protection locked="0"/>
    </xf>
    <xf numFmtId="0" fontId="17" fillId="5" borderId="42" xfId="8" applyFont="1" applyFill="1" applyBorder="1" applyAlignment="1" applyProtection="1">
      <alignment horizontal="center" vertical="center" wrapText="1"/>
      <protection locked="0"/>
    </xf>
    <xf numFmtId="0" fontId="17" fillId="0" borderId="25" xfId="8" applyFont="1" applyFill="1" applyBorder="1" applyAlignment="1" applyProtection="1">
      <alignment horizontal="center" vertical="center"/>
      <protection locked="0"/>
    </xf>
    <xf numFmtId="0" fontId="4" fillId="5" borderId="17" xfId="8" applyFont="1" applyFill="1" applyBorder="1" applyAlignment="1" applyProtection="1">
      <alignment horizontal="center"/>
      <protection locked="0"/>
    </xf>
    <xf numFmtId="0" fontId="17" fillId="5" borderId="17" xfId="8" applyFont="1" applyFill="1" applyBorder="1" applyAlignment="1" applyProtection="1">
      <alignment horizontal="center" vertical="center" wrapText="1"/>
      <protection locked="0"/>
    </xf>
    <xf numFmtId="3" fontId="17" fillId="6" borderId="18" xfId="2" applyNumberFormat="1" applyFont="1" applyFill="1" applyBorder="1" applyAlignment="1" applyProtection="1">
      <alignment horizontal="center" vertical="center"/>
      <protection locked="0"/>
    </xf>
    <xf numFmtId="0" fontId="17" fillId="6" borderId="18" xfId="2" applyNumberFormat="1" applyFont="1" applyFill="1" applyBorder="1" applyAlignment="1" applyProtection="1">
      <alignment horizontal="center" vertical="center"/>
      <protection locked="0"/>
    </xf>
    <xf numFmtId="0" fontId="22" fillId="6" borderId="18" xfId="1" applyNumberFormat="1" applyFill="1" applyBorder="1" applyAlignment="1" applyProtection="1">
      <alignment horizontal="center" vertical="center"/>
      <protection locked="0"/>
    </xf>
    <xf numFmtId="0" fontId="21" fillId="6" borderId="18" xfId="1" applyNumberFormat="1" applyFont="1" applyFill="1" applyBorder="1" applyAlignment="1" applyProtection="1">
      <alignment horizontal="center" vertical="center"/>
      <protection locked="0"/>
    </xf>
    <xf numFmtId="0" fontId="34" fillId="5" borderId="28" xfId="0" applyFont="1" applyFill="1" applyBorder="1" applyAlignment="1" applyProtection="1">
      <alignment horizontal="center"/>
    </xf>
    <xf numFmtId="0" fontId="35" fillId="5" borderId="28" xfId="0" applyFont="1" applyFill="1" applyBorder="1" applyAlignment="1" applyProtection="1">
      <alignment horizontal="center" vertical="center" wrapText="1"/>
    </xf>
    <xf numFmtId="0" fontId="40" fillId="13" borderId="17" xfId="0" applyFont="1" applyFill="1" applyBorder="1" applyAlignment="1" applyProtection="1">
      <alignment horizontal="center" vertical="center"/>
    </xf>
    <xf numFmtId="14" fontId="40" fillId="13" borderId="17" xfId="0" applyNumberFormat="1" applyFont="1" applyFill="1" applyBorder="1" applyAlignment="1" applyProtection="1">
      <alignment horizontal="center" vertical="center"/>
    </xf>
    <xf numFmtId="0" fontId="35" fillId="5" borderId="14" xfId="0" applyFont="1" applyFill="1" applyBorder="1" applyAlignment="1" applyProtection="1">
      <alignment horizontal="left" vertical="center"/>
    </xf>
    <xf numFmtId="0" fontId="18" fillId="5" borderId="14" xfId="8" applyFont="1" applyFill="1" applyBorder="1" applyAlignment="1" applyProtection="1">
      <alignment horizontal="center" vertical="center"/>
    </xf>
    <xf numFmtId="0" fontId="18" fillId="5" borderId="14" xfId="8" applyFont="1" applyFill="1" applyBorder="1" applyAlignment="1" applyProtection="1">
      <alignment horizontal="left" vertical="center"/>
    </xf>
    <xf numFmtId="0" fontId="35" fillId="5" borderId="27" xfId="0" applyFont="1" applyFill="1" applyBorder="1" applyAlignment="1" applyProtection="1">
      <alignment horizontal="left" vertical="center"/>
    </xf>
    <xf numFmtId="0" fontId="18" fillId="10" borderId="14" xfId="8" applyFont="1" applyFill="1" applyBorder="1" applyAlignment="1" applyProtection="1">
      <alignment horizontal="center" vertical="center"/>
    </xf>
    <xf numFmtId="3" fontId="35" fillId="5" borderId="14" xfId="8" applyNumberFormat="1" applyFont="1" applyFill="1" applyBorder="1" applyAlignment="1" applyProtection="1">
      <alignment horizontal="left" vertical="center" wrapText="1"/>
      <protection locked="0"/>
    </xf>
    <xf numFmtId="3" fontId="35" fillId="5" borderId="14" xfId="8" applyNumberFormat="1" applyFont="1" applyFill="1" applyBorder="1" applyAlignment="1" applyProtection="1">
      <alignment horizontal="center" vertical="center" wrapText="1"/>
      <protection locked="0"/>
    </xf>
    <xf numFmtId="0" fontId="35" fillId="5" borderId="14" xfId="0" applyFont="1" applyFill="1" applyBorder="1" applyAlignment="1" applyProtection="1">
      <alignment horizontal="left" vertical="center" wrapText="1"/>
      <protection locked="0"/>
    </xf>
    <xf numFmtId="0" fontId="18" fillId="10" borderId="14" xfId="8" applyFont="1" applyFill="1" applyBorder="1" applyAlignment="1" applyProtection="1">
      <alignment horizontal="center" vertical="center"/>
      <protection locked="0"/>
    </xf>
    <xf numFmtId="172" fontId="18" fillId="10" borderId="14" xfId="3" applyNumberFormat="1" applyFont="1" applyFill="1" applyBorder="1" applyAlignment="1" applyProtection="1">
      <alignment horizontal="center" vertical="center"/>
      <protection locked="0"/>
    </xf>
    <xf numFmtId="0" fontId="35" fillId="5" borderId="14" xfId="0" applyFont="1" applyFill="1" applyBorder="1" applyAlignment="1" applyProtection="1">
      <alignment horizontal="justify" vertical="center" wrapText="1"/>
      <protection locked="0"/>
    </xf>
    <xf numFmtId="0" fontId="35" fillId="5" borderId="14" xfId="0" applyFont="1" applyFill="1" applyBorder="1" applyAlignment="1" applyProtection="1">
      <alignment horizontal="center" vertical="center" wrapText="1"/>
    </xf>
    <xf numFmtId="0" fontId="41" fillId="5" borderId="14" xfId="0" applyFont="1" applyFill="1" applyBorder="1" applyAlignment="1" applyProtection="1">
      <alignment horizontal="left" vertical="center" wrapText="1"/>
    </xf>
    <xf numFmtId="0" fontId="37" fillId="5" borderId="14" xfId="0" applyFont="1" applyFill="1" applyBorder="1" applyAlignment="1" applyProtection="1">
      <alignment horizontal="left" vertical="center" wrapText="1"/>
    </xf>
    <xf numFmtId="0" fontId="41" fillId="5" borderId="14" xfId="0" applyFont="1" applyFill="1" applyBorder="1" applyAlignment="1" applyProtection="1">
      <alignment horizontal="justify" vertical="center" wrapText="1"/>
    </xf>
    <xf numFmtId="0" fontId="37" fillId="5" borderId="14" xfId="0" applyFont="1" applyFill="1" applyBorder="1" applyAlignment="1" applyProtection="1">
      <alignment horizontal="justify" vertical="center" wrapText="1"/>
    </xf>
    <xf numFmtId="0" fontId="41" fillId="5" borderId="14" xfId="0" applyFont="1" applyFill="1" applyBorder="1" applyAlignment="1" applyProtection="1">
      <alignment vertical="center" wrapText="1"/>
    </xf>
    <xf numFmtId="0" fontId="35" fillId="5" borderId="14" xfId="0" applyFont="1" applyFill="1" applyBorder="1" applyAlignment="1" applyProtection="1">
      <alignment horizontal="left" vertical="center" wrapText="1"/>
    </xf>
    <xf numFmtId="0" fontId="35" fillId="10" borderId="14" xfId="0" applyFont="1" applyFill="1" applyBorder="1" applyAlignment="1" applyProtection="1">
      <alignment horizontal="left" vertical="center" wrapText="1"/>
      <protection locked="0"/>
    </xf>
    <xf numFmtId="0" fontId="38" fillId="5" borderId="14" xfId="0" applyFont="1" applyFill="1" applyBorder="1" applyAlignment="1" applyProtection="1">
      <alignment horizontal="center" wrapText="1"/>
    </xf>
    <xf numFmtId="0" fontId="38" fillId="5" borderId="48" xfId="0" applyFont="1" applyFill="1" applyBorder="1" applyAlignment="1" applyProtection="1">
      <alignment horizontal="center" wrapText="1"/>
    </xf>
    <xf numFmtId="0" fontId="38" fillId="5" borderId="49" xfId="0" applyFont="1" applyFill="1" applyBorder="1" applyAlignment="1" applyProtection="1">
      <alignment horizontal="center" wrapText="1"/>
    </xf>
    <xf numFmtId="0" fontId="38" fillId="5" borderId="50" xfId="0" applyFont="1" applyFill="1" applyBorder="1" applyAlignment="1" applyProtection="1">
      <alignment horizontal="center" wrapText="1"/>
    </xf>
    <xf numFmtId="0" fontId="38" fillId="5" borderId="51" xfId="0" applyFont="1" applyFill="1" applyBorder="1" applyAlignment="1" applyProtection="1">
      <alignment horizontal="center" wrapText="1"/>
    </xf>
    <xf numFmtId="0" fontId="38" fillId="5" borderId="0" xfId="0" applyFont="1" applyFill="1" applyBorder="1" applyAlignment="1" applyProtection="1">
      <alignment horizontal="center" wrapText="1"/>
    </xf>
    <xf numFmtId="0" fontId="38" fillId="5" borderId="52" xfId="0" applyFont="1" applyFill="1" applyBorder="1" applyAlignment="1" applyProtection="1">
      <alignment horizontal="center" wrapText="1"/>
    </xf>
    <xf numFmtId="0" fontId="38" fillId="5" borderId="53" xfId="0" applyFont="1" applyFill="1" applyBorder="1" applyAlignment="1" applyProtection="1">
      <alignment horizontal="center" wrapText="1"/>
    </xf>
    <xf numFmtId="0" fontId="38" fillId="5" borderId="54" xfId="0" applyFont="1" applyFill="1" applyBorder="1" applyAlignment="1" applyProtection="1">
      <alignment horizontal="center" wrapText="1"/>
    </xf>
    <xf numFmtId="0" fontId="38" fillId="5" borderId="55" xfId="0" applyFont="1" applyFill="1" applyBorder="1" applyAlignment="1" applyProtection="1">
      <alignment horizontal="center" wrapText="1"/>
    </xf>
    <xf numFmtId="0" fontId="17" fillId="5" borderId="51" xfId="0" applyFont="1" applyFill="1" applyBorder="1" applyAlignment="1" applyProtection="1">
      <alignment horizontal="center" vertical="center"/>
    </xf>
    <xf numFmtId="0" fontId="17" fillId="5" borderId="0" xfId="0" applyFont="1" applyFill="1" applyBorder="1" applyAlignment="1" applyProtection="1">
      <alignment horizontal="center" vertical="center"/>
    </xf>
    <xf numFmtId="0" fontId="17" fillId="5" borderId="52" xfId="0" applyFont="1" applyFill="1" applyBorder="1" applyAlignment="1" applyProtection="1">
      <alignment horizontal="center" vertical="center"/>
    </xf>
    <xf numFmtId="0" fontId="8" fillId="6" borderId="33" xfId="8" applyFont="1" applyFill="1" applyBorder="1" applyAlignment="1" applyProtection="1">
      <alignment horizontal="left" vertical="top" wrapText="1"/>
      <protection locked="0"/>
    </xf>
    <xf numFmtId="0" fontId="0" fillId="0" borderId="14" xfId="0" applyFont="1" applyBorder="1" applyAlignment="1">
      <alignment horizontal="center" vertical="center"/>
    </xf>
  </cellXfs>
  <cellStyles count="11">
    <cellStyle name="Hipervínculo" xfId="1" builtinId="8"/>
    <cellStyle name="Millares" xfId="2" builtinId="3"/>
    <cellStyle name="Millares 2" xfId="3"/>
    <cellStyle name="Millares 3" xfId="4"/>
    <cellStyle name="Millares 4" xfId="5"/>
    <cellStyle name="Moneda 2" xfId="6"/>
    <cellStyle name="Moneda 3" xfId="7"/>
    <cellStyle name="Normal" xfId="0" builtinId="0"/>
    <cellStyle name="Normal 2" xfId="8"/>
    <cellStyle name="Normal 2 2 2" xfId="9"/>
    <cellStyle name="Porcentaje 2" xfId="1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CC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33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33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38100</xdr:colOff>
      <xdr:row>5</xdr:row>
      <xdr:rowOff>57150</xdr:rowOff>
    </xdr:to>
    <xdr:grpSp>
      <xdr:nvGrpSpPr>
        <xdr:cNvPr id="23450" name="Group 1"/>
        <xdr:cNvGrpSpPr>
          <a:grpSpLocks/>
        </xdr:cNvGrpSpPr>
      </xdr:nvGrpSpPr>
      <xdr:grpSpPr bwMode="auto">
        <a:xfrm>
          <a:off x="0" y="0"/>
          <a:ext cx="7277100" cy="866775"/>
          <a:chOff x="0" y="0"/>
          <a:chExt cx="12117" cy="1368"/>
        </a:xfrm>
      </xdr:grpSpPr>
      <xdr:sp macro="" textlink="" fLocksText="0">
        <xdr:nvSpPr>
          <xdr:cNvPr id="2050" name="Rectangle 4"/>
          <xdr:cNvSpPr>
            <a:spLocks noChangeArrowheads="1"/>
          </xdr:cNvSpPr>
        </xdr:nvSpPr>
        <xdr:spPr bwMode="auto">
          <a:xfrm>
            <a:off x="9230" y="0"/>
            <a:ext cx="2887" cy="256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CÓDIGO:                	</a:t>
            </a:r>
          </a:p>
        </xdr:txBody>
      </xdr:sp>
      <xdr:sp macro="" textlink="" fLocksText="0">
        <xdr:nvSpPr>
          <xdr:cNvPr id="2051" name="Rectangle 5"/>
          <xdr:cNvSpPr>
            <a:spLocks noChangeArrowheads="1"/>
          </xdr:cNvSpPr>
        </xdr:nvSpPr>
        <xdr:spPr bwMode="auto">
          <a:xfrm>
            <a:off x="9230" y="556"/>
            <a:ext cx="2887" cy="27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ÚLTIMA REVISIÓN: 27/11/2014           </a:t>
            </a:r>
          </a:p>
        </xdr:txBody>
      </xdr:sp>
      <xdr:sp macro="" textlink="" fLocksText="0">
        <xdr:nvSpPr>
          <xdr:cNvPr id="2052" name="Rectangle 2"/>
          <xdr:cNvSpPr>
            <a:spLocks noChangeArrowheads="1"/>
          </xdr:cNvSpPr>
        </xdr:nvSpPr>
        <xdr:spPr bwMode="auto">
          <a:xfrm>
            <a:off x="0" y="0"/>
            <a:ext cx="2252" cy="136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27360" bIns="0" anchor="b"/>
          <a:lstStyle/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2000" b="0" i="0" u="none" strike="noStrike" baseline="0">
                <a:solidFill>
                  <a:srgbClr val="FFFFFF"/>
                </a:solidFill>
                <a:latin typeface="Arial"/>
                <a:cs typeface="Arial"/>
              </a:rPr>
              <a:t>c</a:t>
            </a:r>
          </a:p>
          <a:p>
            <a:pPr algn="ctr" rtl="0"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000"/>
              </a:lnSpc>
              <a:defRPr sz="1000"/>
            </a:pPr>
            <a:r>
              <a:rPr lang="es-CO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NIT: 830.077.444 - 9</a:t>
            </a:r>
          </a:p>
        </xdr:txBody>
      </xdr:sp>
      <xdr:sp macro="" textlink="" fLocksText="0">
        <xdr:nvSpPr>
          <xdr:cNvPr id="2053" name="Rectangle 3"/>
          <xdr:cNvSpPr>
            <a:spLocks noChangeArrowheads="1"/>
          </xdr:cNvSpPr>
        </xdr:nvSpPr>
        <xdr:spPr bwMode="auto">
          <a:xfrm>
            <a:off x="2236" y="0"/>
            <a:ext cx="6947" cy="136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36360" tIns="27360" rIns="36360" bIns="27360" anchor="ctr"/>
          <a:lstStyle/>
          <a:p>
            <a:pPr algn="ctr" rtl="0">
              <a:defRPr sz="1000"/>
            </a:pPr>
            <a:endParaRPr lang="es-CO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CERTIFICACIÓN DE CUMPLIMIENTO PRESTACIÓN DE SERVICIOS (ORDEN DE PRESTACIÓN DE SERVICIOS)</a:t>
            </a: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PARA PROCESO DE PAGO POR TESORERÍA</a:t>
            </a:r>
          </a:p>
        </xdr:txBody>
      </xdr:sp>
      <xdr:sp macro="" textlink="" fLocksText="0">
        <xdr:nvSpPr>
          <xdr:cNvPr id="2054" name="Rectangle 8"/>
          <xdr:cNvSpPr>
            <a:spLocks noChangeArrowheads="1"/>
          </xdr:cNvSpPr>
        </xdr:nvSpPr>
        <xdr:spPr bwMode="auto">
          <a:xfrm>
            <a:off x="9230" y="1127"/>
            <a:ext cx="2887" cy="24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PÁGINA:                   1    DE 1</a:t>
            </a:r>
          </a:p>
        </xdr:txBody>
      </xdr:sp>
      <xdr:sp macro="" textlink="" fLocksText="0">
        <xdr:nvSpPr>
          <xdr:cNvPr id="2055" name="Rectangle 6"/>
          <xdr:cNvSpPr>
            <a:spLocks noChangeArrowheads="1"/>
          </xdr:cNvSpPr>
        </xdr:nvSpPr>
        <xdr:spPr bwMode="auto">
          <a:xfrm>
            <a:off x="9230" y="271"/>
            <a:ext cx="2887" cy="27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APROBACIÓN:       </a:t>
            </a:r>
          </a:p>
        </xdr:txBody>
      </xdr:sp>
      <xdr:pic>
        <xdr:nvPicPr>
          <xdr:cNvPr id="23459" name="Picture 7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23" y="86"/>
            <a:ext cx="1163" cy="94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pic>
      <xdr:sp macro="" textlink="" fLocksText="0">
        <xdr:nvSpPr>
          <xdr:cNvPr id="2057" name="Rectangle 9"/>
          <xdr:cNvSpPr>
            <a:spLocks noChangeArrowheads="1"/>
          </xdr:cNvSpPr>
        </xdr:nvSpPr>
        <xdr:spPr bwMode="auto">
          <a:xfrm>
            <a:off x="9230" y="827"/>
            <a:ext cx="2887" cy="286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VERSIÓN:                 2</a:t>
            </a:r>
          </a:p>
        </xdr:txBody>
      </xdr:sp>
    </xdr:grpSp>
    <xdr:clientData/>
  </xdr:twoCellAnchor>
  <xdr:twoCellAnchor>
    <xdr:from>
      <xdr:col>0</xdr:col>
      <xdr:colOff>0</xdr:colOff>
      <xdr:row>4</xdr:row>
      <xdr:rowOff>9525</xdr:rowOff>
    </xdr:from>
    <xdr:to>
      <xdr:col>0</xdr:col>
      <xdr:colOff>1209675</xdr:colOff>
      <xdr:row>6</xdr:row>
      <xdr:rowOff>9525</xdr:rowOff>
    </xdr:to>
    <xdr:pic>
      <xdr:nvPicPr>
        <xdr:cNvPr id="23451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7225"/>
          <a:ext cx="1209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38100</xdr:colOff>
      <xdr:row>40</xdr:row>
      <xdr:rowOff>133350</xdr:rowOff>
    </xdr:from>
    <xdr:to>
      <xdr:col>12</xdr:col>
      <xdr:colOff>285750</xdr:colOff>
      <xdr:row>42</xdr:row>
      <xdr:rowOff>114300</xdr:rowOff>
    </xdr:to>
    <xdr:pic>
      <xdr:nvPicPr>
        <xdr:cNvPr id="23452" name="Objeto 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6728"/>
        <a:stretch>
          <a:fillRect/>
        </a:stretch>
      </xdr:blipFill>
      <xdr:spPr bwMode="auto">
        <a:xfrm>
          <a:off x="5857875" y="10791825"/>
          <a:ext cx="10382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66675</xdr:rowOff>
    </xdr:from>
    <xdr:to>
      <xdr:col>1</xdr:col>
      <xdr:colOff>1028700</xdr:colOff>
      <xdr:row>2</xdr:row>
      <xdr:rowOff>47625</xdr:rowOff>
    </xdr:to>
    <xdr:pic>
      <xdr:nvPicPr>
        <xdr:cNvPr id="24693" name="15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66675"/>
          <a:ext cx="18954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257175</xdr:colOff>
      <xdr:row>0</xdr:row>
      <xdr:rowOff>85725</xdr:rowOff>
    </xdr:from>
    <xdr:to>
      <xdr:col>13</xdr:col>
      <xdr:colOff>219075</xdr:colOff>
      <xdr:row>2</xdr:row>
      <xdr:rowOff>152400</xdr:rowOff>
    </xdr:to>
    <xdr:pic>
      <xdr:nvPicPr>
        <xdr:cNvPr id="24694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85725"/>
          <a:ext cx="10477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200025</xdr:colOff>
      <xdr:row>0</xdr:row>
      <xdr:rowOff>152400</xdr:rowOff>
    </xdr:from>
    <xdr:to>
      <xdr:col>14</xdr:col>
      <xdr:colOff>295275</xdr:colOff>
      <xdr:row>2</xdr:row>
      <xdr:rowOff>285750</xdr:rowOff>
    </xdr:to>
    <xdr:pic>
      <xdr:nvPicPr>
        <xdr:cNvPr id="12869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25125" y="152400"/>
          <a:ext cx="11239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142875</xdr:colOff>
      <xdr:row>0</xdr:row>
      <xdr:rowOff>123825</xdr:rowOff>
    </xdr:from>
    <xdr:to>
      <xdr:col>3</xdr:col>
      <xdr:colOff>1381125</xdr:colOff>
      <xdr:row>2</xdr:row>
      <xdr:rowOff>152400</xdr:rowOff>
    </xdr:to>
    <xdr:pic>
      <xdr:nvPicPr>
        <xdr:cNvPr id="12870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123825"/>
          <a:ext cx="31813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38100</xdr:colOff>
      <xdr:row>5</xdr:row>
      <xdr:rowOff>57150</xdr:rowOff>
    </xdr:to>
    <xdr:grpSp>
      <xdr:nvGrpSpPr>
        <xdr:cNvPr id="24474" name="Group 1"/>
        <xdr:cNvGrpSpPr>
          <a:grpSpLocks/>
        </xdr:cNvGrpSpPr>
      </xdr:nvGrpSpPr>
      <xdr:grpSpPr bwMode="auto">
        <a:xfrm>
          <a:off x="0" y="0"/>
          <a:ext cx="7277100" cy="866775"/>
          <a:chOff x="0" y="0"/>
          <a:chExt cx="12117" cy="1368"/>
        </a:xfrm>
      </xdr:grpSpPr>
      <xdr:sp macro="" textlink="" fLocksText="0">
        <xdr:nvSpPr>
          <xdr:cNvPr id="7170" name="Rectangle 4"/>
          <xdr:cNvSpPr>
            <a:spLocks noChangeArrowheads="1"/>
          </xdr:cNvSpPr>
        </xdr:nvSpPr>
        <xdr:spPr bwMode="auto">
          <a:xfrm>
            <a:off x="9230" y="0"/>
            <a:ext cx="2887" cy="256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CÓDIGO:                	</a:t>
            </a:r>
          </a:p>
        </xdr:txBody>
      </xdr:sp>
      <xdr:sp macro="" textlink="" fLocksText="0">
        <xdr:nvSpPr>
          <xdr:cNvPr id="7171" name="Rectangle 5"/>
          <xdr:cNvSpPr>
            <a:spLocks noChangeArrowheads="1"/>
          </xdr:cNvSpPr>
        </xdr:nvSpPr>
        <xdr:spPr bwMode="auto">
          <a:xfrm>
            <a:off x="9230" y="556"/>
            <a:ext cx="2887" cy="27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ÚLTIMA REVISIÓN: 27/11/2014           </a:t>
            </a:r>
          </a:p>
        </xdr:txBody>
      </xdr:sp>
      <xdr:sp macro="" textlink="" fLocksText="0">
        <xdr:nvSpPr>
          <xdr:cNvPr id="7172" name="Rectangle 2"/>
          <xdr:cNvSpPr>
            <a:spLocks noChangeArrowheads="1"/>
          </xdr:cNvSpPr>
        </xdr:nvSpPr>
        <xdr:spPr bwMode="auto">
          <a:xfrm>
            <a:off x="0" y="0"/>
            <a:ext cx="2252" cy="136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27360" bIns="0" anchor="b"/>
          <a:lstStyle/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2000" b="0" i="0" u="none" strike="noStrike" baseline="0">
                <a:solidFill>
                  <a:srgbClr val="FFFFFF"/>
                </a:solidFill>
                <a:latin typeface="Arial"/>
                <a:cs typeface="Arial"/>
              </a:rPr>
              <a:t>c</a:t>
            </a:r>
          </a:p>
          <a:p>
            <a:pPr algn="ctr" rtl="0"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000"/>
              </a:lnSpc>
              <a:defRPr sz="1000"/>
            </a:pPr>
            <a:r>
              <a:rPr lang="es-CO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NIT: 830.077.444 - 9</a:t>
            </a:r>
          </a:p>
        </xdr:txBody>
      </xdr:sp>
      <xdr:sp macro="" textlink="" fLocksText="0">
        <xdr:nvSpPr>
          <xdr:cNvPr id="7173" name="Rectangle 3"/>
          <xdr:cNvSpPr>
            <a:spLocks noChangeArrowheads="1"/>
          </xdr:cNvSpPr>
        </xdr:nvSpPr>
        <xdr:spPr bwMode="auto">
          <a:xfrm>
            <a:off x="2236" y="0"/>
            <a:ext cx="6947" cy="136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36360" tIns="27360" rIns="36360" bIns="27360" anchor="ctr"/>
          <a:lstStyle/>
          <a:p>
            <a:pPr algn="ctr" rtl="0">
              <a:defRPr sz="1000"/>
            </a:pPr>
            <a:endParaRPr lang="es-CO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CERTIFICACIÓN DE CUMPLIMIENTO PRESTACIÓN DE SERVICIOS (ORDEN DE PRESTACIÓN DE SERVICIOS)</a:t>
            </a: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PARA PROCESO DE PAGO POR TESORERÍA</a:t>
            </a:r>
          </a:p>
        </xdr:txBody>
      </xdr:sp>
      <xdr:sp macro="" textlink="" fLocksText="0">
        <xdr:nvSpPr>
          <xdr:cNvPr id="7174" name="Rectangle 8"/>
          <xdr:cNvSpPr>
            <a:spLocks noChangeArrowheads="1"/>
          </xdr:cNvSpPr>
        </xdr:nvSpPr>
        <xdr:spPr bwMode="auto">
          <a:xfrm>
            <a:off x="9230" y="1127"/>
            <a:ext cx="2887" cy="24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PÁGINA:                   1    DE 1</a:t>
            </a:r>
          </a:p>
        </xdr:txBody>
      </xdr:sp>
      <xdr:sp macro="" textlink="" fLocksText="0">
        <xdr:nvSpPr>
          <xdr:cNvPr id="7175" name="Rectangle 6"/>
          <xdr:cNvSpPr>
            <a:spLocks noChangeArrowheads="1"/>
          </xdr:cNvSpPr>
        </xdr:nvSpPr>
        <xdr:spPr bwMode="auto">
          <a:xfrm>
            <a:off x="9230" y="271"/>
            <a:ext cx="2887" cy="27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APROBACIÓN:       </a:t>
            </a:r>
          </a:p>
        </xdr:txBody>
      </xdr:sp>
      <xdr:pic>
        <xdr:nvPicPr>
          <xdr:cNvPr id="24483" name="Picture 7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23" y="86"/>
            <a:ext cx="1163" cy="94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pic>
      <xdr:sp macro="" textlink="" fLocksText="0">
        <xdr:nvSpPr>
          <xdr:cNvPr id="7177" name="Rectangle 9"/>
          <xdr:cNvSpPr>
            <a:spLocks noChangeArrowheads="1"/>
          </xdr:cNvSpPr>
        </xdr:nvSpPr>
        <xdr:spPr bwMode="auto">
          <a:xfrm>
            <a:off x="9230" y="827"/>
            <a:ext cx="2887" cy="286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VERSIÓN:                 2</a:t>
            </a:r>
          </a:p>
        </xdr:txBody>
      </xdr:sp>
    </xdr:grpSp>
    <xdr:clientData/>
  </xdr:twoCellAnchor>
  <xdr:twoCellAnchor>
    <xdr:from>
      <xdr:col>0</xdr:col>
      <xdr:colOff>0</xdr:colOff>
      <xdr:row>4</xdr:row>
      <xdr:rowOff>9525</xdr:rowOff>
    </xdr:from>
    <xdr:to>
      <xdr:col>0</xdr:col>
      <xdr:colOff>1209675</xdr:colOff>
      <xdr:row>6</xdr:row>
      <xdr:rowOff>9525</xdr:rowOff>
    </xdr:to>
    <xdr:pic>
      <xdr:nvPicPr>
        <xdr:cNvPr id="24475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7225"/>
          <a:ext cx="1209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38100</xdr:colOff>
      <xdr:row>40</xdr:row>
      <xdr:rowOff>133350</xdr:rowOff>
    </xdr:from>
    <xdr:to>
      <xdr:col>12</xdr:col>
      <xdr:colOff>285750</xdr:colOff>
      <xdr:row>42</xdr:row>
      <xdr:rowOff>114300</xdr:rowOff>
    </xdr:to>
    <xdr:pic>
      <xdr:nvPicPr>
        <xdr:cNvPr id="24476" name="Objeto 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6728"/>
        <a:stretch>
          <a:fillRect/>
        </a:stretch>
      </xdr:blipFill>
      <xdr:spPr bwMode="auto">
        <a:xfrm>
          <a:off x="5857875" y="10791825"/>
          <a:ext cx="10382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mp71553@gmail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C25"/>
  <sheetViews>
    <sheetView showGridLines="0" view="pageBreakPreview" zoomScale="95" zoomScaleSheetLayoutView="95" workbookViewId="0">
      <selection activeCell="I12" sqref="I12"/>
    </sheetView>
  </sheetViews>
  <sheetFormatPr baseColWidth="10" defaultRowHeight="15" x14ac:dyDescent="0.25"/>
  <cols>
    <col min="2" max="2" width="13.42578125" customWidth="1"/>
    <col min="3" max="3" width="62.28515625" customWidth="1"/>
    <col min="6" max="6" width="12" customWidth="1"/>
  </cols>
  <sheetData>
    <row r="1" spans="2:3" ht="23.25" x14ac:dyDescent="0.35">
      <c r="B1" s="1" t="s">
        <v>0</v>
      </c>
    </row>
    <row r="3" spans="2:3" x14ac:dyDescent="0.25">
      <c r="B3" s="142" t="s">
        <v>1</v>
      </c>
      <c r="C3" s="142"/>
    </row>
    <row r="4" spans="2:3" x14ac:dyDescent="0.25">
      <c r="B4" s="2" t="s">
        <v>2</v>
      </c>
      <c r="C4" s="3">
        <v>6000000</v>
      </c>
    </row>
    <row r="5" spans="2:3" x14ac:dyDescent="0.25">
      <c r="B5" s="4" t="s">
        <v>3</v>
      </c>
      <c r="C5" s="5" t="str">
        <f>CONVERTIRNUM(C4)</f>
        <v>Seis Millones Pesos 00/100</v>
      </c>
    </row>
    <row r="7" spans="2:3" x14ac:dyDescent="0.25">
      <c r="B7" s="142" t="s">
        <v>4</v>
      </c>
      <c r="C7" s="142"/>
    </row>
    <row r="8" spans="2:3" x14ac:dyDescent="0.25">
      <c r="B8" s="2" t="s">
        <v>2</v>
      </c>
      <c r="C8" s="3">
        <v>6000000</v>
      </c>
    </row>
    <row r="9" spans="2:3" x14ac:dyDescent="0.25">
      <c r="B9" s="4" t="s">
        <v>3</v>
      </c>
      <c r="C9" s="5" t="str">
        <f>CONVERTIRNUM(C8,FALSE)</f>
        <v>Seis Millones Pesos 00/100</v>
      </c>
    </row>
    <row r="11" spans="2:3" x14ac:dyDescent="0.25">
      <c r="B11" s="142" t="s">
        <v>5</v>
      </c>
      <c r="C11" s="142"/>
    </row>
    <row r="12" spans="2:3" x14ac:dyDescent="0.25">
      <c r="B12" s="2" t="s">
        <v>2</v>
      </c>
      <c r="C12" s="3">
        <v>120.05</v>
      </c>
    </row>
    <row r="13" spans="2:3" x14ac:dyDescent="0.25">
      <c r="B13" s="4" t="s">
        <v>3</v>
      </c>
      <c r="C13" s="5" t="str">
        <f>UPPER(CONVERTIRNUM(C12,TRUE))</f>
        <v>CIENTO VEINTE PESOS CON CINCO CENTAVOS</v>
      </c>
    </row>
    <row r="15" spans="2:3" x14ac:dyDescent="0.25">
      <c r="B15" s="142" t="s">
        <v>6</v>
      </c>
      <c r="C15" s="142"/>
    </row>
    <row r="16" spans="2:3" x14ac:dyDescent="0.25">
      <c r="B16" s="2" t="s">
        <v>2</v>
      </c>
      <c r="C16" s="3">
        <v>200.85</v>
      </c>
    </row>
    <row r="17" spans="2:3" x14ac:dyDescent="0.25">
      <c r="B17" s="4" t="s">
        <v>3</v>
      </c>
      <c r="C17" s="5" t="str">
        <f>CONCATENATE("(",UPPER(CONVERTIRNUM(C16)),")")</f>
        <v>(DOSCIENTOS PESOS 85/100)</v>
      </c>
    </row>
    <row r="19" spans="2:3" x14ac:dyDescent="0.25">
      <c r="B19" s="142" t="s">
        <v>7</v>
      </c>
      <c r="C19" s="142"/>
    </row>
    <row r="20" spans="2:3" x14ac:dyDescent="0.25">
      <c r="B20" s="2" t="s">
        <v>2</v>
      </c>
      <c r="C20" s="6">
        <v>5000000</v>
      </c>
    </row>
    <row r="21" spans="2:3" x14ac:dyDescent="0.25">
      <c r="B21" s="4" t="s">
        <v>3</v>
      </c>
      <c r="C21" s="5" t="str">
        <f>CONCATENATE(UPPER(CONVERTIRNUM(C20))," MCTE)")</f>
        <v>CINCO MILLONES PESOS 00/100 MCTE)</v>
      </c>
    </row>
    <row r="23" spans="2:3" x14ac:dyDescent="0.25">
      <c r="B23" s="7" t="s">
        <v>8</v>
      </c>
      <c r="C23" s="7"/>
    </row>
    <row r="24" spans="2:3" x14ac:dyDescent="0.25">
      <c r="B24" s="8" t="s">
        <v>2</v>
      </c>
      <c r="C24" s="9">
        <v>1999999999</v>
      </c>
    </row>
    <row r="25" spans="2:3" x14ac:dyDescent="0.25">
      <c r="B25" s="10" t="s">
        <v>3</v>
      </c>
      <c r="C25" s="11" t="str">
        <f>CONVERTIRNUM(C24,TRUE)</f>
        <v>Mil Novecientos Noventa y Nueve Millones Novecientos Noventa y Nueve Mil Novecientos Noventa y Nueve Pesos Con Cero Centavos</v>
      </c>
    </row>
  </sheetData>
  <sheetProtection selectLockedCells="1" selectUnlockedCells="1"/>
  <mergeCells count="5">
    <mergeCell ref="B3:C3"/>
    <mergeCell ref="B7:C7"/>
    <mergeCell ref="B11:C11"/>
    <mergeCell ref="B15:C15"/>
    <mergeCell ref="B19:C19"/>
  </mergeCells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view="pageBreakPreview" zoomScale="95" zoomScaleSheetLayoutView="95" workbookViewId="0">
      <selection activeCell="A13" sqref="A13"/>
    </sheetView>
  </sheetViews>
  <sheetFormatPr baseColWidth="10" defaultColWidth="9.140625" defaultRowHeight="12.75" x14ac:dyDescent="0.2"/>
  <cols>
    <col min="1" max="1" width="19.42578125" style="12" customWidth="1"/>
    <col min="2" max="2" width="5" style="12" customWidth="1"/>
    <col min="3" max="3" width="5.85546875" style="12" customWidth="1"/>
    <col min="4" max="4" width="12.28515625" style="12" customWidth="1"/>
    <col min="5" max="5" width="4.85546875" style="12" customWidth="1"/>
    <col min="6" max="6" width="13.140625" style="12" customWidth="1"/>
    <col min="7" max="7" width="6.5703125" style="12" customWidth="1"/>
    <col min="8" max="8" width="7" style="12" customWidth="1"/>
    <col min="9" max="9" width="6.85546875" style="12" customWidth="1"/>
    <col min="10" max="10" width="6.28515625" style="12" customWidth="1"/>
    <col min="11" max="11" width="6.5703125" style="12" customWidth="1"/>
    <col min="12" max="12" width="5.28515625" style="12" customWidth="1"/>
    <col min="13" max="13" width="9.42578125" style="12" customWidth="1"/>
    <col min="14" max="14" width="39.42578125" style="12" customWidth="1"/>
    <col min="15" max="15" width="20.7109375" style="12" customWidth="1"/>
    <col min="16" max="16384" width="9.140625" style="12"/>
  </cols>
  <sheetData>
    <row r="1" spans="1:16" x14ac:dyDescent="0.2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 t="s">
        <v>9</v>
      </c>
      <c r="M1" s="15"/>
      <c r="N1" s="143" t="s">
        <v>10</v>
      </c>
    </row>
    <row r="2" spans="1:16" x14ac:dyDescent="0.2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 t="s">
        <v>11</v>
      </c>
      <c r="M2" s="18"/>
      <c r="N2" s="143"/>
    </row>
    <row r="3" spans="1:16" x14ac:dyDescent="0.2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8"/>
      <c r="N3" s="143"/>
    </row>
    <row r="4" spans="1:16" x14ac:dyDescent="0.2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8"/>
      <c r="N4" s="143"/>
    </row>
    <row r="5" spans="1:16" x14ac:dyDescent="0.2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43"/>
    </row>
    <row r="6" spans="1:16" ht="8.25" customHeight="1" x14ac:dyDescent="0.2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/>
      <c r="N6" s="143"/>
    </row>
    <row r="7" spans="1:16" x14ac:dyDescent="0.2">
      <c r="A7" s="144" t="s">
        <v>12</v>
      </c>
      <c r="B7" s="144"/>
      <c r="C7" s="144"/>
      <c r="D7" s="144"/>
      <c r="E7" s="145" t="s">
        <v>13</v>
      </c>
      <c r="F7" s="145"/>
      <c r="G7" s="145"/>
      <c r="H7" s="145"/>
      <c r="I7" s="145"/>
      <c r="J7" s="145"/>
      <c r="K7" s="145"/>
      <c r="L7" s="145"/>
      <c r="M7" s="145"/>
      <c r="N7" s="146" t="s">
        <v>14</v>
      </c>
    </row>
    <row r="8" spans="1:16" ht="15" customHeight="1" x14ac:dyDescent="0.2">
      <c r="A8" s="19" t="s">
        <v>15</v>
      </c>
      <c r="B8" s="147" t="s">
        <v>16</v>
      </c>
      <c r="C8" s="147"/>
      <c r="D8" s="147"/>
      <c r="E8" s="147"/>
      <c r="F8" s="148" t="s">
        <v>17</v>
      </c>
      <c r="G8" s="20" t="s">
        <v>18</v>
      </c>
      <c r="H8" s="20" t="s">
        <v>19</v>
      </c>
      <c r="I8" s="20" t="s">
        <v>20</v>
      </c>
      <c r="J8" s="149" t="s">
        <v>21</v>
      </c>
      <c r="K8" s="20" t="s">
        <v>18</v>
      </c>
      <c r="L8" s="20" t="s">
        <v>19</v>
      </c>
      <c r="M8" s="21" t="s">
        <v>20</v>
      </c>
      <c r="N8" s="146"/>
      <c r="P8" s="22">
        <v>9092475</v>
      </c>
    </row>
    <row r="9" spans="1:16" s="26" customFormat="1" ht="35.25" customHeight="1" x14ac:dyDescent="0.25">
      <c r="A9" s="23">
        <v>1032363720</v>
      </c>
      <c r="B9" s="150" t="s">
        <v>22</v>
      </c>
      <c r="C9" s="150"/>
      <c r="D9" s="150"/>
      <c r="E9" s="150"/>
      <c r="F9" s="148"/>
      <c r="G9" s="24">
        <v>1</v>
      </c>
      <c r="H9" s="24">
        <v>6</v>
      </c>
      <c r="I9" s="24">
        <v>2016</v>
      </c>
      <c r="J9" s="149"/>
      <c r="K9" s="24">
        <v>30</v>
      </c>
      <c r="L9" s="24">
        <v>6</v>
      </c>
      <c r="M9" s="25">
        <v>2016</v>
      </c>
      <c r="N9" s="146"/>
    </row>
    <row r="10" spans="1:16" x14ac:dyDescent="0.2">
      <c r="A10" s="151" t="s">
        <v>23</v>
      </c>
      <c r="B10" s="151"/>
      <c r="C10" s="151"/>
      <c r="D10" s="151"/>
      <c r="E10" s="151"/>
      <c r="F10" s="151"/>
      <c r="G10" s="151"/>
      <c r="H10" s="151"/>
      <c r="I10" s="151"/>
      <c r="J10" s="151"/>
      <c r="K10" s="151"/>
      <c r="L10" s="151"/>
      <c r="M10" s="151"/>
      <c r="N10" s="146"/>
    </row>
    <row r="11" spans="1:16" x14ac:dyDescent="0.2">
      <c r="A11" s="151" t="s">
        <v>24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1"/>
      <c r="N11" s="146"/>
    </row>
    <row r="12" spans="1:16" s="28" customFormat="1" ht="48" customHeight="1" x14ac:dyDescent="0.2">
      <c r="A12" s="153" t="s">
        <v>25</v>
      </c>
      <c r="B12" s="153"/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27" t="s">
        <v>26</v>
      </c>
      <c r="O12" s="12"/>
    </row>
    <row r="13" spans="1:16" ht="24" customHeight="1" x14ac:dyDescent="0.2">
      <c r="A13" s="154" t="s">
        <v>27</v>
      </c>
      <c r="B13" s="154"/>
      <c r="C13" s="154"/>
      <c r="D13" s="154"/>
      <c r="E13" s="154"/>
      <c r="F13" s="154"/>
      <c r="G13" s="154"/>
      <c r="H13" s="154"/>
      <c r="I13" s="154"/>
      <c r="J13" s="154"/>
      <c r="K13" s="154"/>
      <c r="L13" s="154"/>
      <c r="M13" s="154"/>
      <c r="N13" s="155" t="s">
        <v>28</v>
      </c>
    </row>
    <row r="14" spans="1:16" ht="12.75" customHeight="1" x14ac:dyDescent="0.2">
      <c r="A14" s="156" t="s">
        <v>29</v>
      </c>
      <c r="B14" s="156"/>
      <c r="C14" s="156"/>
      <c r="D14" s="156"/>
      <c r="E14" s="156"/>
      <c r="F14" s="156"/>
      <c r="G14" s="156"/>
      <c r="H14" s="156"/>
      <c r="I14" s="156"/>
      <c r="J14" s="156"/>
      <c r="K14" s="156"/>
      <c r="L14" s="156"/>
      <c r="M14" s="156"/>
      <c r="N14" s="155"/>
    </row>
    <row r="15" spans="1:16" ht="42" customHeight="1" x14ac:dyDescent="0.2">
      <c r="A15" s="157" t="s">
        <v>30</v>
      </c>
      <c r="B15" s="157"/>
      <c r="C15" s="157"/>
      <c r="D15" s="157"/>
      <c r="E15" s="157"/>
      <c r="F15" s="157"/>
      <c r="G15" s="157"/>
      <c r="H15" s="157"/>
      <c r="I15" s="157"/>
      <c r="J15" s="157"/>
      <c r="K15" s="157"/>
      <c r="L15" s="157"/>
      <c r="M15" s="157"/>
      <c r="N15" s="155"/>
    </row>
    <row r="16" spans="1:16" ht="42" customHeight="1" x14ac:dyDescent="0.2">
      <c r="A16" s="158" t="s">
        <v>31</v>
      </c>
      <c r="B16" s="158"/>
      <c r="C16" s="158"/>
      <c r="D16" s="158"/>
      <c r="E16" s="158"/>
      <c r="F16" s="158"/>
      <c r="G16" s="158"/>
      <c r="H16" s="158"/>
      <c r="I16" s="158"/>
      <c r="J16" s="158"/>
      <c r="K16" s="158"/>
      <c r="L16" s="158"/>
      <c r="M16" s="158"/>
      <c r="N16" s="155"/>
    </row>
    <row r="17" spans="1:16" ht="13.5" customHeight="1" x14ac:dyDescent="0.2">
      <c r="A17" s="159"/>
      <c r="B17" s="159"/>
      <c r="C17" s="159"/>
      <c r="D17" s="159"/>
      <c r="E17" s="159"/>
      <c r="F17" s="159"/>
      <c r="G17" s="159"/>
      <c r="H17" s="159"/>
      <c r="I17" s="159"/>
      <c r="J17" s="159"/>
      <c r="K17" s="159"/>
      <c r="L17" s="159"/>
      <c r="M17" s="159"/>
      <c r="N17" s="29"/>
    </row>
    <row r="18" spans="1:16" ht="13.5" customHeight="1" x14ac:dyDescent="0.2">
      <c r="A18" s="160" t="s">
        <v>32</v>
      </c>
      <c r="B18" s="160"/>
      <c r="C18" s="160"/>
      <c r="D18" s="160"/>
      <c r="E18" s="160"/>
      <c r="F18" s="160"/>
      <c r="G18" s="160"/>
      <c r="H18" s="160"/>
      <c r="I18" s="160"/>
      <c r="J18" s="160"/>
      <c r="K18" s="160"/>
      <c r="L18" s="160"/>
      <c r="M18" s="160"/>
      <c r="N18" s="29"/>
    </row>
    <row r="19" spans="1:16" ht="31.5" customHeight="1" x14ac:dyDescent="0.2">
      <c r="A19" s="161" t="s">
        <v>33</v>
      </c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46" t="s">
        <v>34</v>
      </c>
    </row>
    <row r="20" spans="1:16" ht="14.25" customHeight="1" x14ac:dyDescent="0.2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46"/>
    </row>
    <row r="21" spans="1:16" hidden="1" x14ac:dyDescent="0.2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29"/>
    </row>
    <row r="22" spans="1:16" ht="16.5" hidden="1" customHeight="1" x14ac:dyDescent="0.2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29"/>
    </row>
    <row r="23" spans="1:16" ht="12.75" hidden="1" customHeight="1" x14ac:dyDescent="0.2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29"/>
    </row>
    <row r="24" spans="1:16" ht="49.5" customHeight="1" x14ac:dyDescent="0.2">
      <c r="A24" s="162" t="s">
        <v>35</v>
      </c>
      <c r="B24" s="162"/>
      <c r="C24" s="162"/>
      <c r="D24" s="162"/>
      <c r="E24" s="162"/>
      <c r="F24" s="162"/>
      <c r="G24" s="162"/>
      <c r="H24" s="162"/>
      <c r="I24" s="162"/>
      <c r="J24" s="162"/>
      <c r="K24" s="162"/>
      <c r="L24" s="162"/>
      <c r="M24" s="162"/>
      <c r="N24" s="29"/>
    </row>
    <row r="25" spans="1:16" ht="61.5" customHeight="1" x14ac:dyDescent="0.2">
      <c r="A25" s="152" t="s">
        <v>36</v>
      </c>
      <c r="B25" s="152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29"/>
    </row>
    <row r="26" spans="1:16" ht="20.25" customHeight="1" x14ac:dyDescent="0.2">
      <c r="A26" s="30" t="s">
        <v>37</v>
      </c>
      <c r="B26" s="163" t="s">
        <v>38</v>
      </c>
      <c r="C26" s="163"/>
      <c r="D26" s="163"/>
      <c r="E26" s="163"/>
      <c r="F26" s="164" t="s">
        <v>39</v>
      </c>
      <c r="G26" s="164"/>
      <c r="H26" s="164"/>
      <c r="I26" s="164"/>
      <c r="J26" s="164"/>
      <c r="K26" s="164"/>
      <c r="L26" s="164"/>
      <c r="M26" s="164"/>
      <c r="N26" s="29"/>
      <c r="P26" s="12">
        <f>9240000+2310000</f>
        <v>11550000</v>
      </c>
    </row>
    <row r="27" spans="1:16" ht="38.25" customHeight="1" x14ac:dyDescent="0.2">
      <c r="A27" s="31" t="s">
        <v>40</v>
      </c>
      <c r="B27" s="165">
        <v>13860000</v>
      </c>
      <c r="C27" s="165"/>
      <c r="D27" s="165"/>
      <c r="E27" s="165"/>
      <c r="F27" s="166" t="str">
        <f>CONCATENATE(UPPER(CONVERTIRNUM(B27,TRUE)),"( MCTE )")</f>
        <v>TRECE MILLONES OCHOCIENTOS SESENTA MIL PESOS CON CERO CENTAVOS( MCTE )</v>
      </c>
      <c r="G27" s="166" t="str">
        <f t="shared" ref="G27:M31" si="0">CONCATENATE(UPPER(CONVERTIRNUM(G26,TRUE))," MCTE)")</f>
        <v>CERO PESOS CON CERO CENTAVOS MCTE)</v>
      </c>
      <c r="H27" s="166" t="str">
        <f t="shared" si="0"/>
        <v>CERO PESOS CON CERO CENTAVOS MCTE)</v>
      </c>
      <c r="I27" s="166" t="str">
        <f t="shared" si="0"/>
        <v>CERO PESOS CON CERO CENTAVOS MCTE)</v>
      </c>
      <c r="J27" s="166" t="str">
        <f t="shared" si="0"/>
        <v>CERO PESOS CON CERO CENTAVOS MCTE)</v>
      </c>
      <c r="K27" s="166" t="str">
        <f t="shared" si="0"/>
        <v>CERO PESOS CON CERO CENTAVOS MCTE)</v>
      </c>
      <c r="L27" s="166" t="str">
        <f t="shared" si="0"/>
        <v>CERO PESOS CON CERO CENTAVOS MCTE)</v>
      </c>
      <c r="M27" s="166" t="str">
        <f t="shared" si="0"/>
        <v>CERO PESOS CON CERO CENTAVOS MCTE)</v>
      </c>
      <c r="N27" s="155" t="s">
        <v>41</v>
      </c>
      <c r="O27" s="12">
        <v>3109800</v>
      </c>
    </row>
    <row r="28" spans="1:16" ht="25.5" customHeight="1" x14ac:dyDescent="0.2">
      <c r="A28" s="32" t="s">
        <v>42</v>
      </c>
      <c r="B28" s="165">
        <v>13860000</v>
      </c>
      <c r="C28" s="165"/>
      <c r="D28" s="165"/>
      <c r="E28" s="165"/>
      <c r="F28" s="166" t="str">
        <f>CONCATENATE(UPPER(CONVERTIRNUM(B28,TRUE)),"( MCTE )")</f>
        <v>TRECE MILLONES OCHOCIENTOS SESENTA MIL PESOS CON CERO CENTAVOS( MCTE )</v>
      </c>
      <c r="G28" s="166" t="e">
        <f t="shared" si="0"/>
        <v>#VALUE!</v>
      </c>
      <c r="H28" s="166" t="e">
        <f t="shared" si="0"/>
        <v>#VALUE!</v>
      </c>
      <c r="I28" s="166" t="e">
        <f t="shared" si="0"/>
        <v>#VALUE!</v>
      </c>
      <c r="J28" s="166" t="e">
        <f t="shared" si="0"/>
        <v>#VALUE!</v>
      </c>
      <c r="K28" s="166" t="e">
        <f t="shared" si="0"/>
        <v>#VALUE!</v>
      </c>
      <c r="L28" s="166" t="e">
        <f t="shared" si="0"/>
        <v>#VALUE!</v>
      </c>
      <c r="M28" s="166" t="e">
        <f t="shared" si="0"/>
        <v>#VALUE!</v>
      </c>
      <c r="N28" s="155"/>
    </row>
    <row r="29" spans="1:16" ht="25.5" customHeight="1" x14ac:dyDescent="0.2">
      <c r="A29" s="31" t="s">
        <v>43</v>
      </c>
      <c r="B29" s="165">
        <v>2310000</v>
      </c>
      <c r="C29" s="165"/>
      <c r="D29" s="165"/>
      <c r="E29" s="165"/>
      <c r="F29" s="166" t="str">
        <f>CONCATENATE(UPPER(CONVERTIRNUM(B29,TRUE)),"( MCTE )")</f>
        <v>DOS MILLONES TRESCIENTOS DIEZ MIL PESOS CON CERO CENTAVOS( MCTE )</v>
      </c>
      <c r="G29" s="166" t="e">
        <f t="shared" si="0"/>
        <v>#VALUE!</v>
      </c>
      <c r="H29" s="166" t="e">
        <f t="shared" si="0"/>
        <v>#VALUE!</v>
      </c>
      <c r="I29" s="166" t="e">
        <f t="shared" si="0"/>
        <v>#VALUE!</v>
      </c>
      <c r="J29" s="166" t="e">
        <f t="shared" si="0"/>
        <v>#VALUE!</v>
      </c>
      <c r="K29" s="166" t="e">
        <f t="shared" si="0"/>
        <v>#VALUE!</v>
      </c>
      <c r="L29" s="166" t="e">
        <f t="shared" si="0"/>
        <v>#VALUE!</v>
      </c>
      <c r="M29" s="166" t="e">
        <f t="shared" si="0"/>
        <v>#VALUE!</v>
      </c>
      <c r="N29" s="155"/>
      <c r="O29" s="33">
        <f>+B27+2310000</f>
        <v>16170000</v>
      </c>
    </row>
    <row r="30" spans="1:16" ht="25.5" customHeight="1" x14ac:dyDescent="0.2">
      <c r="A30" s="31" t="s">
        <v>44</v>
      </c>
      <c r="B30" s="165">
        <v>0</v>
      </c>
      <c r="C30" s="165"/>
      <c r="D30" s="165"/>
      <c r="E30" s="165"/>
      <c r="F30" s="166" t="str">
        <f>CONCATENATE(UPPER(CONVERTIRNUM(B30,TRUE)),"( MCTE )")</f>
        <v>CERO PESOS CON CERO CENTAVOS( MCTE )</v>
      </c>
      <c r="G30" s="166" t="e">
        <f t="shared" si="0"/>
        <v>#VALUE!</v>
      </c>
      <c r="H30" s="166" t="e">
        <f t="shared" si="0"/>
        <v>#VALUE!</v>
      </c>
      <c r="I30" s="166" t="e">
        <f t="shared" si="0"/>
        <v>#VALUE!</v>
      </c>
      <c r="J30" s="166" t="e">
        <f t="shared" si="0"/>
        <v>#VALUE!</v>
      </c>
      <c r="K30" s="166" t="e">
        <f t="shared" si="0"/>
        <v>#VALUE!</v>
      </c>
      <c r="L30" s="166" t="e">
        <f t="shared" si="0"/>
        <v>#VALUE!</v>
      </c>
      <c r="M30" s="166" t="e">
        <f t="shared" si="0"/>
        <v>#VALUE!</v>
      </c>
      <c r="N30" s="155"/>
    </row>
    <row r="31" spans="1:16" x14ac:dyDescent="0.2">
      <c r="A31" s="31" t="s">
        <v>45</v>
      </c>
      <c r="B31" s="165">
        <f>+B27-B28</f>
        <v>0</v>
      </c>
      <c r="C31" s="165"/>
      <c r="D31" s="165"/>
      <c r="E31" s="165"/>
      <c r="F31" s="166" t="str">
        <f>CONCATENATE(UPPER(CONVERTIRNUM(B31,TRUE)),"( MCTE )")</f>
        <v>CERO PESOS CON CERO CENTAVOS( MCTE )</v>
      </c>
      <c r="G31" s="166" t="e">
        <f t="shared" si="0"/>
        <v>#VALUE!</v>
      </c>
      <c r="H31" s="166" t="e">
        <f t="shared" si="0"/>
        <v>#VALUE!</v>
      </c>
      <c r="I31" s="166" t="e">
        <f t="shared" si="0"/>
        <v>#VALUE!</v>
      </c>
      <c r="J31" s="166" t="e">
        <f t="shared" si="0"/>
        <v>#VALUE!</v>
      </c>
      <c r="K31" s="166" t="e">
        <f t="shared" si="0"/>
        <v>#VALUE!</v>
      </c>
      <c r="L31" s="166" t="e">
        <f t="shared" si="0"/>
        <v>#VALUE!</v>
      </c>
      <c r="M31" s="166" t="e">
        <f t="shared" si="0"/>
        <v>#VALUE!</v>
      </c>
      <c r="N31" s="155"/>
    </row>
    <row r="32" spans="1:16" ht="25.5" x14ac:dyDescent="0.4">
      <c r="A32" s="31" t="s">
        <v>46</v>
      </c>
      <c r="B32" s="167">
        <f>+(B28*100)/B27</f>
        <v>100</v>
      </c>
      <c r="C32" s="167"/>
      <c r="D32" s="167"/>
      <c r="E32" s="167"/>
      <c r="F32" s="168" t="s">
        <v>47</v>
      </c>
      <c r="G32" s="168"/>
      <c r="H32" s="168"/>
      <c r="I32" s="168"/>
      <c r="J32" s="168"/>
      <c r="K32" s="168"/>
      <c r="L32" s="168"/>
      <c r="M32" s="168"/>
      <c r="N32" s="34" t="s">
        <v>48</v>
      </c>
    </row>
    <row r="33" spans="1:14" x14ac:dyDescent="0.2">
      <c r="A33" s="35"/>
      <c r="B33" s="36"/>
      <c r="C33" s="36"/>
      <c r="D33" s="37"/>
      <c r="E33" s="37"/>
      <c r="F33" s="38"/>
      <c r="G33" s="38"/>
      <c r="H33" s="38"/>
      <c r="I33" s="38"/>
      <c r="J33" s="38"/>
      <c r="K33" s="38"/>
      <c r="L33" s="38"/>
      <c r="M33" s="39"/>
      <c r="N33" s="172"/>
    </row>
    <row r="34" spans="1:14" ht="15" customHeight="1" x14ac:dyDescent="0.2">
      <c r="A34" s="173" t="s">
        <v>49</v>
      </c>
      <c r="B34" s="173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2"/>
    </row>
    <row r="35" spans="1:14" ht="4.5" customHeight="1" x14ac:dyDescent="0.2">
      <c r="A35" s="173"/>
      <c r="B35" s="173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2"/>
    </row>
    <row r="36" spans="1:14" ht="12.75" customHeight="1" x14ac:dyDescent="0.2">
      <c r="A36" s="174" t="s">
        <v>50</v>
      </c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2"/>
    </row>
    <row r="37" spans="1:14" ht="30.75" customHeight="1" x14ac:dyDescent="0.2">
      <c r="A37" s="174"/>
      <c r="B37" s="174"/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2"/>
    </row>
    <row r="38" spans="1:14" ht="12.75" customHeight="1" x14ac:dyDescent="0.2">
      <c r="A38" s="41" t="s">
        <v>51</v>
      </c>
      <c r="B38" s="176" t="s">
        <v>52</v>
      </c>
      <c r="C38" s="176"/>
      <c r="D38" s="176"/>
      <c r="E38" s="176"/>
      <c r="F38" s="42" t="s">
        <v>53</v>
      </c>
      <c r="G38" s="163" t="s">
        <v>54</v>
      </c>
      <c r="H38" s="163"/>
      <c r="I38" s="163" t="s">
        <v>55</v>
      </c>
      <c r="J38" s="163"/>
      <c r="K38" s="164" t="s">
        <v>56</v>
      </c>
      <c r="L38" s="164"/>
      <c r="M38" s="164"/>
      <c r="N38" s="29"/>
    </row>
    <row r="39" spans="1:14" ht="37.5" customHeight="1" x14ac:dyDescent="0.4">
      <c r="A39" s="40">
        <v>8840125941</v>
      </c>
      <c r="B39" s="177">
        <v>2310000</v>
      </c>
      <c r="C39" s="177"/>
      <c r="D39" s="177"/>
      <c r="E39" s="177"/>
      <c r="F39" s="43">
        <f>IF(B39&lt;=(1723650),(689450),(B39*0.4))</f>
        <v>924000</v>
      </c>
      <c r="G39" s="178">
        <f>(F39*12.5)/100</f>
        <v>115500</v>
      </c>
      <c r="H39" s="178"/>
      <c r="I39" s="178">
        <f>(F39*16)/100</f>
        <v>147840</v>
      </c>
      <c r="J39" s="178"/>
      <c r="K39" s="179">
        <f>+I39+G39</f>
        <v>263340</v>
      </c>
      <c r="L39" s="179"/>
      <c r="M39" s="179"/>
      <c r="N39" s="44" t="s">
        <v>57</v>
      </c>
    </row>
    <row r="40" spans="1:14" ht="27" customHeight="1" x14ac:dyDescent="0.2">
      <c r="A40" s="169" t="s">
        <v>58</v>
      </c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70" t="s">
        <v>59</v>
      </c>
    </row>
    <row r="41" spans="1:14" ht="24" customHeight="1" x14ac:dyDescent="0.2">
      <c r="A41" s="16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8"/>
      <c r="N41" s="170"/>
    </row>
    <row r="42" spans="1:14" ht="12.75" customHeight="1" x14ac:dyDescent="0.2">
      <c r="A42" s="16" t="s">
        <v>60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8"/>
      <c r="N42" s="170"/>
    </row>
    <row r="43" spans="1:14" ht="15" x14ac:dyDescent="0.25">
      <c r="A43" s="16"/>
      <c r="B43" s="171" t="s">
        <v>61</v>
      </c>
      <c r="C43" s="171"/>
      <c r="D43" s="171"/>
      <c r="E43" s="171"/>
      <c r="F43" s="171"/>
      <c r="G43" s="171"/>
      <c r="H43" s="171"/>
      <c r="I43" s="171"/>
      <c r="J43" s="171"/>
      <c r="K43" s="45"/>
      <c r="L43" s="17"/>
      <c r="M43" s="18"/>
      <c r="N43" s="170"/>
    </row>
    <row r="44" spans="1:14" ht="19.5" x14ac:dyDescent="0.2">
      <c r="A44" s="175" t="s">
        <v>62</v>
      </c>
      <c r="B44" s="175"/>
      <c r="C44" s="175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46" t="s">
        <v>63</v>
      </c>
    </row>
  </sheetData>
  <sheetProtection selectLockedCells="1" selectUnlockedCells="1"/>
  <mergeCells count="53">
    <mergeCell ref="A44:M44"/>
    <mergeCell ref="B38:E38"/>
    <mergeCell ref="G38:H38"/>
    <mergeCell ref="I38:J38"/>
    <mergeCell ref="K38:M38"/>
    <mergeCell ref="B39:E39"/>
    <mergeCell ref="G39:H39"/>
    <mergeCell ref="I39:J39"/>
    <mergeCell ref="K39:M39"/>
    <mergeCell ref="B32:E32"/>
    <mergeCell ref="F32:M32"/>
    <mergeCell ref="A40:M40"/>
    <mergeCell ref="N40:N43"/>
    <mergeCell ref="B43:J43"/>
    <mergeCell ref="N33:N37"/>
    <mergeCell ref="A34:M34"/>
    <mergeCell ref="A35:M35"/>
    <mergeCell ref="A36:M37"/>
    <mergeCell ref="B26:E26"/>
    <mergeCell ref="F26:M26"/>
    <mergeCell ref="B27:E27"/>
    <mergeCell ref="F27:M27"/>
    <mergeCell ref="N27:N31"/>
    <mergeCell ref="B28:E28"/>
    <mergeCell ref="F28:M28"/>
    <mergeCell ref="B29:E29"/>
    <mergeCell ref="F29:M29"/>
    <mergeCell ref="B30:E30"/>
    <mergeCell ref="F30:M30"/>
    <mergeCell ref="B31:E31"/>
    <mergeCell ref="F31:M31"/>
    <mergeCell ref="A25:M25"/>
    <mergeCell ref="A12:M12"/>
    <mergeCell ref="A13:M13"/>
    <mergeCell ref="N13:N16"/>
    <mergeCell ref="A14:M14"/>
    <mergeCell ref="A15:M15"/>
    <mergeCell ref="A16:M16"/>
    <mergeCell ref="A17:M17"/>
    <mergeCell ref="A18:M18"/>
    <mergeCell ref="A19:M23"/>
    <mergeCell ref="N19:N20"/>
    <mergeCell ref="A24:M24"/>
    <mergeCell ref="N1:N6"/>
    <mergeCell ref="A7:D7"/>
    <mergeCell ref="E7:M7"/>
    <mergeCell ref="N7:N11"/>
    <mergeCell ref="B8:E8"/>
    <mergeCell ref="F8:F9"/>
    <mergeCell ref="J8:J9"/>
    <mergeCell ref="B9:E9"/>
    <mergeCell ref="A10:M10"/>
    <mergeCell ref="A11:M11"/>
  </mergeCells>
  <printOptions horizontalCentered="1"/>
  <pageMargins left="0.70833333333333337" right="0.70833333333333337" top="0.74791666666666667" bottom="0.74791666666666667" header="0.51180555555555551" footer="0.51180555555555551"/>
  <pageSetup scale="75" firstPageNumber="0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3"/>
  </sheetPr>
  <dimension ref="A1:Y47"/>
  <sheetViews>
    <sheetView tabSelected="1" view="pageBreakPreview" zoomScaleSheetLayoutView="100" workbookViewId="0">
      <selection activeCell="L42" sqref="L42:N42"/>
    </sheetView>
  </sheetViews>
  <sheetFormatPr baseColWidth="10" defaultColWidth="9.140625" defaultRowHeight="15" x14ac:dyDescent="0.2"/>
  <cols>
    <col min="1" max="1" width="17" style="12" customWidth="1"/>
    <col min="2" max="2" width="12" style="12" customWidth="1"/>
    <col min="3" max="3" width="12.5703125" style="12" customWidth="1"/>
    <col min="4" max="4" width="13.42578125" style="12" customWidth="1"/>
    <col min="5" max="5" width="8.7109375" style="12" customWidth="1"/>
    <col min="6" max="6" width="6.85546875" style="12" customWidth="1"/>
    <col min="7" max="7" width="7.5703125" style="12" customWidth="1"/>
    <col min="8" max="8" width="6.85546875" style="12" customWidth="1"/>
    <col min="9" max="9" width="9.85546875" style="12" customWidth="1"/>
    <col min="10" max="10" width="10.28515625" style="12" customWidth="1"/>
    <col min="11" max="11" width="13.7109375" style="12" customWidth="1"/>
    <col min="12" max="14" width="8.140625" style="12" customWidth="1"/>
    <col min="15" max="15" width="51" style="122" customWidth="1"/>
    <col min="16" max="16" width="13.28515625" style="12" customWidth="1"/>
    <col min="17" max="17" width="52.85546875" style="12" customWidth="1"/>
    <col min="18" max="23" width="15.7109375" style="12" customWidth="1"/>
    <col min="24" max="24" width="6.85546875" style="12" customWidth="1"/>
    <col min="25" max="25" width="7.7109375" style="12" customWidth="1"/>
    <col min="26" max="26" width="17.7109375" style="12" customWidth="1"/>
    <col min="27" max="16384" width="9.140625" style="12"/>
  </cols>
  <sheetData>
    <row r="1" spans="1:25" ht="22.5" customHeight="1" x14ac:dyDescent="0.2">
      <c r="A1" s="233"/>
      <c r="B1" s="233"/>
      <c r="C1" s="234" t="s">
        <v>64</v>
      </c>
      <c r="D1" s="234"/>
      <c r="E1" s="234"/>
      <c r="F1" s="234"/>
      <c r="G1" s="234"/>
      <c r="H1" s="234"/>
      <c r="I1" s="234"/>
      <c r="J1" s="47" t="s">
        <v>65</v>
      </c>
      <c r="K1" s="111">
        <v>3</v>
      </c>
      <c r="L1" s="233"/>
      <c r="M1" s="233"/>
      <c r="N1" s="233"/>
    </row>
    <row r="2" spans="1:25" ht="28.5" customHeight="1" x14ac:dyDescent="0.2">
      <c r="A2" s="233"/>
      <c r="B2" s="233"/>
      <c r="C2" s="234"/>
      <c r="D2" s="234"/>
      <c r="E2" s="234"/>
      <c r="F2" s="234"/>
      <c r="G2" s="234"/>
      <c r="H2" s="234"/>
      <c r="I2" s="234"/>
      <c r="J2" s="47" t="s">
        <v>66</v>
      </c>
      <c r="K2" s="112">
        <v>43146</v>
      </c>
      <c r="L2" s="233"/>
      <c r="M2" s="233"/>
      <c r="N2" s="233"/>
      <c r="R2" s="12" t="s">
        <v>67</v>
      </c>
      <c r="S2" s="12" t="s">
        <v>68</v>
      </c>
      <c r="V2" s="12" t="s">
        <v>69</v>
      </c>
      <c r="Y2" s="12" t="s">
        <v>70</v>
      </c>
    </row>
    <row r="3" spans="1:25" ht="22.5" customHeight="1" x14ac:dyDescent="0.2">
      <c r="A3" s="233"/>
      <c r="B3" s="233"/>
      <c r="C3" s="234"/>
      <c r="D3" s="234"/>
      <c r="E3" s="234"/>
      <c r="F3" s="234"/>
      <c r="G3" s="234"/>
      <c r="H3" s="234"/>
      <c r="I3" s="234"/>
      <c r="J3" s="47" t="s">
        <v>71</v>
      </c>
      <c r="K3" s="111" t="s">
        <v>72</v>
      </c>
      <c r="L3" s="233"/>
      <c r="M3" s="233"/>
      <c r="N3" s="233"/>
      <c r="R3" s="12" t="s">
        <v>73</v>
      </c>
      <c r="S3" s="12" t="s">
        <v>74</v>
      </c>
      <c r="V3" s="12" t="s">
        <v>75</v>
      </c>
      <c r="Y3" s="12" t="s">
        <v>76</v>
      </c>
    </row>
    <row r="4" spans="1:25" ht="15.75" thickBot="1" x14ac:dyDescent="0.25">
      <c r="A4" s="48"/>
      <c r="B4" s="48"/>
      <c r="C4" s="48"/>
      <c r="H4" s="48"/>
      <c r="I4" s="48"/>
      <c r="K4" s="48"/>
      <c r="L4" s="48"/>
      <c r="M4" s="48"/>
      <c r="N4" s="48"/>
      <c r="V4" s="12" t="s">
        <v>77</v>
      </c>
      <c r="Y4" s="12" t="s">
        <v>78</v>
      </c>
    </row>
    <row r="5" spans="1:25" s="26" customFormat="1" ht="22.5" customHeight="1" thickBot="1" x14ac:dyDescent="0.3">
      <c r="A5" s="206" t="s">
        <v>79</v>
      </c>
      <c r="B5" s="206"/>
      <c r="C5" s="206"/>
      <c r="D5" s="206"/>
      <c r="E5" s="206"/>
      <c r="F5" s="206"/>
      <c r="G5" s="206"/>
      <c r="H5" s="206"/>
      <c r="I5" s="206"/>
      <c r="J5" s="206"/>
      <c r="K5" s="206"/>
      <c r="L5" s="206"/>
      <c r="M5" s="206"/>
      <c r="N5" s="206"/>
      <c r="O5" s="113"/>
      <c r="T5" s="26">
        <v>0</v>
      </c>
      <c r="Y5" s="26" t="s">
        <v>80</v>
      </c>
    </row>
    <row r="6" spans="1:25" s="26" customFormat="1" ht="27.75" customHeight="1" thickBot="1" x14ac:dyDescent="0.3">
      <c r="A6" s="204" t="s">
        <v>81</v>
      </c>
      <c r="B6" s="204"/>
      <c r="C6" s="204"/>
      <c r="D6" s="204"/>
      <c r="E6" s="215" t="s">
        <v>202</v>
      </c>
      <c r="F6" s="215"/>
      <c r="G6" s="215"/>
      <c r="H6" s="215"/>
      <c r="I6" s="215"/>
      <c r="J6" s="215"/>
      <c r="K6" s="215"/>
      <c r="L6" s="215"/>
      <c r="M6" s="215"/>
      <c r="N6" s="215"/>
      <c r="O6" s="114"/>
      <c r="T6" s="26">
        <v>1</v>
      </c>
      <c r="Y6" s="26" t="s">
        <v>82</v>
      </c>
    </row>
    <row r="7" spans="1:25" s="26" customFormat="1" ht="25.5" customHeight="1" thickBot="1" x14ac:dyDescent="0.3">
      <c r="A7" s="216" t="s">
        <v>83</v>
      </c>
      <c r="B7" s="216"/>
      <c r="C7" s="216"/>
      <c r="D7" s="216"/>
      <c r="E7" s="50" t="s">
        <v>84</v>
      </c>
      <c r="F7" s="49" t="s">
        <v>85</v>
      </c>
      <c r="G7" s="51" t="s">
        <v>86</v>
      </c>
      <c r="H7" s="52"/>
      <c r="I7" s="211" t="s">
        <v>87</v>
      </c>
      <c r="J7" s="211"/>
      <c r="K7" s="235">
        <v>52305864</v>
      </c>
      <c r="L7" s="236"/>
      <c r="M7" s="236"/>
      <c r="N7" s="236"/>
      <c r="O7" s="115"/>
      <c r="T7" s="26">
        <v>2</v>
      </c>
    </row>
    <row r="8" spans="1:25" s="26" customFormat="1" ht="29.25" customHeight="1" thickBot="1" x14ac:dyDescent="0.3">
      <c r="A8" s="216" t="s">
        <v>88</v>
      </c>
      <c r="B8" s="216"/>
      <c r="C8" s="216"/>
      <c r="D8" s="216"/>
      <c r="E8" s="237" t="s">
        <v>203</v>
      </c>
      <c r="F8" s="238"/>
      <c r="G8" s="238"/>
      <c r="H8" s="238"/>
      <c r="I8" s="211" t="s">
        <v>89</v>
      </c>
      <c r="J8" s="211"/>
      <c r="K8" s="210">
        <v>3112014330</v>
      </c>
      <c r="L8" s="210"/>
      <c r="M8" s="210"/>
      <c r="N8" s="210"/>
      <c r="O8" s="114"/>
      <c r="T8" s="26">
        <v>3</v>
      </c>
    </row>
    <row r="9" spans="1:25" s="26" customFormat="1" ht="26.25" customHeight="1" thickBot="1" x14ac:dyDescent="0.3">
      <c r="A9" s="216" t="s">
        <v>90</v>
      </c>
      <c r="B9" s="216"/>
      <c r="C9" s="216"/>
      <c r="D9" s="216"/>
      <c r="E9" s="216"/>
      <c r="F9" s="216"/>
      <c r="G9" s="216"/>
      <c r="H9" s="216"/>
      <c r="I9" s="229" t="s">
        <v>193</v>
      </c>
      <c r="J9" s="229"/>
      <c r="K9" s="229"/>
      <c r="L9" s="229"/>
      <c r="M9" s="229"/>
      <c r="N9" s="229"/>
      <c r="O9" s="113"/>
      <c r="T9" s="26">
        <v>4</v>
      </c>
    </row>
    <row r="10" spans="1:25" s="53" customFormat="1" ht="32.25" customHeight="1" thickBot="1" x14ac:dyDescent="0.3">
      <c r="A10" s="200" t="s">
        <v>91</v>
      </c>
      <c r="B10" s="200"/>
      <c r="C10" s="200"/>
      <c r="D10" s="200"/>
      <c r="E10" s="230" t="s">
        <v>92</v>
      </c>
      <c r="F10" s="230"/>
      <c r="G10" s="230"/>
      <c r="H10" s="230"/>
      <c r="I10" s="231" t="s">
        <v>93</v>
      </c>
      <c r="J10" s="231"/>
      <c r="K10" s="230" t="s">
        <v>78</v>
      </c>
      <c r="L10" s="230"/>
      <c r="M10" s="230"/>
      <c r="N10" s="230"/>
      <c r="O10" s="116"/>
      <c r="T10" s="53">
        <v>5</v>
      </c>
    </row>
    <row r="11" spans="1:25" s="56" customFormat="1" ht="24.75" customHeight="1" thickBot="1" x14ac:dyDescent="0.3">
      <c r="A11" s="216" t="s">
        <v>94</v>
      </c>
      <c r="B11" s="216"/>
      <c r="C11" s="54" t="s">
        <v>95</v>
      </c>
      <c r="D11" s="55" t="s">
        <v>96</v>
      </c>
      <c r="E11" s="54" t="s">
        <v>95</v>
      </c>
      <c r="F11" s="55" t="s">
        <v>96</v>
      </c>
      <c r="G11" s="54" t="s">
        <v>95</v>
      </c>
      <c r="H11" s="55" t="s">
        <v>96</v>
      </c>
      <c r="I11" s="54" t="s">
        <v>95</v>
      </c>
      <c r="J11" s="55" t="s">
        <v>96</v>
      </c>
      <c r="K11" s="54" t="s">
        <v>97</v>
      </c>
      <c r="L11" s="55" t="s">
        <v>96</v>
      </c>
      <c r="M11" s="54" t="s">
        <v>95</v>
      </c>
      <c r="N11" s="55" t="s">
        <v>96</v>
      </c>
      <c r="O11" s="117"/>
    </row>
    <row r="12" spans="1:25" ht="24" customHeight="1" thickBot="1" x14ac:dyDescent="0.25">
      <c r="A12" s="216"/>
      <c r="B12" s="216"/>
      <c r="C12" s="108" t="s">
        <v>210</v>
      </c>
      <c r="D12" s="57">
        <v>100</v>
      </c>
      <c r="E12" s="58"/>
      <c r="F12" s="59"/>
      <c r="G12" s="58"/>
      <c r="H12" s="59"/>
      <c r="I12" s="60"/>
      <c r="J12" s="59"/>
      <c r="K12" s="60"/>
      <c r="L12" s="59"/>
      <c r="M12" s="60"/>
      <c r="N12" s="59"/>
      <c r="O12" s="118"/>
    </row>
    <row r="13" spans="1:25" ht="24" customHeight="1" thickBot="1" x14ac:dyDescent="0.25">
      <c r="A13" s="204" t="s">
        <v>98</v>
      </c>
      <c r="B13" s="204"/>
      <c r="C13" s="210" t="s">
        <v>204</v>
      </c>
      <c r="D13" s="210"/>
      <c r="E13" s="210"/>
      <c r="F13" s="210"/>
      <c r="G13" s="210"/>
      <c r="H13" s="232" t="s">
        <v>99</v>
      </c>
      <c r="I13" s="232"/>
      <c r="J13" s="232"/>
      <c r="K13" s="210" t="s">
        <v>68</v>
      </c>
      <c r="L13" s="210"/>
      <c r="M13" s="210"/>
      <c r="N13" s="210"/>
      <c r="O13" s="118"/>
    </row>
    <row r="14" spans="1:25" ht="24" customHeight="1" thickBot="1" x14ac:dyDescent="0.3">
      <c r="A14" s="224" t="s">
        <v>100</v>
      </c>
      <c r="B14" s="224"/>
      <c r="C14" s="61"/>
      <c r="D14" s="62"/>
      <c r="E14" s="225">
        <v>550488415141594</v>
      </c>
      <c r="F14" s="226"/>
      <c r="G14" s="226"/>
      <c r="H14" s="226"/>
      <c r="I14" s="226"/>
      <c r="J14" s="226"/>
      <c r="K14" s="227"/>
      <c r="L14" s="228" t="s">
        <v>101</v>
      </c>
      <c r="M14" s="228"/>
      <c r="N14" s="52" t="s">
        <v>73</v>
      </c>
      <c r="O14" s="118"/>
    </row>
    <row r="15" spans="1:25" ht="16.5" customHeight="1" thickBot="1" x14ac:dyDescent="0.25">
      <c r="A15" s="63"/>
      <c r="B15" s="64"/>
      <c r="C15" s="64"/>
      <c r="D15" s="64"/>
      <c r="E15" s="65"/>
      <c r="F15" s="65"/>
      <c r="G15" s="65"/>
      <c r="H15" s="65"/>
      <c r="I15" s="65"/>
      <c r="J15" s="65"/>
      <c r="K15" s="66"/>
      <c r="L15" s="66"/>
      <c r="M15" s="66"/>
      <c r="N15" s="67"/>
      <c r="O15" s="119"/>
      <c r="P15" s="17"/>
    </row>
    <row r="16" spans="1:25" ht="18" customHeight="1" thickBot="1" x14ac:dyDescent="0.25">
      <c r="A16" s="206" t="s">
        <v>102</v>
      </c>
      <c r="B16" s="206"/>
      <c r="C16" s="206"/>
      <c r="D16" s="206"/>
      <c r="E16" s="206"/>
      <c r="F16" s="206"/>
      <c r="G16" s="206"/>
      <c r="H16" s="206"/>
      <c r="I16" s="206"/>
      <c r="J16" s="206"/>
      <c r="K16" s="206"/>
      <c r="L16" s="206"/>
      <c r="M16" s="206"/>
      <c r="N16" s="206"/>
      <c r="O16" s="113"/>
    </row>
    <row r="17" spans="1:18" ht="27" customHeight="1" x14ac:dyDescent="0.2">
      <c r="A17" s="132" t="s">
        <v>103</v>
      </c>
      <c r="B17" s="133"/>
      <c r="C17" s="133"/>
      <c r="D17" s="217" t="s">
        <v>212</v>
      </c>
      <c r="E17" s="217"/>
      <c r="F17" s="217"/>
      <c r="G17" s="217"/>
      <c r="H17" s="218" t="s">
        <v>104</v>
      </c>
      <c r="I17" s="218"/>
      <c r="J17" s="218"/>
      <c r="K17" s="218"/>
      <c r="L17" s="219" t="s">
        <v>211</v>
      </c>
      <c r="M17" s="219"/>
      <c r="N17" s="219"/>
      <c r="O17" s="113"/>
    </row>
    <row r="18" spans="1:18" ht="27" customHeight="1" x14ac:dyDescent="0.2">
      <c r="A18" s="220" t="s">
        <v>105</v>
      </c>
      <c r="B18" s="220"/>
      <c r="C18" s="137">
        <v>116</v>
      </c>
      <c r="D18" s="135" t="s">
        <v>106</v>
      </c>
      <c r="E18" s="221">
        <v>44564</v>
      </c>
      <c r="F18" s="222"/>
      <c r="G18" s="223" t="s">
        <v>200</v>
      </c>
      <c r="H18" s="223"/>
      <c r="I18" s="223"/>
      <c r="J18" s="141">
        <v>2949</v>
      </c>
      <c r="K18" s="134" t="s">
        <v>106</v>
      </c>
      <c r="L18" s="221">
        <v>44571</v>
      </c>
      <c r="M18" s="222"/>
      <c r="N18" s="222"/>
      <c r="O18" s="113" t="s">
        <v>201</v>
      </c>
    </row>
    <row r="19" spans="1:18" ht="27" customHeight="1" x14ac:dyDescent="0.2">
      <c r="A19" s="220" t="s">
        <v>105</v>
      </c>
      <c r="B19" s="220"/>
      <c r="C19" s="137"/>
      <c r="D19" s="135" t="s">
        <v>106</v>
      </c>
      <c r="E19" s="221"/>
      <c r="F19" s="222"/>
      <c r="G19" s="223" t="s">
        <v>200</v>
      </c>
      <c r="H19" s="223"/>
      <c r="I19" s="223"/>
      <c r="J19" s="136"/>
      <c r="K19" s="134" t="s">
        <v>106</v>
      </c>
      <c r="L19" s="221"/>
      <c r="M19" s="222"/>
      <c r="N19" s="222"/>
      <c r="O19" s="113"/>
    </row>
    <row r="20" spans="1:18" ht="13.5" customHeight="1" thickBot="1" x14ac:dyDescent="0.25">
      <c r="A20" s="213" t="s">
        <v>107</v>
      </c>
      <c r="B20" s="213"/>
      <c r="C20" s="213"/>
      <c r="D20" s="214" t="s">
        <v>108</v>
      </c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113"/>
    </row>
    <row r="21" spans="1:18" ht="19.5" customHeight="1" thickBot="1" x14ac:dyDescent="0.25">
      <c r="A21" s="204"/>
      <c r="B21" s="204"/>
      <c r="C21" s="204"/>
      <c r="D21" s="215"/>
      <c r="E21" s="215"/>
      <c r="F21" s="215"/>
      <c r="G21" s="215"/>
      <c r="H21" s="215"/>
      <c r="I21" s="215"/>
      <c r="J21" s="215"/>
      <c r="K21" s="215"/>
      <c r="L21" s="215"/>
      <c r="M21" s="215"/>
      <c r="N21" s="215"/>
      <c r="O21" s="114"/>
    </row>
    <row r="22" spans="1:18" ht="23.25" customHeight="1" thickBot="1" x14ac:dyDescent="0.25">
      <c r="A22" s="216" t="s">
        <v>109</v>
      </c>
      <c r="B22" s="216"/>
      <c r="C22" s="216"/>
      <c r="D22" s="216"/>
      <c r="E22" s="216"/>
      <c r="F22" s="206" t="s">
        <v>110</v>
      </c>
      <c r="G22" s="206"/>
      <c r="H22" s="50" t="s">
        <v>111</v>
      </c>
      <c r="I22" s="50" t="s">
        <v>112</v>
      </c>
      <c r="J22" s="50" t="s">
        <v>113</v>
      </c>
      <c r="K22" s="206" t="s">
        <v>114</v>
      </c>
      <c r="L22" s="50" t="s">
        <v>111</v>
      </c>
      <c r="M22" s="50" t="s">
        <v>112</v>
      </c>
      <c r="N22" s="50" t="s">
        <v>113</v>
      </c>
      <c r="O22" s="113"/>
    </row>
    <row r="23" spans="1:18" ht="22.5" customHeight="1" thickBot="1" x14ac:dyDescent="0.3">
      <c r="A23" s="216"/>
      <c r="B23" s="216"/>
      <c r="C23" s="216"/>
      <c r="D23" s="216"/>
      <c r="E23" s="216"/>
      <c r="F23" s="206"/>
      <c r="G23" s="206"/>
      <c r="H23" s="140">
        <v>1</v>
      </c>
      <c r="I23" s="140">
        <v>10</v>
      </c>
      <c r="J23" s="140">
        <v>2022</v>
      </c>
      <c r="K23" s="206"/>
      <c r="L23" s="140">
        <v>31</v>
      </c>
      <c r="M23" s="140">
        <v>10</v>
      </c>
      <c r="N23" s="140">
        <v>2022</v>
      </c>
      <c r="O23" s="119"/>
      <c r="R23" s="17"/>
    </row>
    <row r="24" spans="1:18" ht="24" customHeight="1" thickBot="1" x14ac:dyDescent="0.25">
      <c r="A24" s="204" t="s">
        <v>115</v>
      </c>
      <c r="B24" s="204"/>
      <c r="C24" s="204"/>
      <c r="D24" s="204"/>
      <c r="E24" s="204"/>
      <c r="F24" s="204"/>
      <c r="G24" s="204"/>
      <c r="H24" s="201">
        <v>1789200</v>
      </c>
      <c r="I24" s="201"/>
      <c r="J24" s="201"/>
      <c r="K24" s="201"/>
      <c r="L24" s="201"/>
      <c r="M24" s="201"/>
      <c r="N24" s="201"/>
      <c r="O24" s="120" t="s">
        <v>196</v>
      </c>
    </row>
    <row r="25" spans="1:18" ht="24" customHeight="1" thickBot="1" x14ac:dyDescent="0.3">
      <c r="A25" s="204" t="s">
        <v>116</v>
      </c>
      <c r="B25" s="204"/>
      <c r="C25" s="210" t="s">
        <v>69</v>
      </c>
      <c r="D25" s="210"/>
      <c r="E25" s="210"/>
      <c r="F25" s="211" t="s">
        <v>117</v>
      </c>
      <c r="G25" s="211"/>
      <c r="H25" s="211"/>
      <c r="I25" s="211"/>
      <c r="J25" s="211"/>
      <c r="K25" s="212">
        <v>0</v>
      </c>
      <c r="L25" s="212"/>
      <c r="M25" s="212"/>
      <c r="N25" s="212"/>
      <c r="O25" s="127"/>
    </row>
    <row r="26" spans="1:18" ht="54.75" customHeight="1" thickBot="1" x14ac:dyDescent="0.25">
      <c r="A26" s="207" t="s">
        <v>215</v>
      </c>
      <c r="B26" s="208"/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68"/>
      <c r="Q26" s="12" t="s">
        <v>194</v>
      </c>
    </row>
    <row r="27" spans="1:18" ht="18" customHeight="1" thickBot="1" x14ac:dyDescent="0.25">
      <c r="A27" s="69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1"/>
      <c r="O27" s="68"/>
    </row>
    <row r="28" spans="1:18" ht="19.5" customHeight="1" thickBot="1" x14ac:dyDescent="0.25">
      <c r="A28" s="209" t="s">
        <v>118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128"/>
    </row>
    <row r="29" spans="1:18" ht="19.5" customHeight="1" thickBot="1" x14ac:dyDescent="0.3">
      <c r="A29" s="206" t="s">
        <v>119</v>
      </c>
      <c r="B29" s="206"/>
      <c r="C29" s="206"/>
      <c r="D29" s="206"/>
      <c r="E29" s="206"/>
      <c r="F29" s="206"/>
      <c r="G29" s="206"/>
      <c r="H29" s="206"/>
      <c r="I29" s="206"/>
      <c r="J29" s="206" t="s">
        <v>120</v>
      </c>
      <c r="K29" s="206"/>
      <c r="L29" s="206"/>
      <c r="M29" s="206"/>
      <c r="N29" s="206"/>
      <c r="O29" s="129"/>
      <c r="P29" s="104"/>
    </row>
    <row r="30" spans="1:18" ht="19.5" customHeight="1" thickBot="1" x14ac:dyDescent="0.3">
      <c r="A30" s="200" t="s">
        <v>121</v>
      </c>
      <c r="B30" s="200"/>
      <c r="C30" s="200"/>
      <c r="D30" s="200"/>
      <c r="E30" s="200"/>
      <c r="F30" s="200"/>
      <c r="G30" s="200"/>
      <c r="H30" s="200"/>
      <c r="I30" s="200"/>
      <c r="J30" s="201">
        <v>42266736</v>
      </c>
      <c r="K30" s="201"/>
      <c r="L30" s="201"/>
      <c r="M30" s="201"/>
      <c r="N30" s="201"/>
      <c r="O30" s="123" t="s">
        <v>197</v>
      </c>
      <c r="P30" s="104"/>
      <c r="R30" s="72"/>
    </row>
    <row r="31" spans="1:18" ht="19.5" customHeight="1" thickBot="1" x14ac:dyDescent="0.25">
      <c r="A31" s="200" t="s">
        <v>42</v>
      </c>
      <c r="B31" s="200"/>
      <c r="C31" s="200"/>
      <c r="D31" s="200"/>
      <c r="E31" s="200"/>
      <c r="F31" s="200"/>
      <c r="G31" s="200"/>
      <c r="H31" s="200"/>
      <c r="I31" s="200"/>
      <c r="J31" s="201">
        <f>6322200+1789200+1789200+1908480+1789200+1789200</f>
        <v>15387480</v>
      </c>
      <c r="K31" s="201"/>
      <c r="L31" s="201"/>
      <c r="M31" s="201"/>
      <c r="N31" s="201"/>
      <c r="O31" s="120" t="s">
        <v>198</v>
      </c>
      <c r="P31" s="105"/>
    </row>
    <row r="32" spans="1:18" ht="19.5" customHeight="1" thickBot="1" x14ac:dyDescent="0.3">
      <c r="A32" s="202" t="s">
        <v>122</v>
      </c>
      <c r="B32" s="202"/>
      <c r="C32" s="202"/>
      <c r="D32" s="202"/>
      <c r="E32" s="202"/>
      <c r="F32" s="202"/>
      <c r="G32" s="202"/>
      <c r="H32" s="202"/>
      <c r="I32" s="202"/>
      <c r="J32" s="201">
        <f>9940*180</f>
        <v>1789200</v>
      </c>
      <c r="K32" s="201"/>
      <c r="L32" s="201"/>
      <c r="M32" s="201"/>
      <c r="N32" s="201"/>
      <c r="O32" s="120" t="s">
        <v>196</v>
      </c>
      <c r="P32" s="106"/>
    </row>
    <row r="33" spans="1:18" ht="19.5" customHeight="1" thickBot="1" x14ac:dyDescent="0.3">
      <c r="A33" s="200" t="s">
        <v>44</v>
      </c>
      <c r="B33" s="200"/>
      <c r="C33" s="200"/>
      <c r="D33" s="200"/>
      <c r="E33" s="200"/>
      <c r="F33" s="200"/>
      <c r="G33" s="200"/>
      <c r="H33" s="200"/>
      <c r="I33" s="200"/>
      <c r="J33" s="203">
        <v>0</v>
      </c>
      <c r="K33" s="203"/>
      <c r="L33" s="203"/>
      <c r="M33" s="203"/>
      <c r="N33" s="203"/>
      <c r="O33" s="107"/>
      <c r="P33" s="104"/>
    </row>
    <row r="34" spans="1:18" ht="19.5" customHeight="1" thickBot="1" x14ac:dyDescent="0.3">
      <c r="A34" s="200" t="s">
        <v>45</v>
      </c>
      <c r="B34" s="200"/>
      <c r="C34" s="200"/>
      <c r="D34" s="200"/>
      <c r="E34" s="200"/>
      <c r="F34" s="200"/>
      <c r="G34" s="200"/>
      <c r="H34" s="200"/>
      <c r="I34" s="200"/>
      <c r="J34" s="203">
        <f>+(J30-J31)</f>
        <v>26879256</v>
      </c>
      <c r="K34" s="203"/>
      <c r="L34" s="203"/>
      <c r="M34" s="203"/>
      <c r="N34" s="203"/>
      <c r="O34" s="113" t="s">
        <v>195</v>
      </c>
      <c r="P34" s="104"/>
    </row>
    <row r="35" spans="1:18" ht="19.5" customHeight="1" thickBot="1" x14ac:dyDescent="0.25">
      <c r="A35" s="204" t="s">
        <v>46</v>
      </c>
      <c r="B35" s="204"/>
      <c r="C35" s="204"/>
      <c r="D35" s="204"/>
      <c r="E35" s="204"/>
      <c r="F35" s="204"/>
      <c r="G35" s="204"/>
      <c r="H35" s="204"/>
      <c r="I35" s="204"/>
      <c r="J35" s="205">
        <f>+(J31*100/J30)/100</f>
        <v>0.36405650060132394</v>
      </c>
      <c r="K35" s="205"/>
      <c r="L35" s="205"/>
      <c r="M35" s="205"/>
      <c r="N35" s="205"/>
      <c r="O35" s="113" t="s">
        <v>195</v>
      </c>
    </row>
    <row r="36" spans="1:18" ht="16.5" thickBot="1" x14ac:dyDescent="0.3">
      <c r="A36" s="73"/>
      <c r="B36" s="74"/>
      <c r="C36" s="74"/>
      <c r="D36" s="75"/>
      <c r="E36" s="76"/>
      <c r="F36" s="76"/>
      <c r="G36" s="77"/>
      <c r="H36" s="77"/>
      <c r="I36" s="77"/>
      <c r="J36" s="77"/>
      <c r="K36" s="77"/>
      <c r="L36" s="77"/>
      <c r="M36" s="77"/>
      <c r="N36" s="78"/>
      <c r="O36" s="124"/>
    </row>
    <row r="37" spans="1:18" ht="15" customHeight="1" thickBot="1" x14ac:dyDescent="0.3">
      <c r="A37" s="206" t="s">
        <v>49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124"/>
    </row>
    <row r="38" spans="1:18" ht="16.5" customHeight="1" thickBot="1" x14ac:dyDescent="0.3">
      <c r="A38" s="206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124"/>
    </row>
    <row r="39" spans="1:18" ht="17.25" customHeight="1" x14ac:dyDescent="0.2">
      <c r="A39" s="199" t="s">
        <v>206</v>
      </c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16"/>
    </row>
    <row r="40" spans="1:18" ht="32.85" customHeight="1" thickBot="1" x14ac:dyDescent="0.25">
      <c r="A40" s="199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16"/>
    </row>
    <row r="41" spans="1:18" s="81" customFormat="1" ht="46.35" customHeight="1" thickBot="1" x14ac:dyDescent="0.25">
      <c r="A41" s="190" t="s">
        <v>51</v>
      </c>
      <c r="B41" s="190"/>
      <c r="C41" s="190" t="s">
        <v>123</v>
      </c>
      <c r="D41" s="190"/>
      <c r="E41" s="190" t="s">
        <v>124</v>
      </c>
      <c r="F41" s="190"/>
      <c r="G41" s="190"/>
      <c r="H41" s="191" t="s">
        <v>125</v>
      </c>
      <c r="I41" s="191"/>
      <c r="J41" s="80" t="s">
        <v>126</v>
      </c>
      <c r="K41" s="79" t="s">
        <v>127</v>
      </c>
      <c r="L41" s="190" t="s">
        <v>128</v>
      </c>
      <c r="M41" s="190"/>
      <c r="N41" s="190"/>
      <c r="O41" s="125" t="s">
        <v>194</v>
      </c>
    </row>
    <row r="42" spans="1:18" ht="30" customHeight="1" thickBot="1" x14ac:dyDescent="0.25">
      <c r="A42" s="192">
        <v>62282186</v>
      </c>
      <c r="B42" s="192"/>
      <c r="C42" s="193">
        <v>1000000</v>
      </c>
      <c r="D42" s="194"/>
      <c r="E42" s="193">
        <v>125000</v>
      </c>
      <c r="F42" s="195"/>
      <c r="G42" s="194"/>
      <c r="H42" s="193">
        <v>160000</v>
      </c>
      <c r="I42" s="195"/>
      <c r="J42" s="109">
        <v>3</v>
      </c>
      <c r="K42" s="110">
        <v>24360</v>
      </c>
      <c r="L42" s="196">
        <f>E42+H42+K42</f>
        <v>309360</v>
      </c>
      <c r="M42" s="197"/>
      <c r="N42" s="198"/>
      <c r="O42" s="126"/>
      <c r="P42" s="33"/>
    </row>
    <row r="43" spans="1:18" ht="27.75" customHeight="1" x14ac:dyDescent="0.2">
      <c r="A43" s="180" t="s">
        <v>216</v>
      </c>
      <c r="B43" s="180"/>
      <c r="C43" s="180"/>
      <c r="D43" s="180"/>
      <c r="E43" s="180"/>
      <c r="F43" s="180"/>
      <c r="G43" s="180"/>
      <c r="H43" s="180"/>
      <c r="I43" s="180"/>
      <c r="J43" s="180"/>
      <c r="K43" s="180"/>
      <c r="L43" s="180"/>
      <c r="M43" s="180"/>
      <c r="N43" s="180"/>
      <c r="O43" s="116"/>
    </row>
    <row r="44" spans="1:18" ht="37.700000000000003" customHeight="1" thickBot="1" x14ac:dyDescent="0.25">
      <c r="A44" s="16" t="s">
        <v>60</v>
      </c>
      <c r="B44" s="82"/>
      <c r="C44" s="82"/>
      <c r="D44" s="82"/>
      <c r="E44" s="17"/>
      <c r="F44" s="17"/>
      <c r="G44" s="17"/>
      <c r="H44" s="17"/>
      <c r="I44" s="82"/>
      <c r="J44" s="82"/>
      <c r="K44" s="82"/>
      <c r="L44" s="82"/>
      <c r="M44" s="17"/>
      <c r="N44" s="18"/>
      <c r="O44" s="119"/>
    </row>
    <row r="45" spans="1:18" s="83" customFormat="1" ht="19.5" customHeight="1" x14ac:dyDescent="0.3">
      <c r="A45" s="181" t="s">
        <v>207</v>
      </c>
      <c r="B45" s="181"/>
      <c r="C45" s="181"/>
      <c r="D45" s="181"/>
      <c r="E45" s="181"/>
      <c r="F45" s="181"/>
      <c r="G45" s="182" t="s">
        <v>202</v>
      </c>
      <c r="H45" s="182"/>
      <c r="I45" s="182"/>
      <c r="J45" s="182"/>
      <c r="K45" s="182"/>
      <c r="L45" s="182"/>
      <c r="M45" s="182"/>
      <c r="N45" s="182"/>
      <c r="O45" s="119"/>
    </row>
    <row r="46" spans="1:18" s="83" customFormat="1" ht="19.5" customHeight="1" x14ac:dyDescent="0.3">
      <c r="A46" s="183" t="s">
        <v>192</v>
      </c>
      <c r="B46" s="184"/>
      <c r="C46" s="184"/>
      <c r="D46" s="184"/>
      <c r="E46" s="184"/>
      <c r="F46" s="184"/>
      <c r="G46" s="185" t="s">
        <v>129</v>
      </c>
      <c r="H46" s="185"/>
      <c r="I46" s="185"/>
      <c r="J46" s="185"/>
      <c r="K46" s="185"/>
      <c r="L46" s="185"/>
      <c r="M46" s="185"/>
      <c r="N46" s="186"/>
      <c r="O46" s="119"/>
    </row>
    <row r="47" spans="1:18" ht="13.5" customHeight="1" thickBot="1" x14ac:dyDescent="0.25">
      <c r="A47" s="189" t="s">
        <v>62</v>
      </c>
      <c r="B47" s="189"/>
      <c r="C47" s="189"/>
      <c r="D47" s="189"/>
      <c r="E47" s="189"/>
      <c r="F47" s="189"/>
      <c r="G47" s="187"/>
      <c r="H47" s="187"/>
      <c r="I47" s="187"/>
      <c r="J47" s="187"/>
      <c r="K47" s="187"/>
      <c r="L47" s="187"/>
      <c r="M47" s="187"/>
      <c r="N47" s="188"/>
      <c r="O47" s="121"/>
      <c r="R47" s="12" t="s">
        <v>60</v>
      </c>
    </row>
  </sheetData>
  <sheetProtection selectLockedCells="1" selectUnlockedCells="1"/>
  <mergeCells count="84">
    <mergeCell ref="A19:B19"/>
    <mergeCell ref="E19:F19"/>
    <mergeCell ref="G19:I19"/>
    <mergeCell ref="L19:N19"/>
    <mergeCell ref="A1:B3"/>
    <mergeCell ref="C1:I3"/>
    <mergeCell ref="L1:N3"/>
    <mergeCell ref="A5:N5"/>
    <mergeCell ref="A6:D6"/>
    <mergeCell ref="E6:N6"/>
    <mergeCell ref="A7:D7"/>
    <mergeCell ref="I7:J7"/>
    <mergeCell ref="K7:N7"/>
    <mergeCell ref="A8:D8"/>
    <mergeCell ref="E8:H8"/>
    <mergeCell ref="I8:J8"/>
    <mergeCell ref="K8:N8"/>
    <mergeCell ref="A14:B14"/>
    <mergeCell ref="E14:K14"/>
    <mergeCell ref="L14:M14"/>
    <mergeCell ref="A9:H9"/>
    <mergeCell ref="I9:N9"/>
    <mergeCell ref="A10:D10"/>
    <mergeCell ref="E10:H10"/>
    <mergeCell ref="I10:J10"/>
    <mergeCell ref="K10:N10"/>
    <mergeCell ref="A11:B12"/>
    <mergeCell ref="A13:B13"/>
    <mergeCell ref="C13:G13"/>
    <mergeCell ref="H13:J13"/>
    <mergeCell ref="K13:N13"/>
    <mergeCell ref="A16:N16"/>
    <mergeCell ref="D17:G17"/>
    <mergeCell ref="H17:K17"/>
    <mergeCell ref="L17:N17"/>
    <mergeCell ref="A18:B18"/>
    <mergeCell ref="E18:F18"/>
    <mergeCell ref="G18:I18"/>
    <mergeCell ref="L18:N18"/>
    <mergeCell ref="A25:B25"/>
    <mergeCell ref="C25:E25"/>
    <mergeCell ref="F25:J25"/>
    <mergeCell ref="K25:N25"/>
    <mergeCell ref="A20:C21"/>
    <mergeCell ref="D20:N21"/>
    <mergeCell ref="A22:E23"/>
    <mergeCell ref="F22:G23"/>
    <mergeCell ref="K22:K23"/>
    <mergeCell ref="A24:G24"/>
    <mergeCell ref="H24:N24"/>
    <mergeCell ref="A26:N26"/>
    <mergeCell ref="A28:N28"/>
    <mergeCell ref="A29:I29"/>
    <mergeCell ref="J29:N29"/>
    <mergeCell ref="A30:I30"/>
    <mergeCell ref="J30:N30"/>
    <mergeCell ref="A39:N40"/>
    <mergeCell ref="A31:I31"/>
    <mergeCell ref="J31:N31"/>
    <mergeCell ref="A32:I32"/>
    <mergeCell ref="J32:N32"/>
    <mergeCell ref="A33:I33"/>
    <mergeCell ref="J33:N33"/>
    <mergeCell ref="A34:I34"/>
    <mergeCell ref="J34:N34"/>
    <mergeCell ref="A35:I35"/>
    <mergeCell ref="J35:N35"/>
    <mergeCell ref="A37:N38"/>
    <mergeCell ref="A42:B42"/>
    <mergeCell ref="C42:D42"/>
    <mergeCell ref="E42:G42"/>
    <mergeCell ref="H42:I42"/>
    <mergeCell ref="L42:N42"/>
    <mergeCell ref="A41:B41"/>
    <mergeCell ref="C41:D41"/>
    <mergeCell ref="E41:G41"/>
    <mergeCell ref="H41:I41"/>
    <mergeCell ref="L41:N41"/>
    <mergeCell ref="A43:N43"/>
    <mergeCell ref="A45:F45"/>
    <mergeCell ref="G45:N45"/>
    <mergeCell ref="A46:F46"/>
    <mergeCell ref="G46:N47"/>
    <mergeCell ref="A47:F47"/>
  </mergeCells>
  <dataValidations count="5">
    <dataValidation type="list" allowBlank="1" showInputMessage="1" showErrorMessage="1" sqref="J42">
      <formula1>$T$5:$T$10</formula1>
    </dataValidation>
    <dataValidation type="list" allowBlank="1" showErrorMessage="1" sqref="N14">
      <formula1>$R$2:$R$3</formula1>
      <formula2>0</formula2>
    </dataValidation>
    <dataValidation type="list" allowBlank="1" showErrorMessage="1" sqref="K13:N13">
      <formula1>$S$2:$S$3</formula1>
      <formula2>0</formula2>
    </dataValidation>
    <dataValidation type="list" allowBlank="1" showErrorMessage="1" sqref="C25:E25">
      <formula1>$V$2:$V$4</formula1>
      <formula2>0</formula2>
    </dataValidation>
    <dataValidation type="list" allowBlank="1" showErrorMessage="1" sqref="K10:N10">
      <formula1>$Y$2:$Y$6</formula1>
      <formula2>0</formula2>
    </dataValidation>
  </dataValidations>
  <hyperlinks>
    <hyperlink ref="E8" r:id="rId1"/>
  </hyperlinks>
  <pageMargins left="0.70833333333333337" right="0.51180555555555551" top="0.4826388888888889" bottom="0.74861111111111112" header="0.51180555555555551" footer="0.31527777777777777"/>
  <pageSetup scale="64" firstPageNumber="0" orientation="portrait" verticalDpi="4294967294" r:id="rId2"/>
  <headerFooter alignWithMargins="0">
    <oddFooter>&amp;R&amp;"Arial,Normal"&amp;8Página &amp;P de &amp;N</oddFooter>
  </headerFooter>
  <ignoredErrors>
    <ignoredError sqref="J34:J35" unlockedFormula="1"/>
  </ignoredErrors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4"/>
  <sheetViews>
    <sheetView view="pageBreakPreview" zoomScale="80" zoomScaleNormal="80" zoomScaleSheetLayoutView="80" workbookViewId="0">
      <selection activeCell="E32" sqref="E32"/>
    </sheetView>
  </sheetViews>
  <sheetFormatPr baseColWidth="10" defaultRowHeight="14.25" x14ac:dyDescent="0.2"/>
  <cols>
    <col min="1" max="3" width="9.7109375" style="95" customWidth="1"/>
    <col min="4" max="4" width="23.7109375" style="95" customWidth="1"/>
    <col min="5" max="5" width="25.42578125" style="95" customWidth="1"/>
    <col min="6" max="6" width="16.42578125" style="96" customWidth="1"/>
    <col min="7" max="8" width="10.7109375" style="89" customWidth="1"/>
    <col min="9" max="9" width="15.5703125" style="89" customWidth="1"/>
    <col min="10" max="16" width="7.7109375" style="89" customWidth="1"/>
    <col min="17" max="17" width="6.28515625" style="89" customWidth="1"/>
    <col min="18" max="255" width="11.42578125" style="89"/>
    <col min="256" max="16384" width="11.42578125" style="98"/>
  </cols>
  <sheetData>
    <row r="1" spans="1:254" ht="24" customHeight="1" x14ac:dyDescent="0.2">
      <c r="A1" s="239"/>
      <c r="B1" s="239"/>
      <c r="C1" s="239"/>
      <c r="D1" s="239"/>
      <c r="E1" s="240" t="s">
        <v>155</v>
      </c>
      <c r="F1" s="240"/>
      <c r="G1" s="240"/>
      <c r="H1" s="240"/>
      <c r="I1" s="97" t="s">
        <v>65</v>
      </c>
      <c r="J1" s="241">
        <v>2</v>
      </c>
      <c r="K1" s="241"/>
      <c r="L1" s="239"/>
      <c r="M1" s="239"/>
      <c r="N1" s="239"/>
      <c r="O1" s="239"/>
      <c r="P1" s="239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98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  <c r="BM1" s="98"/>
      <c r="BN1" s="98"/>
      <c r="BO1" s="98"/>
      <c r="BP1" s="98"/>
      <c r="BQ1" s="98"/>
      <c r="BR1" s="98"/>
      <c r="BS1" s="98"/>
      <c r="BT1" s="98"/>
      <c r="BU1" s="98"/>
      <c r="BV1" s="98"/>
      <c r="BW1" s="98"/>
      <c r="BX1" s="98"/>
      <c r="BY1" s="98"/>
      <c r="BZ1" s="98"/>
      <c r="CA1" s="98"/>
      <c r="CB1" s="98"/>
      <c r="CC1" s="98"/>
      <c r="CD1" s="98"/>
      <c r="CE1" s="98"/>
      <c r="CF1" s="98"/>
      <c r="CG1" s="98"/>
      <c r="CH1" s="98"/>
      <c r="CI1" s="98"/>
      <c r="CJ1" s="98"/>
      <c r="CK1" s="98"/>
      <c r="CL1" s="98"/>
      <c r="CM1" s="98"/>
      <c r="CN1" s="98"/>
      <c r="CO1" s="98"/>
      <c r="CP1" s="98"/>
      <c r="CQ1" s="98"/>
      <c r="CR1" s="98"/>
      <c r="CS1" s="98"/>
      <c r="CT1" s="98"/>
      <c r="CU1" s="98"/>
      <c r="CV1" s="98"/>
      <c r="CW1" s="98"/>
      <c r="CX1" s="98"/>
      <c r="CY1" s="98"/>
      <c r="CZ1" s="98"/>
      <c r="DA1" s="98"/>
      <c r="DB1" s="98"/>
      <c r="DC1" s="98"/>
      <c r="DD1" s="98"/>
      <c r="DE1" s="98"/>
      <c r="DF1" s="98"/>
      <c r="DG1" s="98"/>
      <c r="DH1" s="98"/>
      <c r="DI1" s="98"/>
      <c r="DJ1" s="98"/>
      <c r="DK1" s="98"/>
      <c r="DL1" s="98"/>
      <c r="DM1" s="98"/>
      <c r="DN1" s="98"/>
      <c r="DO1" s="98"/>
      <c r="DP1" s="98"/>
      <c r="DQ1" s="98"/>
      <c r="DR1" s="98"/>
      <c r="DS1" s="98"/>
      <c r="DT1" s="98"/>
      <c r="DU1" s="98"/>
      <c r="DV1" s="98"/>
      <c r="DW1" s="98"/>
      <c r="DX1" s="98"/>
      <c r="DY1" s="98"/>
      <c r="DZ1" s="98"/>
      <c r="EA1" s="98"/>
      <c r="EB1" s="98"/>
      <c r="EC1" s="98"/>
      <c r="ED1" s="98"/>
      <c r="EE1" s="98"/>
      <c r="EF1" s="98"/>
      <c r="EG1" s="98"/>
      <c r="EH1" s="98"/>
      <c r="EI1" s="98"/>
      <c r="EJ1" s="98"/>
      <c r="EK1" s="98"/>
      <c r="EL1" s="98"/>
      <c r="EM1" s="98"/>
      <c r="EN1" s="98"/>
      <c r="EO1" s="98"/>
      <c r="EP1" s="98"/>
      <c r="EQ1" s="98"/>
      <c r="ER1" s="98"/>
      <c r="ES1" s="98"/>
      <c r="ET1" s="98"/>
      <c r="EU1" s="98"/>
      <c r="EV1" s="98"/>
      <c r="EW1" s="98"/>
      <c r="EX1" s="98"/>
      <c r="EY1" s="98"/>
      <c r="EZ1" s="98"/>
      <c r="FA1" s="98"/>
      <c r="FB1" s="98"/>
      <c r="FC1" s="98"/>
      <c r="FD1" s="98"/>
      <c r="FE1" s="98"/>
      <c r="FF1" s="98"/>
      <c r="FG1" s="98"/>
      <c r="FH1" s="98"/>
      <c r="FI1" s="98"/>
      <c r="FJ1" s="98"/>
      <c r="FK1" s="98"/>
      <c r="FL1" s="98"/>
      <c r="FM1" s="98"/>
      <c r="FN1" s="98"/>
      <c r="FO1" s="98"/>
      <c r="FP1" s="98"/>
      <c r="FQ1" s="98"/>
      <c r="FR1" s="98"/>
      <c r="FS1" s="98"/>
      <c r="FT1" s="98"/>
      <c r="FU1" s="98"/>
      <c r="FV1" s="98"/>
      <c r="FW1" s="98"/>
      <c r="FX1" s="98"/>
      <c r="FY1" s="98"/>
      <c r="FZ1" s="98"/>
      <c r="GA1" s="98"/>
      <c r="GB1" s="98"/>
      <c r="GC1" s="98"/>
      <c r="GD1" s="98"/>
      <c r="GE1" s="98"/>
      <c r="GF1" s="98"/>
      <c r="GG1" s="98"/>
      <c r="GH1" s="98"/>
      <c r="GI1" s="98"/>
      <c r="GJ1" s="98"/>
      <c r="GK1" s="98"/>
      <c r="GL1" s="98"/>
      <c r="GM1" s="98"/>
      <c r="GN1" s="98"/>
      <c r="GO1" s="98"/>
      <c r="GP1" s="98"/>
      <c r="GQ1" s="98"/>
      <c r="GR1" s="98"/>
      <c r="GS1" s="98"/>
      <c r="GT1" s="98"/>
      <c r="GU1" s="98"/>
      <c r="GV1" s="98"/>
      <c r="GW1" s="98"/>
      <c r="GX1" s="98"/>
      <c r="GY1" s="98"/>
      <c r="GZ1" s="98"/>
      <c r="HA1" s="98"/>
      <c r="HB1" s="98"/>
      <c r="HC1" s="98"/>
      <c r="HD1" s="98"/>
      <c r="HE1" s="98"/>
      <c r="HF1" s="98"/>
      <c r="HG1" s="98"/>
      <c r="HH1" s="98"/>
      <c r="HI1" s="98"/>
      <c r="HJ1" s="98"/>
      <c r="HK1" s="98"/>
      <c r="HL1" s="98"/>
      <c r="HM1" s="98"/>
      <c r="HN1" s="98"/>
      <c r="HO1" s="98"/>
      <c r="HP1" s="98"/>
      <c r="HQ1" s="98"/>
      <c r="HR1" s="98"/>
      <c r="HS1" s="98"/>
      <c r="HT1" s="98"/>
      <c r="HU1" s="98"/>
      <c r="HV1" s="98"/>
      <c r="HW1" s="98"/>
      <c r="HX1" s="98"/>
      <c r="HY1" s="98"/>
      <c r="HZ1" s="98"/>
      <c r="IA1" s="98"/>
      <c r="IB1" s="98"/>
      <c r="IC1" s="98"/>
      <c r="ID1" s="98"/>
      <c r="IE1" s="98"/>
      <c r="IF1" s="98"/>
      <c r="IG1" s="98"/>
      <c r="IH1" s="98"/>
      <c r="II1" s="98"/>
      <c r="IJ1" s="98"/>
      <c r="IK1" s="98"/>
      <c r="IL1" s="98"/>
      <c r="IM1" s="98"/>
      <c r="IN1" s="98"/>
      <c r="IO1" s="98"/>
      <c r="IP1" s="98"/>
      <c r="IQ1" s="98"/>
      <c r="IR1" s="98"/>
      <c r="IS1" s="98"/>
      <c r="IT1" s="98"/>
    </row>
    <row r="2" spans="1:254" ht="28.5" x14ac:dyDescent="0.2">
      <c r="A2" s="239"/>
      <c r="B2" s="239"/>
      <c r="C2" s="239"/>
      <c r="D2" s="239"/>
      <c r="E2" s="240"/>
      <c r="F2" s="240"/>
      <c r="G2" s="240"/>
      <c r="H2" s="240"/>
      <c r="I2" s="99" t="s">
        <v>66</v>
      </c>
      <c r="J2" s="242">
        <v>42828</v>
      </c>
      <c r="K2" s="242"/>
      <c r="L2" s="239"/>
      <c r="M2" s="239"/>
      <c r="N2" s="239"/>
      <c r="O2" s="239"/>
      <c r="P2" s="239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8"/>
      <c r="AT2" s="98"/>
      <c r="AU2" s="98"/>
      <c r="AV2" s="98"/>
      <c r="AW2" s="98"/>
      <c r="AX2" s="98"/>
      <c r="AY2" s="98"/>
      <c r="AZ2" s="98"/>
      <c r="BA2" s="98"/>
      <c r="BB2" s="98"/>
      <c r="BC2" s="98"/>
      <c r="BD2" s="98"/>
      <c r="BE2" s="98"/>
      <c r="BF2" s="98"/>
      <c r="BG2" s="98"/>
      <c r="BH2" s="98"/>
      <c r="BI2" s="98"/>
      <c r="BJ2" s="98"/>
      <c r="BK2" s="98"/>
      <c r="BL2" s="98"/>
      <c r="BM2" s="98"/>
      <c r="BN2" s="98"/>
      <c r="BO2" s="98"/>
      <c r="BP2" s="98"/>
      <c r="BQ2" s="98"/>
      <c r="BR2" s="98"/>
      <c r="BS2" s="98"/>
      <c r="BT2" s="98"/>
      <c r="BU2" s="98"/>
      <c r="BV2" s="98"/>
      <c r="BW2" s="98"/>
      <c r="BX2" s="98"/>
      <c r="BY2" s="98"/>
      <c r="BZ2" s="98"/>
      <c r="CA2" s="98"/>
      <c r="CB2" s="98"/>
      <c r="CC2" s="98"/>
      <c r="CD2" s="98"/>
      <c r="CE2" s="98"/>
      <c r="CF2" s="98"/>
      <c r="CG2" s="98"/>
      <c r="CH2" s="98"/>
      <c r="CI2" s="98"/>
      <c r="CJ2" s="98"/>
      <c r="CK2" s="98"/>
      <c r="CL2" s="98"/>
      <c r="CM2" s="98"/>
      <c r="CN2" s="98"/>
      <c r="CO2" s="98"/>
      <c r="CP2" s="98"/>
      <c r="CQ2" s="98"/>
      <c r="CR2" s="98"/>
      <c r="CS2" s="98"/>
      <c r="CT2" s="98"/>
      <c r="CU2" s="98"/>
      <c r="CV2" s="98"/>
      <c r="CW2" s="98"/>
      <c r="CX2" s="98"/>
      <c r="CY2" s="98"/>
      <c r="CZ2" s="98"/>
      <c r="DA2" s="98"/>
      <c r="DB2" s="98"/>
      <c r="DC2" s="98"/>
      <c r="DD2" s="98"/>
      <c r="DE2" s="98"/>
      <c r="DF2" s="98"/>
      <c r="DG2" s="98"/>
      <c r="DH2" s="98"/>
      <c r="DI2" s="98"/>
      <c r="DJ2" s="98"/>
      <c r="DK2" s="98"/>
      <c r="DL2" s="98"/>
      <c r="DM2" s="98"/>
      <c r="DN2" s="98"/>
      <c r="DO2" s="98"/>
      <c r="DP2" s="98"/>
      <c r="DQ2" s="98"/>
      <c r="DR2" s="98"/>
      <c r="DS2" s="98"/>
      <c r="DT2" s="98"/>
      <c r="DU2" s="98"/>
      <c r="DV2" s="98"/>
      <c r="DW2" s="98"/>
      <c r="DX2" s="98"/>
      <c r="DY2" s="98"/>
      <c r="DZ2" s="98"/>
      <c r="EA2" s="98"/>
      <c r="EB2" s="98"/>
      <c r="EC2" s="98"/>
      <c r="ED2" s="98"/>
      <c r="EE2" s="98"/>
      <c r="EF2" s="98"/>
      <c r="EG2" s="98"/>
      <c r="EH2" s="98"/>
      <c r="EI2" s="98"/>
      <c r="EJ2" s="98"/>
      <c r="EK2" s="98"/>
      <c r="EL2" s="98"/>
      <c r="EM2" s="98"/>
      <c r="EN2" s="98"/>
      <c r="EO2" s="98"/>
      <c r="EP2" s="98"/>
      <c r="EQ2" s="98"/>
      <c r="ER2" s="98"/>
      <c r="ES2" s="98"/>
      <c r="ET2" s="98"/>
      <c r="EU2" s="98"/>
      <c r="EV2" s="98"/>
      <c r="EW2" s="98"/>
      <c r="EX2" s="98"/>
      <c r="EY2" s="98"/>
      <c r="EZ2" s="98"/>
      <c r="FA2" s="98"/>
      <c r="FB2" s="98"/>
      <c r="FC2" s="98"/>
      <c r="FD2" s="98"/>
      <c r="FE2" s="98"/>
      <c r="FF2" s="98"/>
      <c r="FG2" s="98"/>
      <c r="FH2" s="98"/>
      <c r="FI2" s="98"/>
      <c r="FJ2" s="98"/>
      <c r="FK2" s="98"/>
      <c r="FL2" s="98"/>
      <c r="FM2" s="98"/>
      <c r="FN2" s="98"/>
      <c r="FO2" s="98"/>
      <c r="FP2" s="98"/>
      <c r="FQ2" s="98"/>
      <c r="FR2" s="98"/>
      <c r="FS2" s="98"/>
      <c r="FT2" s="98"/>
      <c r="FU2" s="98"/>
      <c r="FV2" s="98"/>
      <c r="FW2" s="98"/>
      <c r="FX2" s="98"/>
      <c r="FY2" s="98"/>
      <c r="FZ2" s="98"/>
      <c r="GA2" s="98"/>
      <c r="GB2" s="98"/>
      <c r="GC2" s="98"/>
      <c r="GD2" s="98"/>
      <c r="GE2" s="98"/>
      <c r="GF2" s="98"/>
      <c r="GG2" s="98"/>
      <c r="GH2" s="98"/>
      <c r="GI2" s="98"/>
      <c r="GJ2" s="98"/>
      <c r="GK2" s="98"/>
      <c r="GL2" s="98"/>
      <c r="GM2" s="98"/>
      <c r="GN2" s="98"/>
      <c r="GO2" s="98"/>
      <c r="GP2" s="98"/>
      <c r="GQ2" s="98"/>
      <c r="GR2" s="98"/>
      <c r="GS2" s="98"/>
      <c r="GT2" s="98"/>
      <c r="GU2" s="98"/>
      <c r="GV2" s="98"/>
      <c r="GW2" s="98"/>
      <c r="GX2" s="98"/>
      <c r="GY2" s="98"/>
      <c r="GZ2" s="98"/>
      <c r="HA2" s="98"/>
      <c r="HB2" s="98"/>
      <c r="HC2" s="98"/>
      <c r="HD2" s="98"/>
      <c r="HE2" s="98"/>
      <c r="HF2" s="98"/>
      <c r="HG2" s="98"/>
      <c r="HH2" s="98"/>
      <c r="HI2" s="98"/>
      <c r="HJ2" s="98"/>
      <c r="HK2" s="98"/>
      <c r="HL2" s="98"/>
      <c r="HM2" s="98"/>
      <c r="HN2" s="98"/>
      <c r="HO2" s="98"/>
      <c r="HP2" s="98"/>
      <c r="HQ2" s="98"/>
      <c r="HR2" s="98"/>
      <c r="HS2" s="98"/>
      <c r="HT2" s="98"/>
      <c r="HU2" s="98"/>
      <c r="HV2" s="98"/>
      <c r="HW2" s="98"/>
      <c r="HX2" s="98"/>
      <c r="HY2" s="98"/>
      <c r="HZ2" s="98"/>
      <c r="IA2" s="98"/>
      <c r="IB2" s="98"/>
      <c r="IC2" s="98"/>
      <c r="ID2" s="98"/>
      <c r="IE2" s="98"/>
      <c r="IF2" s="98"/>
      <c r="IG2" s="98"/>
      <c r="IH2" s="98"/>
      <c r="II2" s="98"/>
      <c r="IJ2" s="98"/>
      <c r="IK2" s="98"/>
      <c r="IL2" s="98"/>
      <c r="IM2" s="98"/>
      <c r="IN2" s="98"/>
      <c r="IO2" s="98"/>
      <c r="IP2" s="98"/>
      <c r="IQ2" s="98"/>
      <c r="IR2" s="98"/>
      <c r="IS2" s="98"/>
      <c r="IT2" s="98"/>
    </row>
    <row r="3" spans="1:254" ht="24" customHeight="1" x14ac:dyDescent="0.2">
      <c r="A3" s="239"/>
      <c r="B3" s="239"/>
      <c r="C3" s="239"/>
      <c r="D3" s="239"/>
      <c r="E3" s="240"/>
      <c r="F3" s="240"/>
      <c r="G3" s="240"/>
      <c r="H3" s="240"/>
      <c r="I3" s="97" t="s">
        <v>156</v>
      </c>
      <c r="J3" s="241" t="s">
        <v>157</v>
      </c>
      <c r="K3" s="241"/>
      <c r="L3" s="239"/>
      <c r="M3" s="239"/>
      <c r="N3" s="239"/>
      <c r="O3" s="239"/>
      <c r="P3" s="239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  <c r="AJ3" s="98"/>
      <c r="AK3" s="98"/>
      <c r="AL3" s="98"/>
      <c r="AM3" s="98"/>
      <c r="AN3" s="98"/>
      <c r="AO3" s="98"/>
      <c r="AP3" s="98"/>
      <c r="AQ3" s="98"/>
      <c r="AR3" s="98"/>
      <c r="AS3" s="98"/>
      <c r="AT3" s="98"/>
      <c r="AU3" s="98"/>
      <c r="AV3" s="98"/>
      <c r="AW3" s="98"/>
      <c r="AX3" s="98"/>
      <c r="AY3" s="98"/>
      <c r="AZ3" s="98"/>
      <c r="BA3" s="98"/>
      <c r="BB3" s="98"/>
      <c r="BC3" s="98"/>
      <c r="BD3" s="98"/>
      <c r="BE3" s="98"/>
      <c r="BF3" s="98"/>
      <c r="BG3" s="98"/>
      <c r="BH3" s="98"/>
      <c r="BI3" s="98"/>
      <c r="BJ3" s="98"/>
      <c r="BK3" s="98"/>
      <c r="BL3" s="98"/>
      <c r="BM3" s="98"/>
      <c r="BN3" s="98"/>
      <c r="BO3" s="98"/>
      <c r="BP3" s="98"/>
      <c r="BQ3" s="98"/>
      <c r="BR3" s="98"/>
      <c r="BS3" s="98"/>
      <c r="BT3" s="98"/>
      <c r="BU3" s="98"/>
      <c r="BV3" s="98"/>
      <c r="BW3" s="98"/>
      <c r="BX3" s="98"/>
      <c r="BY3" s="98"/>
      <c r="BZ3" s="98"/>
      <c r="CA3" s="98"/>
      <c r="CB3" s="98"/>
      <c r="CC3" s="98"/>
      <c r="CD3" s="98"/>
      <c r="CE3" s="98"/>
      <c r="CF3" s="98"/>
      <c r="CG3" s="98"/>
      <c r="CH3" s="98"/>
      <c r="CI3" s="98"/>
      <c r="CJ3" s="98"/>
      <c r="CK3" s="98"/>
      <c r="CL3" s="98"/>
      <c r="CM3" s="98"/>
      <c r="CN3" s="98"/>
      <c r="CO3" s="98"/>
      <c r="CP3" s="98"/>
      <c r="CQ3" s="98"/>
      <c r="CR3" s="98"/>
      <c r="CS3" s="98"/>
      <c r="CT3" s="98"/>
      <c r="CU3" s="98"/>
      <c r="CV3" s="98"/>
      <c r="CW3" s="98"/>
      <c r="CX3" s="98"/>
      <c r="CY3" s="98"/>
      <c r="CZ3" s="98"/>
      <c r="DA3" s="98"/>
      <c r="DB3" s="98"/>
      <c r="DC3" s="98"/>
      <c r="DD3" s="98"/>
      <c r="DE3" s="98"/>
      <c r="DF3" s="98"/>
      <c r="DG3" s="98"/>
      <c r="DH3" s="98"/>
      <c r="DI3" s="98"/>
      <c r="DJ3" s="98"/>
      <c r="DK3" s="98"/>
      <c r="DL3" s="98"/>
      <c r="DM3" s="98"/>
      <c r="DN3" s="98"/>
      <c r="DO3" s="98"/>
      <c r="DP3" s="98"/>
      <c r="DQ3" s="98"/>
      <c r="DR3" s="98"/>
      <c r="DS3" s="98"/>
      <c r="DT3" s="98"/>
      <c r="DU3" s="98"/>
      <c r="DV3" s="98"/>
      <c r="DW3" s="98"/>
      <c r="DX3" s="98"/>
      <c r="DY3" s="98"/>
      <c r="DZ3" s="98"/>
      <c r="EA3" s="98"/>
      <c r="EB3" s="98"/>
      <c r="EC3" s="98"/>
      <c r="ED3" s="98"/>
      <c r="EE3" s="98"/>
      <c r="EF3" s="98"/>
      <c r="EG3" s="98"/>
      <c r="EH3" s="98"/>
      <c r="EI3" s="98"/>
      <c r="EJ3" s="98"/>
      <c r="EK3" s="98"/>
      <c r="EL3" s="98"/>
      <c r="EM3" s="98"/>
      <c r="EN3" s="98"/>
      <c r="EO3" s="98"/>
      <c r="EP3" s="98"/>
      <c r="EQ3" s="98"/>
      <c r="ER3" s="98"/>
      <c r="ES3" s="98"/>
      <c r="ET3" s="98"/>
      <c r="EU3" s="98"/>
      <c r="EV3" s="98"/>
      <c r="EW3" s="98"/>
      <c r="EX3" s="98"/>
      <c r="EY3" s="98"/>
      <c r="EZ3" s="98"/>
      <c r="FA3" s="98"/>
      <c r="FB3" s="98"/>
      <c r="FC3" s="98"/>
      <c r="FD3" s="98"/>
      <c r="FE3" s="98"/>
      <c r="FF3" s="98"/>
      <c r="FG3" s="98"/>
      <c r="FH3" s="98"/>
      <c r="FI3" s="98"/>
      <c r="FJ3" s="98"/>
      <c r="FK3" s="98"/>
      <c r="FL3" s="98"/>
      <c r="FM3" s="98"/>
      <c r="FN3" s="98"/>
      <c r="FO3" s="98"/>
      <c r="FP3" s="98"/>
      <c r="FQ3" s="98"/>
      <c r="FR3" s="98"/>
      <c r="FS3" s="98"/>
      <c r="FT3" s="98"/>
      <c r="FU3" s="98"/>
      <c r="FV3" s="98"/>
      <c r="FW3" s="98"/>
      <c r="FX3" s="98"/>
      <c r="FY3" s="98"/>
      <c r="FZ3" s="98"/>
      <c r="GA3" s="98"/>
      <c r="GB3" s="98"/>
      <c r="GC3" s="98"/>
      <c r="GD3" s="98"/>
      <c r="GE3" s="98"/>
      <c r="GF3" s="98"/>
      <c r="GG3" s="98"/>
      <c r="GH3" s="98"/>
      <c r="GI3" s="98"/>
      <c r="GJ3" s="98"/>
      <c r="GK3" s="98"/>
      <c r="GL3" s="98"/>
      <c r="GM3" s="98"/>
      <c r="GN3" s="98"/>
      <c r="GO3" s="98"/>
      <c r="GP3" s="98"/>
      <c r="GQ3" s="98"/>
      <c r="GR3" s="98"/>
      <c r="GS3" s="98"/>
      <c r="GT3" s="98"/>
      <c r="GU3" s="98"/>
      <c r="GV3" s="98"/>
      <c r="GW3" s="98"/>
      <c r="GX3" s="98"/>
      <c r="GY3" s="98"/>
      <c r="GZ3" s="98"/>
      <c r="HA3" s="98"/>
      <c r="HB3" s="98"/>
      <c r="HC3" s="98"/>
      <c r="HD3" s="98"/>
      <c r="HE3" s="98"/>
      <c r="HF3" s="98"/>
      <c r="HG3" s="98"/>
      <c r="HH3" s="98"/>
      <c r="HI3" s="98"/>
      <c r="HJ3" s="98"/>
      <c r="HK3" s="98"/>
      <c r="HL3" s="98"/>
      <c r="HM3" s="98"/>
      <c r="HN3" s="98"/>
      <c r="HO3" s="98"/>
      <c r="HP3" s="98"/>
      <c r="HQ3" s="98"/>
      <c r="HR3" s="98"/>
      <c r="HS3" s="98"/>
      <c r="HT3" s="98"/>
      <c r="HU3" s="98"/>
      <c r="HV3" s="98"/>
      <c r="HW3" s="98"/>
      <c r="HX3" s="98"/>
      <c r="HY3" s="98"/>
      <c r="HZ3" s="98"/>
      <c r="IA3" s="98"/>
      <c r="IB3" s="98"/>
      <c r="IC3" s="98"/>
      <c r="ID3" s="98"/>
      <c r="IE3" s="98"/>
      <c r="IF3" s="98"/>
      <c r="IG3" s="98"/>
      <c r="IH3" s="98"/>
      <c r="II3" s="98"/>
      <c r="IJ3" s="98"/>
      <c r="IK3" s="98"/>
      <c r="IL3" s="98"/>
      <c r="IM3" s="98"/>
      <c r="IN3" s="98"/>
      <c r="IO3" s="98"/>
      <c r="IP3" s="98"/>
      <c r="IQ3" s="98"/>
      <c r="IR3" s="98"/>
      <c r="IS3" s="98"/>
      <c r="IT3" s="98"/>
    </row>
    <row r="4" spans="1:254" ht="34.5" customHeight="1" x14ac:dyDescent="0.2">
      <c r="A4" s="100"/>
      <c r="B4" s="100"/>
      <c r="C4" s="100"/>
      <c r="D4" s="100"/>
      <c r="E4" s="100"/>
      <c r="F4" s="101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8"/>
      <c r="AT4" s="98"/>
      <c r="AU4" s="98"/>
      <c r="AV4" s="98"/>
      <c r="AW4" s="98"/>
      <c r="AX4" s="98"/>
      <c r="AY4" s="98"/>
      <c r="AZ4" s="98"/>
      <c r="BA4" s="98"/>
      <c r="BB4" s="98"/>
      <c r="BC4" s="98"/>
      <c r="BD4" s="98"/>
      <c r="BE4" s="98"/>
      <c r="BF4" s="98"/>
      <c r="BG4" s="98"/>
      <c r="BH4" s="98"/>
      <c r="BI4" s="98"/>
      <c r="BJ4" s="98"/>
      <c r="BK4" s="98"/>
      <c r="BL4" s="98"/>
      <c r="BM4" s="98"/>
      <c r="BN4" s="98"/>
      <c r="BO4" s="98"/>
      <c r="BP4" s="98"/>
      <c r="BQ4" s="98"/>
      <c r="BR4" s="98"/>
      <c r="BS4" s="98"/>
      <c r="BT4" s="98"/>
      <c r="BU4" s="98"/>
      <c r="BV4" s="98"/>
      <c r="BW4" s="98"/>
      <c r="BX4" s="98"/>
      <c r="BY4" s="98"/>
      <c r="BZ4" s="98"/>
      <c r="CA4" s="98"/>
      <c r="CB4" s="98"/>
      <c r="CC4" s="98"/>
      <c r="CD4" s="98"/>
      <c r="CE4" s="98"/>
      <c r="CF4" s="98"/>
      <c r="CG4" s="98"/>
      <c r="CH4" s="98"/>
      <c r="CI4" s="98"/>
      <c r="CJ4" s="98"/>
      <c r="CK4" s="98"/>
      <c r="CL4" s="98"/>
      <c r="CM4" s="98"/>
      <c r="CN4" s="98"/>
      <c r="CO4" s="98"/>
      <c r="CP4" s="98"/>
      <c r="CQ4" s="98"/>
      <c r="CR4" s="98"/>
      <c r="CS4" s="98"/>
      <c r="CT4" s="98"/>
      <c r="CU4" s="98"/>
      <c r="CV4" s="98"/>
      <c r="CW4" s="98"/>
      <c r="CX4" s="98"/>
      <c r="CY4" s="98"/>
      <c r="CZ4" s="98"/>
      <c r="DA4" s="98"/>
      <c r="DB4" s="98"/>
      <c r="DC4" s="98"/>
      <c r="DD4" s="98"/>
      <c r="DE4" s="98"/>
      <c r="DF4" s="98"/>
      <c r="DG4" s="98"/>
      <c r="DH4" s="98"/>
      <c r="DI4" s="98"/>
      <c r="DJ4" s="98"/>
      <c r="DK4" s="98"/>
      <c r="DL4" s="98"/>
      <c r="DM4" s="98"/>
      <c r="DN4" s="98"/>
      <c r="DO4" s="98"/>
      <c r="DP4" s="98"/>
      <c r="DQ4" s="98"/>
      <c r="DR4" s="98"/>
      <c r="DS4" s="98"/>
      <c r="DT4" s="98"/>
      <c r="DU4" s="98"/>
      <c r="DV4" s="98"/>
      <c r="DW4" s="98"/>
      <c r="DX4" s="98"/>
      <c r="DY4" s="98"/>
      <c r="DZ4" s="98"/>
      <c r="EA4" s="98"/>
      <c r="EB4" s="98"/>
      <c r="EC4" s="98"/>
      <c r="ED4" s="98"/>
      <c r="EE4" s="98"/>
      <c r="EF4" s="98"/>
      <c r="EG4" s="98"/>
      <c r="EH4" s="98"/>
      <c r="EI4" s="98"/>
      <c r="EJ4" s="98"/>
      <c r="EK4" s="98"/>
      <c r="EL4" s="98"/>
      <c r="EM4" s="98"/>
      <c r="EN4" s="98"/>
      <c r="EO4" s="98"/>
      <c r="EP4" s="98"/>
      <c r="EQ4" s="98"/>
      <c r="ER4" s="98"/>
      <c r="ES4" s="98"/>
      <c r="ET4" s="98"/>
      <c r="EU4" s="98"/>
      <c r="EV4" s="98"/>
      <c r="EW4" s="98"/>
      <c r="EX4" s="98"/>
      <c r="EY4" s="98"/>
      <c r="EZ4" s="98"/>
      <c r="FA4" s="98"/>
      <c r="FB4" s="98"/>
      <c r="FC4" s="98"/>
      <c r="FD4" s="98"/>
      <c r="FE4" s="98"/>
      <c r="FF4" s="98"/>
      <c r="FG4" s="98"/>
      <c r="FH4" s="98"/>
      <c r="FI4" s="98"/>
      <c r="FJ4" s="98"/>
      <c r="FK4" s="98"/>
      <c r="FL4" s="98"/>
      <c r="FM4" s="98"/>
      <c r="FN4" s="98"/>
      <c r="FO4" s="98"/>
      <c r="FP4" s="98"/>
      <c r="FQ4" s="98"/>
      <c r="FR4" s="98"/>
      <c r="FS4" s="98"/>
      <c r="FT4" s="98"/>
      <c r="FU4" s="98"/>
      <c r="FV4" s="98"/>
      <c r="FW4" s="98"/>
      <c r="FX4" s="98"/>
      <c r="FY4" s="98"/>
      <c r="FZ4" s="98"/>
      <c r="GA4" s="98"/>
      <c r="GB4" s="98"/>
      <c r="GC4" s="98"/>
      <c r="GD4" s="98"/>
      <c r="GE4" s="98"/>
      <c r="GF4" s="98"/>
      <c r="GG4" s="98"/>
      <c r="GH4" s="98"/>
      <c r="GI4" s="98"/>
      <c r="GJ4" s="98"/>
      <c r="GK4" s="98"/>
      <c r="GL4" s="98"/>
      <c r="GM4" s="98"/>
      <c r="GN4" s="98"/>
      <c r="GO4" s="98"/>
      <c r="GP4" s="98"/>
      <c r="GQ4" s="98"/>
      <c r="GR4" s="98"/>
      <c r="GS4" s="98"/>
      <c r="GT4" s="98"/>
      <c r="GU4" s="98"/>
      <c r="GV4" s="98"/>
      <c r="GW4" s="98"/>
      <c r="GX4" s="98"/>
      <c r="GY4" s="98"/>
      <c r="GZ4" s="98"/>
      <c r="HA4" s="98"/>
      <c r="HB4" s="98"/>
      <c r="HC4" s="98"/>
      <c r="HD4" s="98"/>
      <c r="HE4" s="98"/>
      <c r="HF4" s="98"/>
      <c r="HG4" s="98"/>
      <c r="HH4" s="98"/>
      <c r="HI4" s="98"/>
      <c r="HJ4" s="98"/>
      <c r="HK4" s="98"/>
      <c r="HL4" s="98"/>
      <c r="HM4" s="98"/>
      <c r="HN4" s="98"/>
      <c r="HO4" s="98"/>
      <c r="HP4" s="98"/>
      <c r="HQ4" s="98"/>
      <c r="HR4" s="98"/>
      <c r="HS4" s="98"/>
      <c r="HT4" s="98"/>
      <c r="HU4" s="98"/>
      <c r="HV4" s="98"/>
      <c r="HW4" s="98"/>
      <c r="HX4" s="98"/>
      <c r="HY4" s="98"/>
      <c r="HZ4" s="98"/>
      <c r="IA4" s="98"/>
      <c r="IB4" s="98"/>
      <c r="IC4" s="98"/>
      <c r="ID4" s="98"/>
      <c r="IE4" s="98"/>
      <c r="IF4" s="98"/>
      <c r="IG4" s="98"/>
      <c r="IH4" s="98"/>
      <c r="II4" s="98"/>
      <c r="IJ4" s="98"/>
      <c r="IK4" s="98"/>
      <c r="IL4" s="98"/>
      <c r="IM4" s="98"/>
      <c r="IN4" s="98"/>
      <c r="IO4" s="98"/>
      <c r="IP4" s="98"/>
      <c r="IQ4" s="98"/>
      <c r="IR4" s="98"/>
      <c r="IS4" s="98"/>
      <c r="IT4" s="98"/>
    </row>
    <row r="5" spans="1:254" ht="29.1" customHeight="1" x14ac:dyDescent="0.2">
      <c r="A5" s="243" t="s">
        <v>158</v>
      </c>
      <c r="B5" s="243"/>
      <c r="C5" s="243"/>
      <c r="D5" s="243"/>
      <c r="E5" s="244" t="s">
        <v>92</v>
      </c>
      <c r="F5" s="244"/>
      <c r="G5" s="244"/>
      <c r="H5" s="244"/>
      <c r="I5" s="244"/>
      <c r="J5" s="245" t="s">
        <v>209</v>
      </c>
      <c r="K5" s="245"/>
      <c r="L5" s="245"/>
      <c r="M5" s="245"/>
      <c r="N5" s="245"/>
      <c r="O5" s="245"/>
      <c r="P5" s="245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8"/>
      <c r="BO5" s="98"/>
      <c r="BP5" s="98"/>
      <c r="BQ5" s="98"/>
      <c r="BR5" s="98"/>
      <c r="BS5" s="98"/>
      <c r="BT5" s="98"/>
      <c r="BU5" s="98"/>
      <c r="BV5" s="98"/>
      <c r="BW5" s="98"/>
      <c r="BX5" s="98"/>
      <c r="BY5" s="98"/>
      <c r="BZ5" s="98"/>
      <c r="CA5" s="98"/>
      <c r="CB5" s="98"/>
      <c r="CC5" s="98"/>
      <c r="CD5" s="98"/>
      <c r="CE5" s="98"/>
      <c r="CF5" s="98"/>
      <c r="CG5" s="98"/>
      <c r="CH5" s="98"/>
      <c r="CI5" s="98"/>
      <c r="CJ5" s="98"/>
      <c r="CK5" s="98"/>
      <c r="CL5" s="98"/>
      <c r="CM5" s="98"/>
      <c r="CN5" s="98"/>
      <c r="CO5" s="98"/>
      <c r="CP5" s="98"/>
      <c r="CQ5" s="98"/>
      <c r="CR5" s="98"/>
      <c r="CS5" s="98"/>
      <c r="CT5" s="98"/>
      <c r="CU5" s="98"/>
      <c r="CV5" s="98"/>
      <c r="CW5" s="98"/>
      <c r="CX5" s="98"/>
      <c r="CY5" s="98"/>
      <c r="CZ5" s="98"/>
      <c r="DA5" s="98"/>
      <c r="DB5" s="98"/>
      <c r="DC5" s="98"/>
      <c r="DD5" s="98"/>
      <c r="DE5" s="98"/>
      <c r="DF5" s="98"/>
      <c r="DG5" s="98"/>
      <c r="DH5" s="98"/>
      <c r="DI5" s="98"/>
      <c r="DJ5" s="98"/>
      <c r="DK5" s="98"/>
      <c r="DL5" s="98"/>
      <c r="DM5" s="98"/>
      <c r="DN5" s="98"/>
      <c r="DO5" s="98"/>
      <c r="DP5" s="98"/>
      <c r="DQ5" s="98"/>
      <c r="DR5" s="98"/>
      <c r="DS5" s="98"/>
      <c r="DT5" s="98"/>
      <c r="DU5" s="98"/>
      <c r="DV5" s="98"/>
      <c r="DW5" s="98"/>
      <c r="DX5" s="98"/>
      <c r="DY5" s="98"/>
      <c r="DZ5" s="98"/>
      <c r="EA5" s="98"/>
      <c r="EB5" s="98"/>
      <c r="EC5" s="98"/>
      <c r="ED5" s="98"/>
      <c r="EE5" s="98"/>
      <c r="EF5" s="98"/>
      <c r="EG5" s="98"/>
      <c r="EH5" s="98"/>
      <c r="EI5" s="98"/>
      <c r="EJ5" s="98"/>
      <c r="EK5" s="98"/>
      <c r="EL5" s="98"/>
      <c r="EM5" s="98"/>
      <c r="EN5" s="98"/>
      <c r="EO5" s="98"/>
      <c r="EP5" s="98"/>
      <c r="EQ5" s="98"/>
      <c r="ER5" s="98"/>
      <c r="ES5" s="98"/>
      <c r="ET5" s="98"/>
      <c r="EU5" s="98"/>
      <c r="EV5" s="98"/>
      <c r="EW5" s="98"/>
      <c r="EX5" s="98"/>
      <c r="EY5" s="98"/>
      <c r="EZ5" s="98"/>
      <c r="FA5" s="98"/>
      <c r="FB5" s="98"/>
      <c r="FC5" s="98"/>
      <c r="FD5" s="98"/>
      <c r="FE5" s="98"/>
      <c r="FF5" s="98"/>
      <c r="FG5" s="98"/>
      <c r="FH5" s="98"/>
      <c r="FI5" s="98"/>
      <c r="FJ5" s="98"/>
      <c r="FK5" s="98"/>
      <c r="FL5" s="98"/>
      <c r="FM5" s="98"/>
      <c r="FN5" s="98"/>
      <c r="FO5" s="98"/>
      <c r="FP5" s="98"/>
      <c r="FQ5" s="98"/>
      <c r="FR5" s="98"/>
      <c r="FS5" s="98"/>
      <c r="FT5" s="98"/>
      <c r="FU5" s="98"/>
      <c r="FV5" s="98"/>
      <c r="FW5" s="98"/>
      <c r="FX5" s="98"/>
      <c r="FY5" s="98"/>
      <c r="FZ5" s="98"/>
      <c r="GA5" s="98"/>
      <c r="GB5" s="98"/>
      <c r="GC5" s="98"/>
      <c r="GD5" s="98"/>
      <c r="GE5" s="98"/>
      <c r="GF5" s="98"/>
      <c r="GG5" s="98"/>
      <c r="GH5" s="98"/>
      <c r="GI5" s="98"/>
      <c r="GJ5" s="98"/>
      <c r="GK5" s="98"/>
      <c r="GL5" s="98"/>
      <c r="GM5" s="98"/>
      <c r="GN5" s="98"/>
      <c r="GO5" s="98"/>
      <c r="GP5" s="98"/>
      <c r="GQ5" s="98"/>
      <c r="GR5" s="98"/>
      <c r="GS5" s="98"/>
      <c r="GT5" s="98"/>
      <c r="GU5" s="98"/>
      <c r="GV5" s="98"/>
      <c r="GW5" s="98"/>
      <c r="GX5" s="98"/>
      <c r="GY5" s="98"/>
      <c r="GZ5" s="98"/>
      <c r="HA5" s="98"/>
      <c r="HB5" s="98"/>
      <c r="HC5" s="98"/>
      <c r="HD5" s="98"/>
      <c r="HE5" s="98"/>
      <c r="HF5" s="98"/>
      <c r="HG5" s="98"/>
      <c r="HH5" s="98"/>
      <c r="HI5" s="98"/>
      <c r="HJ5" s="98"/>
      <c r="HK5" s="98"/>
      <c r="HL5" s="98"/>
      <c r="HM5" s="98"/>
      <c r="HN5" s="98"/>
      <c r="HO5" s="98"/>
      <c r="HP5" s="98"/>
      <c r="HQ5" s="98"/>
      <c r="HR5" s="98"/>
      <c r="HS5" s="98"/>
      <c r="HT5" s="98"/>
      <c r="HU5" s="98"/>
      <c r="HV5" s="98"/>
      <c r="HW5" s="98"/>
      <c r="HX5" s="98"/>
      <c r="HY5" s="98"/>
      <c r="HZ5" s="98"/>
      <c r="IA5" s="98"/>
      <c r="IB5" s="98"/>
      <c r="IC5" s="98"/>
      <c r="ID5" s="98"/>
      <c r="IE5" s="98"/>
      <c r="IF5" s="98"/>
      <c r="IG5" s="98"/>
      <c r="IH5" s="98"/>
      <c r="II5" s="98"/>
      <c r="IJ5" s="98"/>
      <c r="IK5" s="98"/>
      <c r="IL5" s="98"/>
      <c r="IM5" s="98"/>
      <c r="IN5" s="98"/>
      <c r="IO5" s="98"/>
      <c r="IP5" s="98"/>
      <c r="IQ5" s="98"/>
      <c r="IR5" s="98"/>
      <c r="IS5" s="98"/>
      <c r="IT5" s="98"/>
    </row>
    <row r="6" spans="1:254" ht="22.35" customHeight="1" x14ac:dyDescent="0.2">
      <c r="A6" s="246" t="s">
        <v>159</v>
      </c>
      <c r="B6" s="246"/>
      <c r="C6" s="246"/>
      <c r="D6" s="246"/>
      <c r="E6" s="247" t="s">
        <v>213</v>
      </c>
      <c r="F6" s="247"/>
      <c r="G6" s="248" t="s">
        <v>160</v>
      </c>
      <c r="H6" s="248"/>
      <c r="I6" s="248"/>
      <c r="J6" s="130" t="s">
        <v>18</v>
      </c>
      <c r="K6" s="130" t="s">
        <v>19</v>
      </c>
      <c r="L6" s="130" t="s">
        <v>20</v>
      </c>
      <c r="M6" s="249" t="s">
        <v>21</v>
      </c>
      <c r="N6" s="130" t="s">
        <v>18</v>
      </c>
      <c r="O6" s="130" t="s">
        <v>19</v>
      </c>
      <c r="P6" s="130" t="s">
        <v>20</v>
      </c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  <c r="AD6" s="98"/>
      <c r="AE6" s="98"/>
      <c r="AF6" s="98"/>
      <c r="AG6" s="98"/>
      <c r="AH6" s="98"/>
      <c r="AI6" s="98"/>
      <c r="AJ6" s="98"/>
      <c r="AK6" s="98"/>
      <c r="AL6" s="98"/>
      <c r="AM6" s="98"/>
      <c r="AN6" s="98"/>
      <c r="AO6" s="98"/>
      <c r="AP6" s="98"/>
      <c r="AQ6" s="98"/>
      <c r="AR6" s="98"/>
      <c r="AS6" s="98"/>
      <c r="AT6" s="98"/>
      <c r="AU6" s="98"/>
      <c r="AV6" s="98"/>
      <c r="AW6" s="98"/>
      <c r="AX6" s="98"/>
      <c r="AY6" s="98"/>
      <c r="AZ6" s="98"/>
      <c r="BA6" s="98"/>
      <c r="BB6" s="98"/>
      <c r="BC6" s="98"/>
      <c r="BD6" s="98"/>
      <c r="BE6" s="98"/>
      <c r="BF6" s="98"/>
      <c r="BG6" s="98"/>
      <c r="BH6" s="98"/>
      <c r="BI6" s="98"/>
      <c r="BJ6" s="98"/>
      <c r="BK6" s="98"/>
      <c r="BL6" s="98"/>
      <c r="BM6" s="98"/>
      <c r="BN6" s="98"/>
      <c r="BO6" s="98"/>
      <c r="BP6" s="98"/>
      <c r="BQ6" s="98"/>
      <c r="BR6" s="98"/>
      <c r="BS6" s="98"/>
      <c r="BT6" s="98"/>
      <c r="BU6" s="98"/>
      <c r="BV6" s="98"/>
      <c r="BW6" s="98"/>
      <c r="BX6" s="98"/>
      <c r="BY6" s="98"/>
      <c r="BZ6" s="98"/>
      <c r="CA6" s="98"/>
      <c r="CB6" s="98"/>
      <c r="CC6" s="98"/>
      <c r="CD6" s="98"/>
      <c r="CE6" s="98"/>
      <c r="CF6" s="98"/>
      <c r="CG6" s="98"/>
      <c r="CH6" s="98"/>
      <c r="CI6" s="98"/>
      <c r="CJ6" s="98"/>
      <c r="CK6" s="98"/>
      <c r="CL6" s="98"/>
      <c r="CM6" s="98"/>
      <c r="CN6" s="98"/>
      <c r="CO6" s="98"/>
      <c r="CP6" s="98"/>
      <c r="CQ6" s="98"/>
      <c r="CR6" s="98"/>
      <c r="CS6" s="98"/>
      <c r="CT6" s="98"/>
      <c r="CU6" s="98"/>
      <c r="CV6" s="98"/>
      <c r="CW6" s="98"/>
      <c r="CX6" s="98"/>
      <c r="CY6" s="98"/>
      <c r="CZ6" s="98"/>
      <c r="DA6" s="98"/>
      <c r="DB6" s="98"/>
      <c r="DC6" s="98"/>
      <c r="DD6" s="98"/>
      <c r="DE6" s="98"/>
      <c r="DF6" s="98"/>
      <c r="DG6" s="98"/>
      <c r="DH6" s="98"/>
      <c r="DI6" s="98"/>
      <c r="DJ6" s="98"/>
      <c r="DK6" s="98"/>
      <c r="DL6" s="98"/>
      <c r="DM6" s="98"/>
      <c r="DN6" s="98"/>
      <c r="DO6" s="98"/>
      <c r="DP6" s="98"/>
      <c r="DQ6" s="98"/>
      <c r="DR6" s="98"/>
      <c r="DS6" s="98"/>
      <c r="DT6" s="98"/>
      <c r="DU6" s="98"/>
      <c r="DV6" s="98"/>
      <c r="DW6" s="98"/>
      <c r="DX6" s="98"/>
      <c r="DY6" s="98"/>
      <c r="DZ6" s="98"/>
      <c r="EA6" s="98"/>
      <c r="EB6" s="98"/>
      <c r="EC6" s="98"/>
      <c r="ED6" s="98"/>
      <c r="EE6" s="98"/>
      <c r="EF6" s="98"/>
      <c r="EG6" s="98"/>
      <c r="EH6" s="98"/>
      <c r="EI6" s="98"/>
      <c r="EJ6" s="98"/>
      <c r="EK6" s="98"/>
      <c r="EL6" s="98"/>
      <c r="EM6" s="98"/>
      <c r="EN6" s="98"/>
      <c r="EO6" s="98"/>
      <c r="EP6" s="98"/>
      <c r="EQ6" s="98"/>
      <c r="ER6" s="98"/>
      <c r="ES6" s="98"/>
      <c r="ET6" s="98"/>
      <c r="EU6" s="98"/>
      <c r="EV6" s="98"/>
      <c r="EW6" s="98"/>
      <c r="EX6" s="98"/>
      <c r="EY6" s="98"/>
      <c r="EZ6" s="98"/>
      <c r="FA6" s="98"/>
      <c r="FB6" s="98"/>
      <c r="FC6" s="98"/>
      <c r="FD6" s="98"/>
      <c r="FE6" s="98"/>
      <c r="FF6" s="98"/>
      <c r="FG6" s="98"/>
      <c r="FH6" s="98"/>
      <c r="FI6" s="98"/>
      <c r="FJ6" s="98"/>
      <c r="FK6" s="98"/>
      <c r="FL6" s="98"/>
      <c r="FM6" s="98"/>
      <c r="FN6" s="98"/>
      <c r="FO6" s="98"/>
      <c r="FP6" s="98"/>
      <c r="FQ6" s="98"/>
      <c r="FR6" s="98"/>
      <c r="FS6" s="98"/>
      <c r="FT6" s="98"/>
      <c r="FU6" s="98"/>
      <c r="FV6" s="98"/>
      <c r="FW6" s="98"/>
      <c r="FX6" s="98"/>
      <c r="FY6" s="98"/>
      <c r="FZ6" s="98"/>
      <c r="GA6" s="98"/>
      <c r="GB6" s="98"/>
      <c r="GC6" s="98"/>
      <c r="GD6" s="98"/>
      <c r="GE6" s="98"/>
      <c r="GF6" s="98"/>
      <c r="GG6" s="98"/>
      <c r="GH6" s="98"/>
      <c r="GI6" s="98"/>
      <c r="GJ6" s="98"/>
      <c r="GK6" s="98"/>
      <c r="GL6" s="98"/>
      <c r="GM6" s="98"/>
      <c r="GN6" s="98"/>
      <c r="GO6" s="98"/>
      <c r="GP6" s="98"/>
      <c r="GQ6" s="98"/>
      <c r="GR6" s="98"/>
      <c r="GS6" s="98"/>
      <c r="GT6" s="98"/>
      <c r="GU6" s="98"/>
      <c r="GV6" s="98"/>
      <c r="GW6" s="98"/>
      <c r="GX6" s="98"/>
      <c r="GY6" s="98"/>
      <c r="GZ6" s="98"/>
      <c r="HA6" s="98"/>
      <c r="HB6" s="98"/>
      <c r="HC6" s="98"/>
      <c r="HD6" s="98"/>
      <c r="HE6" s="98"/>
      <c r="HF6" s="98"/>
      <c r="HG6" s="98"/>
      <c r="HH6" s="98"/>
      <c r="HI6" s="98"/>
      <c r="HJ6" s="98"/>
      <c r="HK6" s="98"/>
      <c r="HL6" s="98"/>
      <c r="HM6" s="98"/>
      <c r="HN6" s="98"/>
      <c r="HO6" s="98"/>
      <c r="HP6" s="98"/>
      <c r="HQ6" s="98"/>
      <c r="HR6" s="98"/>
      <c r="HS6" s="98"/>
      <c r="HT6" s="98"/>
      <c r="HU6" s="98"/>
      <c r="HV6" s="98"/>
      <c r="HW6" s="98"/>
      <c r="HX6" s="98"/>
      <c r="HY6" s="98"/>
      <c r="HZ6" s="98"/>
      <c r="IA6" s="98"/>
      <c r="IB6" s="98"/>
      <c r="IC6" s="98"/>
      <c r="ID6" s="98"/>
      <c r="IE6" s="98"/>
      <c r="IF6" s="98"/>
      <c r="IG6" s="98"/>
      <c r="IH6" s="98"/>
      <c r="II6" s="98"/>
      <c r="IJ6" s="98"/>
      <c r="IK6" s="98"/>
      <c r="IL6" s="98"/>
      <c r="IM6" s="98"/>
      <c r="IN6" s="98"/>
      <c r="IO6" s="98"/>
      <c r="IP6" s="98"/>
      <c r="IQ6" s="98"/>
      <c r="IR6" s="98"/>
      <c r="IS6" s="98"/>
      <c r="IT6" s="98"/>
    </row>
    <row r="7" spans="1:254" ht="22.35" customHeight="1" x14ac:dyDescent="0.2">
      <c r="A7" s="246"/>
      <c r="B7" s="246"/>
      <c r="C7" s="246"/>
      <c r="D7" s="246"/>
      <c r="E7" s="247"/>
      <c r="F7" s="247"/>
      <c r="G7" s="248"/>
      <c r="H7" s="248"/>
      <c r="I7" s="248"/>
      <c r="J7" s="138">
        <v>1</v>
      </c>
      <c r="K7" s="138">
        <v>10</v>
      </c>
      <c r="L7" s="139">
        <v>2022</v>
      </c>
      <c r="M7" s="249"/>
      <c r="N7" s="138">
        <v>31</v>
      </c>
      <c r="O7" s="138">
        <v>10</v>
      </c>
      <c r="P7" s="139">
        <v>2022</v>
      </c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98"/>
      <c r="AC7" s="98"/>
      <c r="AD7" s="98"/>
      <c r="AE7" s="98"/>
      <c r="AF7" s="98"/>
      <c r="AG7" s="98"/>
      <c r="AH7" s="98"/>
      <c r="AI7" s="98"/>
      <c r="AJ7" s="98"/>
      <c r="AK7" s="98"/>
      <c r="AL7" s="98"/>
      <c r="AM7" s="98"/>
      <c r="AN7" s="98"/>
      <c r="AO7" s="98"/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  <c r="BG7" s="98"/>
      <c r="BH7" s="98"/>
      <c r="BI7" s="98"/>
      <c r="BJ7" s="98"/>
      <c r="BK7" s="98"/>
      <c r="BL7" s="98"/>
      <c r="BM7" s="98"/>
      <c r="BN7" s="98"/>
      <c r="BO7" s="98"/>
      <c r="BP7" s="98"/>
      <c r="BQ7" s="98"/>
      <c r="BR7" s="98"/>
      <c r="BS7" s="98"/>
      <c r="BT7" s="98"/>
      <c r="BU7" s="98"/>
      <c r="BV7" s="98"/>
      <c r="BW7" s="98"/>
      <c r="BX7" s="98"/>
      <c r="BY7" s="98"/>
      <c r="BZ7" s="98"/>
      <c r="CA7" s="98"/>
      <c r="CB7" s="98"/>
      <c r="CC7" s="98"/>
      <c r="CD7" s="98"/>
      <c r="CE7" s="98"/>
      <c r="CF7" s="98"/>
      <c r="CG7" s="98"/>
      <c r="CH7" s="98"/>
      <c r="CI7" s="98"/>
      <c r="CJ7" s="98"/>
      <c r="CK7" s="98"/>
      <c r="CL7" s="98"/>
      <c r="CM7" s="98"/>
      <c r="CN7" s="98"/>
      <c r="CO7" s="98"/>
      <c r="CP7" s="98"/>
      <c r="CQ7" s="98"/>
      <c r="CR7" s="98"/>
      <c r="CS7" s="98"/>
      <c r="CT7" s="98"/>
      <c r="CU7" s="98"/>
      <c r="CV7" s="98"/>
      <c r="CW7" s="98"/>
      <c r="CX7" s="98"/>
      <c r="CY7" s="98"/>
      <c r="CZ7" s="98"/>
      <c r="DA7" s="98"/>
      <c r="DB7" s="98"/>
      <c r="DC7" s="98"/>
      <c r="DD7" s="98"/>
      <c r="DE7" s="98"/>
      <c r="DF7" s="98"/>
      <c r="DG7" s="98"/>
      <c r="DH7" s="98"/>
      <c r="DI7" s="98"/>
      <c r="DJ7" s="98"/>
      <c r="DK7" s="98"/>
      <c r="DL7" s="98"/>
      <c r="DM7" s="98"/>
      <c r="DN7" s="98"/>
      <c r="DO7" s="98"/>
      <c r="DP7" s="98"/>
      <c r="DQ7" s="98"/>
      <c r="DR7" s="98"/>
      <c r="DS7" s="98"/>
      <c r="DT7" s="98"/>
      <c r="DU7" s="98"/>
      <c r="DV7" s="98"/>
      <c r="DW7" s="98"/>
      <c r="DX7" s="98"/>
      <c r="DY7" s="98"/>
      <c r="DZ7" s="98"/>
      <c r="EA7" s="98"/>
      <c r="EB7" s="98"/>
      <c r="EC7" s="98"/>
      <c r="ED7" s="98"/>
      <c r="EE7" s="98"/>
      <c r="EF7" s="98"/>
      <c r="EG7" s="98"/>
      <c r="EH7" s="98"/>
      <c r="EI7" s="98"/>
      <c r="EJ7" s="98"/>
      <c r="EK7" s="98"/>
      <c r="EL7" s="98"/>
      <c r="EM7" s="98"/>
      <c r="EN7" s="98"/>
      <c r="EO7" s="98"/>
      <c r="EP7" s="98"/>
      <c r="EQ7" s="98"/>
      <c r="ER7" s="98"/>
      <c r="ES7" s="98"/>
      <c r="ET7" s="98"/>
      <c r="EU7" s="98"/>
      <c r="EV7" s="98"/>
      <c r="EW7" s="98"/>
      <c r="EX7" s="98"/>
      <c r="EY7" s="98"/>
      <c r="EZ7" s="98"/>
      <c r="FA7" s="98"/>
      <c r="FB7" s="98"/>
      <c r="FC7" s="98"/>
      <c r="FD7" s="98"/>
      <c r="FE7" s="98"/>
      <c r="FF7" s="98"/>
      <c r="FG7" s="98"/>
      <c r="FH7" s="98"/>
      <c r="FI7" s="98"/>
      <c r="FJ7" s="98"/>
      <c r="FK7" s="98"/>
      <c r="FL7" s="98"/>
      <c r="FM7" s="98"/>
      <c r="FN7" s="98"/>
      <c r="FO7" s="98"/>
      <c r="FP7" s="98"/>
      <c r="FQ7" s="98"/>
      <c r="FR7" s="98"/>
      <c r="FS7" s="98"/>
      <c r="FT7" s="98"/>
      <c r="FU7" s="98"/>
      <c r="FV7" s="98"/>
      <c r="FW7" s="98"/>
      <c r="FX7" s="98"/>
      <c r="FY7" s="98"/>
      <c r="FZ7" s="98"/>
      <c r="GA7" s="98"/>
      <c r="GB7" s="98"/>
      <c r="GC7" s="98"/>
      <c r="GD7" s="98"/>
      <c r="GE7" s="98"/>
      <c r="GF7" s="98"/>
      <c r="GG7" s="98"/>
      <c r="GH7" s="98"/>
      <c r="GI7" s="98"/>
      <c r="GJ7" s="98"/>
      <c r="GK7" s="98"/>
      <c r="GL7" s="98"/>
      <c r="GM7" s="98"/>
      <c r="GN7" s="98"/>
      <c r="GO7" s="98"/>
      <c r="GP7" s="98"/>
      <c r="GQ7" s="98"/>
      <c r="GR7" s="98"/>
      <c r="GS7" s="98"/>
      <c r="GT7" s="98"/>
      <c r="GU7" s="98"/>
      <c r="GV7" s="98"/>
      <c r="GW7" s="98"/>
      <c r="GX7" s="98"/>
      <c r="GY7" s="98"/>
      <c r="GZ7" s="98"/>
      <c r="HA7" s="98"/>
      <c r="HB7" s="98"/>
      <c r="HC7" s="98"/>
      <c r="HD7" s="98"/>
      <c r="HE7" s="98"/>
      <c r="HF7" s="98"/>
      <c r="HG7" s="98"/>
      <c r="HH7" s="98"/>
      <c r="HI7" s="98"/>
      <c r="HJ7" s="98"/>
      <c r="HK7" s="98"/>
      <c r="HL7" s="98"/>
      <c r="HM7" s="98"/>
      <c r="HN7" s="98"/>
      <c r="HO7" s="98"/>
      <c r="HP7" s="98"/>
      <c r="HQ7" s="98"/>
      <c r="HR7" s="98"/>
      <c r="HS7" s="98"/>
      <c r="HT7" s="98"/>
      <c r="HU7" s="98"/>
      <c r="HV7" s="98"/>
      <c r="HW7" s="98"/>
      <c r="HX7" s="98"/>
      <c r="HY7" s="98"/>
      <c r="HZ7" s="98"/>
      <c r="IA7" s="98"/>
      <c r="IB7" s="98"/>
      <c r="IC7" s="98"/>
      <c r="ID7" s="98"/>
      <c r="IE7" s="98"/>
      <c r="IF7" s="98"/>
      <c r="IG7" s="98"/>
      <c r="IH7" s="98"/>
      <c r="II7" s="98"/>
      <c r="IJ7" s="98"/>
      <c r="IK7" s="98"/>
      <c r="IL7" s="98"/>
      <c r="IM7" s="98"/>
      <c r="IN7" s="98"/>
      <c r="IO7" s="98"/>
      <c r="IP7" s="98"/>
      <c r="IQ7" s="98"/>
      <c r="IR7" s="98"/>
      <c r="IS7" s="98"/>
      <c r="IT7" s="98"/>
    </row>
    <row r="8" spans="1:254" ht="42.95" customHeight="1" x14ac:dyDescent="0.2">
      <c r="A8" s="250" t="s">
        <v>161</v>
      </c>
      <c r="B8" s="250"/>
      <c r="C8" s="250"/>
      <c r="D8" s="250"/>
      <c r="E8" s="251" t="s">
        <v>202</v>
      </c>
      <c r="F8" s="251"/>
      <c r="G8" s="251"/>
      <c r="H8" s="251"/>
      <c r="I8" s="251"/>
      <c r="J8" s="131" t="s">
        <v>162</v>
      </c>
      <c r="K8" s="252">
        <v>52305864</v>
      </c>
      <c r="L8" s="252"/>
      <c r="M8" s="252"/>
      <c r="N8" s="131" t="s">
        <v>163</v>
      </c>
      <c r="O8" s="251" t="s">
        <v>199</v>
      </c>
      <c r="P8" s="251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98"/>
      <c r="AC8" s="98"/>
      <c r="AD8" s="98"/>
      <c r="AE8" s="98"/>
      <c r="AF8" s="98"/>
      <c r="AG8" s="98"/>
      <c r="AH8" s="98"/>
      <c r="AI8" s="98"/>
      <c r="AJ8" s="98"/>
      <c r="AK8" s="98"/>
      <c r="AL8" s="98"/>
      <c r="AM8" s="98"/>
      <c r="AN8" s="98"/>
      <c r="AO8" s="98"/>
      <c r="AP8" s="98"/>
      <c r="AQ8" s="98"/>
      <c r="AR8" s="98"/>
      <c r="AS8" s="98"/>
      <c r="AT8" s="98"/>
      <c r="AU8" s="98"/>
      <c r="AV8" s="98"/>
      <c r="AW8" s="98"/>
      <c r="AX8" s="98"/>
      <c r="AY8" s="98"/>
      <c r="AZ8" s="98"/>
      <c r="BA8" s="98"/>
      <c r="BB8" s="98"/>
      <c r="BC8" s="98"/>
      <c r="BD8" s="98"/>
      <c r="BE8" s="98"/>
      <c r="BF8" s="98"/>
      <c r="BG8" s="98"/>
      <c r="BH8" s="98"/>
      <c r="BI8" s="98"/>
      <c r="BJ8" s="98"/>
      <c r="BK8" s="98"/>
      <c r="BL8" s="98"/>
      <c r="BM8" s="98"/>
      <c r="BN8" s="98"/>
      <c r="BO8" s="98"/>
      <c r="BP8" s="98"/>
      <c r="BQ8" s="98"/>
      <c r="BR8" s="98"/>
      <c r="BS8" s="98"/>
      <c r="BT8" s="98"/>
      <c r="BU8" s="98"/>
      <c r="BV8" s="98"/>
      <c r="BW8" s="98"/>
      <c r="BX8" s="98"/>
      <c r="BY8" s="98"/>
      <c r="BZ8" s="98"/>
      <c r="CA8" s="98"/>
      <c r="CB8" s="98"/>
      <c r="CC8" s="98"/>
      <c r="CD8" s="98"/>
      <c r="CE8" s="98"/>
      <c r="CF8" s="98"/>
      <c r="CG8" s="98"/>
      <c r="CH8" s="98"/>
      <c r="CI8" s="98"/>
      <c r="CJ8" s="98"/>
      <c r="CK8" s="98"/>
      <c r="CL8" s="98"/>
      <c r="CM8" s="98"/>
      <c r="CN8" s="98"/>
      <c r="CO8" s="98"/>
      <c r="CP8" s="98"/>
      <c r="CQ8" s="98"/>
      <c r="CR8" s="98"/>
      <c r="CS8" s="98"/>
      <c r="CT8" s="98"/>
      <c r="CU8" s="98"/>
      <c r="CV8" s="98"/>
      <c r="CW8" s="98"/>
      <c r="CX8" s="98"/>
      <c r="CY8" s="98"/>
      <c r="CZ8" s="98"/>
      <c r="DA8" s="98"/>
      <c r="DB8" s="98"/>
      <c r="DC8" s="98"/>
      <c r="DD8" s="98"/>
      <c r="DE8" s="98"/>
      <c r="DF8" s="98"/>
      <c r="DG8" s="98"/>
      <c r="DH8" s="98"/>
      <c r="DI8" s="98"/>
      <c r="DJ8" s="98"/>
      <c r="DK8" s="98"/>
      <c r="DL8" s="98"/>
      <c r="DM8" s="98"/>
      <c r="DN8" s="98"/>
      <c r="DO8" s="98"/>
      <c r="DP8" s="98"/>
      <c r="DQ8" s="98"/>
      <c r="DR8" s="98"/>
      <c r="DS8" s="98"/>
      <c r="DT8" s="98"/>
      <c r="DU8" s="98"/>
      <c r="DV8" s="98"/>
      <c r="DW8" s="98"/>
      <c r="DX8" s="98"/>
      <c r="DY8" s="98"/>
      <c r="DZ8" s="98"/>
      <c r="EA8" s="98"/>
      <c r="EB8" s="98"/>
      <c r="EC8" s="98"/>
      <c r="ED8" s="98"/>
      <c r="EE8" s="98"/>
      <c r="EF8" s="98"/>
      <c r="EG8" s="98"/>
      <c r="EH8" s="98"/>
      <c r="EI8" s="98"/>
      <c r="EJ8" s="98"/>
      <c r="EK8" s="98"/>
      <c r="EL8" s="98"/>
      <c r="EM8" s="98"/>
      <c r="EN8" s="98"/>
      <c r="EO8" s="98"/>
      <c r="EP8" s="98"/>
      <c r="EQ8" s="98"/>
      <c r="ER8" s="98"/>
      <c r="ES8" s="98"/>
      <c r="ET8" s="98"/>
      <c r="EU8" s="98"/>
      <c r="EV8" s="98"/>
      <c r="EW8" s="98"/>
      <c r="EX8" s="98"/>
      <c r="EY8" s="98"/>
      <c r="EZ8" s="98"/>
      <c r="FA8" s="98"/>
      <c r="FB8" s="98"/>
      <c r="FC8" s="98"/>
      <c r="FD8" s="98"/>
      <c r="FE8" s="98"/>
      <c r="FF8" s="98"/>
      <c r="FG8" s="98"/>
      <c r="FH8" s="98"/>
      <c r="FI8" s="98"/>
      <c r="FJ8" s="98"/>
      <c r="FK8" s="98"/>
      <c r="FL8" s="98"/>
      <c r="FM8" s="98"/>
      <c r="FN8" s="98"/>
      <c r="FO8" s="98"/>
      <c r="FP8" s="98"/>
      <c r="FQ8" s="98"/>
      <c r="FR8" s="98"/>
      <c r="FS8" s="98"/>
      <c r="FT8" s="98"/>
      <c r="FU8" s="98"/>
      <c r="FV8" s="98"/>
      <c r="FW8" s="98"/>
      <c r="FX8" s="98"/>
      <c r="FY8" s="98"/>
      <c r="FZ8" s="98"/>
      <c r="GA8" s="98"/>
      <c r="GB8" s="98"/>
      <c r="GC8" s="98"/>
      <c r="GD8" s="98"/>
      <c r="GE8" s="98"/>
      <c r="GF8" s="98"/>
      <c r="GG8" s="98"/>
      <c r="GH8" s="98"/>
      <c r="GI8" s="98"/>
      <c r="GJ8" s="98"/>
      <c r="GK8" s="98"/>
      <c r="GL8" s="98"/>
      <c r="GM8" s="98"/>
      <c r="GN8" s="98"/>
      <c r="GO8" s="98"/>
      <c r="GP8" s="98"/>
      <c r="GQ8" s="98"/>
      <c r="GR8" s="98"/>
      <c r="GS8" s="98"/>
      <c r="GT8" s="98"/>
      <c r="GU8" s="98"/>
      <c r="GV8" s="98"/>
      <c r="GW8" s="98"/>
      <c r="GX8" s="98"/>
      <c r="GY8" s="98"/>
      <c r="GZ8" s="98"/>
      <c r="HA8" s="98"/>
      <c r="HB8" s="98"/>
      <c r="HC8" s="98"/>
      <c r="HD8" s="98"/>
      <c r="HE8" s="98"/>
      <c r="HF8" s="98"/>
      <c r="HG8" s="98"/>
      <c r="HH8" s="98"/>
      <c r="HI8" s="98"/>
      <c r="HJ8" s="98"/>
      <c r="HK8" s="98"/>
      <c r="HL8" s="98"/>
      <c r="HM8" s="98"/>
      <c r="HN8" s="98"/>
      <c r="HO8" s="98"/>
      <c r="HP8" s="98"/>
      <c r="HQ8" s="98"/>
      <c r="HR8" s="98"/>
      <c r="HS8" s="98"/>
      <c r="HT8" s="98"/>
      <c r="HU8" s="98"/>
      <c r="HV8" s="98"/>
      <c r="HW8" s="98"/>
      <c r="HX8" s="98"/>
      <c r="HY8" s="98"/>
      <c r="HZ8" s="98"/>
      <c r="IA8" s="98"/>
      <c r="IB8" s="98"/>
      <c r="IC8" s="98"/>
      <c r="ID8" s="98"/>
      <c r="IE8" s="98"/>
      <c r="IF8" s="98"/>
      <c r="IG8" s="98"/>
      <c r="IH8" s="98"/>
      <c r="II8" s="98"/>
      <c r="IJ8" s="98"/>
      <c r="IK8" s="98"/>
      <c r="IL8" s="98"/>
      <c r="IM8" s="98"/>
      <c r="IN8" s="98"/>
      <c r="IO8" s="98"/>
      <c r="IP8" s="98"/>
      <c r="IQ8" s="98"/>
      <c r="IR8" s="98"/>
      <c r="IS8" s="98"/>
      <c r="IT8" s="98"/>
    </row>
    <row r="9" spans="1:254" ht="35.25" customHeight="1" x14ac:dyDescent="0.2">
      <c r="A9" s="253" t="s">
        <v>170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3"/>
      <c r="N9" s="253"/>
      <c r="O9" s="253"/>
      <c r="P9" s="253"/>
      <c r="Q9" s="98"/>
      <c r="R9" s="98"/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  <c r="AD9" s="98"/>
      <c r="AE9" s="98"/>
      <c r="AF9" s="98"/>
      <c r="AG9" s="98"/>
      <c r="AH9" s="98"/>
      <c r="AI9" s="98"/>
      <c r="AJ9" s="98"/>
      <c r="AK9" s="98"/>
      <c r="AL9" s="98"/>
      <c r="AM9" s="98"/>
      <c r="AN9" s="98"/>
      <c r="AO9" s="98"/>
      <c r="AP9" s="98"/>
      <c r="AQ9" s="98"/>
      <c r="AR9" s="98"/>
      <c r="AS9" s="98"/>
      <c r="AT9" s="98"/>
      <c r="AU9" s="98"/>
      <c r="AV9" s="98"/>
      <c r="AW9" s="98"/>
      <c r="AX9" s="98"/>
      <c r="AY9" s="98"/>
      <c r="AZ9" s="98"/>
      <c r="BA9" s="98"/>
      <c r="BB9" s="98"/>
      <c r="BC9" s="98"/>
      <c r="BD9" s="98"/>
      <c r="BE9" s="98"/>
      <c r="BF9" s="98"/>
      <c r="BG9" s="98"/>
      <c r="BH9" s="98"/>
      <c r="BI9" s="98"/>
      <c r="BJ9" s="98"/>
      <c r="BK9" s="98"/>
      <c r="BL9" s="98"/>
      <c r="BM9" s="98"/>
      <c r="BN9" s="98"/>
      <c r="BO9" s="98"/>
      <c r="BP9" s="98"/>
      <c r="BQ9" s="98"/>
      <c r="BR9" s="98"/>
      <c r="BS9" s="98"/>
      <c r="BT9" s="98"/>
      <c r="BU9" s="98"/>
      <c r="BV9" s="98"/>
      <c r="BW9" s="98"/>
      <c r="BX9" s="98"/>
      <c r="BY9" s="98"/>
      <c r="BZ9" s="98"/>
      <c r="CA9" s="98"/>
      <c r="CB9" s="98"/>
      <c r="CC9" s="98"/>
      <c r="CD9" s="98"/>
      <c r="CE9" s="98"/>
      <c r="CF9" s="98"/>
      <c r="CG9" s="98"/>
      <c r="CH9" s="98"/>
      <c r="CI9" s="98"/>
      <c r="CJ9" s="98"/>
      <c r="CK9" s="98"/>
      <c r="CL9" s="98"/>
      <c r="CM9" s="98"/>
      <c r="CN9" s="98"/>
      <c r="CO9" s="98"/>
      <c r="CP9" s="98"/>
      <c r="CQ9" s="98"/>
      <c r="CR9" s="98"/>
      <c r="CS9" s="98"/>
      <c r="CT9" s="98"/>
      <c r="CU9" s="98"/>
      <c r="CV9" s="98"/>
      <c r="CW9" s="98"/>
      <c r="CX9" s="98"/>
      <c r="CY9" s="98"/>
      <c r="CZ9" s="98"/>
      <c r="DA9" s="98"/>
      <c r="DB9" s="98"/>
      <c r="DC9" s="98"/>
      <c r="DD9" s="98"/>
      <c r="DE9" s="98"/>
      <c r="DF9" s="98"/>
      <c r="DG9" s="98"/>
      <c r="DH9" s="98"/>
      <c r="DI9" s="98"/>
      <c r="DJ9" s="98"/>
      <c r="DK9" s="98"/>
      <c r="DL9" s="98"/>
      <c r="DM9" s="98"/>
      <c r="DN9" s="98"/>
      <c r="DO9" s="98"/>
      <c r="DP9" s="98"/>
      <c r="DQ9" s="98"/>
      <c r="DR9" s="98"/>
      <c r="DS9" s="98"/>
      <c r="DT9" s="98"/>
      <c r="DU9" s="98"/>
      <c r="DV9" s="98"/>
      <c r="DW9" s="98"/>
      <c r="DX9" s="98"/>
      <c r="DY9" s="98"/>
      <c r="DZ9" s="98"/>
      <c r="EA9" s="98"/>
      <c r="EB9" s="98"/>
      <c r="EC9" s="98"/>
      <c r="ED9" s="98"/>
      <c r="EE9" s="98"/>
      <c r="EF9" s="98"/>
      <c r="EG9" s="98"/>
      <c r="EH9" s="98"/>
      <c r="EI9" s="98"/>
      <c r="EJ9" s="98"/>
      <c r="EK9" s="98"/>
      <c r="EL9" s="98"/>
      <c r="EM9" s="98"/>
      <c r="EN9" s="98"/>
      <c r="EO9" s="98"/>
      <c r="EP9" s="98"/>
      <c r="EQ9" s="98"/>
      <c r="ER9" s="98"/>
      <c r="ES9" s="98"/>
      <c r="ET9" s="98"/>
      <c r="EU9" s="98"/>
      <c r="EV9" s="98"/>
      <c r="EW9" s="98"/>
      <c r="EX9" s="98"/>
      <c r="EY9" s="98"/>
      <c r="EZ9" s="98"/>
      <c r="FA9" s="98"/>
      <c r="FB9" s="98"/>
      <c r="FC9" s="98"/>
      <c r="FD9" s="98"/>
      <c r="FE9" s="98"/>
      <c r="FF9" s="98"/>
      <c r="FG9" s="98"/>
      <c r="FH9" s="98"/>
      <c r="FI9" s="98"/>
      <c r="FJ9" s="98"/>
      <c r="FK9" s="98"/>
      <c r="FL9" s="98"/>
      <c r="FM9" s="98"/>
      <c r="FN9" s="98"/>
      <c r="FO9" s="98"/>
      <c r="FP9" s="98"/>
      <c r="FQ9" s="98"/>
      <c r="FR9" s="98"/>
      <c r="FS9" s="98"/>
      <c r="FT9" s="98"/>
      <c r="FU9" s="98"/>
      <c r="FV9" s="98"/>
      <c r="FW9" s="98"/>
      <c r="FX9" s="98"/>
      <c r="FY9" s="98"/>
      <c r="FZ9" s="98"/>
      <c r="GA9" s="98"/>
      <c r="GB9" s="98"/>
      <c r="GC9" s="98"/>
      <c r="GD9" s="98"/>
      <c r="GE9" s="98"/>
      <c r="GF9" s="98"/>
      <c r="GG9" s="98"/>
      <c r="GH9" s="98"/>
      <c r="GI9" s="98"/>
      <c r="GJ9" s="98"/>
      <c r="GK9" s="98"/>
      <c r="GL9" s="98"/>
      <c r="GM9" s="98"/>
      <c r="GN9" s="98"/>
      <c r="GO9" s="98"/>
      <c r="GP9" s="98"/>
      <c r="GQ9" s="98"/>
      <c r="GR9" s="98"/>
      <c r="GS9" s="98"/>
      <c r="GT9" s="98"/>
      <c r="GU9" s="98"/>
      <c r="GV9" s="98"/>
      <c r="GW9" s="98"/>
      <c r="GX9" s="98"/>
      <c r="GY9" s="98"/>
      <c r="GZ9" s="98"/>
      <c r="HA9" s="98"/>
      <c r="HB9" s="98"/>
      <c r="HC9" s="98"/>
      <c r="HD9" s="98"/>
      <c r="HE9" s="98"/>
      <c r="HF9" s="98"/>
      <c r="HG9" s="98"/>
      <c r="HH9" s="98"/>
      <c r="HI9" s="98"/>
      <c r="HJ9" s="98"/>
      <c r="HK9" s="98"/>
      <c r="HL9" s="98"/>
      <c r="HM9" s="98"/>
      <c r="HN9" s="98"/>
      <c r="HO9" s="98"/>
      <c r="HP9" s="98"/>
      <c r="HQ9" s="98"/>
      <c r="HR9" s="98"/>
      <c r="HS9" s="98"/>
      <c r="HT9" s="98"/>
      <c r="HU9" s="98"/>
      <c r="HV9" s="98"/>
      <c r="HW9" s="98"/>
      <c r="HX9" s="98"/>
      <c r="HY9" s="98"/>
      <c r="HZ9" s="98"/>
      <c r="IA9" s="98"/>
      <c r="IB9" s="98"/>
      <c r="IC9" s="98"/>
      <c r="ID9" s="98"/>
      <c r="IE9" s="98"/>
      <c r="IF9" s="98"/>
      <c r="IG9" s="98"/>
      <c r="IH9" s="98"/>
      <c r="II9" s="98"/>
      <c r="IJ9" s="98"/>
      <c r="IK9" s="98"/>
      <c r="IL9" s="98"/>
      <c r="IM9" s="98"/>
      <c r="IN9" s="98"/>
      <c r="IO9" s="98"/>
      <c r="IP9" s="98"/>
      <c r="IQ9" s="98"/>
      <c r="IR9" s="98"/>
      <c r="IS9" s="98"/>
      <c r="IT9" s="98"/>
    </row>
    <row r="10" spans="1:254" ht="24.75" customHeight="1" x14ac:dyDescent="0.2">
      <c r="A10" s="243" t="s">
        <v>171</v>
      </c>
      <c r="B10" s="243"/>
      <c r="C10" s="243"/>
      <c r="D10" s="243"/>
      <c r="E10" s="243"/>
      <c r="F10" s="243"/>
      <c r="G10" s="243"/>
      <c r="H10" s="243"/>
      <c r="I10" s="243"/>
      <c r="J10" s="243"/>
      <c r="K10" s="243"/>
      <c r="L10" s="243"/>
      <c r="M10" s="243"/>
      <c r="N10" s="243"/>
      <c r="O10" s="243"/>
      <c r="P10" s="243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98"/>
      <c r="AE10" s="98"/>
      <c r="AF10" s="98"/>
      <c r="AG10" s="98"/>
      <c r="AH10" s="98"/>
      <c r="AI10" s="98"/>
      <c r="AJ10" s="98"/>
      <c r="AK10" s="98"/>
      <c r="AL10" s="98"/>
      <c r="AM10" s="98"/>
      <c r="AN10" s="98"/>
      <c r="AO10" s="98"/>
      <c r="AP10" s="98"/>
      <c r="AQ10" s="98"/>
      <c r="AR10" s="98"/>
      <c r="AS10" s="98"/>
      <c r="AT10" s="98"/>
      <c r="AU10" s="98"/>
      <c r="AV10" s="98"/>
      <c r="AW10" s="98"/>
      <c r="AX10" s="98"/>
      <c r="AY10" s="98"/>
      <c r="AZ10" s="98"/>
      <c r="BA10" s="98"/>
      <c r="BB10" s="98"/>
      <c r="BC10" s="98"/>
      <c r="BD10" s="98"/>
      <c r="BE10" s="98"/>
      <c r="BF10" s="98"/>
      <c r="BG10" s="98"/>
      <c r="BH10" s="98"/>
      <c r="BI10" s="98"/>
      <c r="BJ10" s="98"/>
      <c r="BK10" s="98"/>
      <c r="BL10" s="98"/>
      <c r="BM10" s="98"/>
      <c r="BN10" s="98"/>
      <c r="BO10" s="98"/>
      <c r="BP10" s="98"/>
      <c r="BQ10" s="98"/>
      <c r="BR10" s="98"/>
      <c r="BS10" s="98"/>
      <c r="BT10" s="98"/>
      <c r="BU10" s="98"/>
      <c r="BV10" s="98"/>
      <c r="BW10" s="98"/>
      <c r="BX10" s="98"/>
      <c r="BY10" s="98"/>
      <c r="BZ10" s="98"/>
      <c r="CA10" s="98"/>
      <c r="CB10" s="98"/>
      <c r="CC10" s="98"/>
      <c r="CD10" s="98"/>
      <c r="CE10" s="98"/>
      <c r="CF10" s="98"/>
      <c r="CG10" s="98"/>
      <c r="CH10" s="98"/>
      <c r="CI10" s="98"/>
      <c r="CJ10" s="98"/>
      <c r="CK10" s="98"/>
      <c r="CL10" s="98"/>
      <c r="CM10" s="98"/>
      <c r="CN10" s="98"/>
      <c r="CO10" s="98"/>
      <c r="CP10" s="98"/>
      <c r="CQ10" s="98"/>
      <c r="CR10" s="98"/>
      <c r="CS10" s="98"/>
      <c r="CT10" s="98"/>
      <c r="CU10" s="98"/>
      <c r="CV10" s="98"/>
      <c r="CW10" s="98"/>
      <c r="CX10" s="98"/>
      <c r="CY10" s="98"/>
      <c r="CZ10" s="98"/>
      <c r="DA10" s="98"/>
      <c r="DB10" s="98"/>
      <c r="DC10" s="98"/>
      <c r="DD10" s="98"/>
      <c r="DE10" s="98"/>
      <c r="DF10" s="98"/>
      <c r="DG10" s="98"/>
      <c r="DH10" s="98"/>
      <c r="DI10" s="98"/>
      <c r="DJ10" s="98"/>
      <c r="DK10" s="98"/>
      <c r="DL10" s="98"/>
      <c r="DM10" s="98"/>
      <c r="DN10" s="98"/>
      <c r="DO10" s="98"/>
      <c r="DP10" s="98"/>
      <c r="DQ10" s="98"/>
      <c r="DR10" s="98"/>
      <c r="DS10" s="98"/>
      <c r="DT10" s="98"/>
      <c r="DU10" s="98"/>
      <c r="DV10" s="98"/>
      <c r="DW10" s="98"/>
      <c r="DX10" s="98"/>
      <c r="DY10" s="98"/>
      <c r="DZ10" s="98"/>
      <c r="EA10" s="98"/>
      <c r="EB10" s="98"/>
      <c r="EC10" s="98"/>
      <c r="ED10" s="98"/>
      <c r="EE10" s="98"/>
      <c r="EF10" s="98"/>
      <c r="EG10" s="98"/>
      <c r="EH10" s="98"/>
      <c r="EI10" s="98"/>
      <c r="EJ10" s="98"/>
      <c r="EK10" s="98"/>
      <c r="EL10" s="98"/>
      <c r="EM10" s="98"/>
      <c r="EN10" s="98"/>
      <c r="EO10" s="98"/>
      <c r="EP10" s="98"/>
      <c r="EQ10" s="98"/>
      <c r="ER10" s="98"/>
      <c r="ES10" s="98"/>
      <c r="ET10" s="98"/>
      <c r="EU10" s="98"/>
      <c r="EV10" s="98"/>
      <c r="EW10" s="98"/>
      <c r="EX10" s="98"/>
      <c r="EY10" s="98"/>
      <c r="EZ10" s="98"/>
      <c r="FA10" s="98"/>
      <c r="FB10" s="98"/>
      <c r="FC10" s="98"/>
      <c r="FD10" s="98"/>
      <c r="FE10" s="98"/>
      <c r="FF10" s="98"/>
      <c r="FG10" s="98"/>
      <c r="FH10" s="98"/>
      <c r="FI10" s="98"/>
      <c r="FJ10" s="98"/>
      <c r="FK10" s="98"/>
      <c r="FL10" s="98"/>
      <c r="FM10" s="98"/>
      <c r="FN10" s="98"/>
      <c r="FO10" s="98"/>
      <c r="FP10" s="98"/>
      <c r="FQ10" s="98"/>
      <c r="FR10" s="98"/>
      <c r="FS10" s="98"/>
      <c r="FT10" s="98"/>
      <c r="FU10" s="98"/>
      <c r="FV10" s="98"/>
      <c r="FW10" s="98"/>
      <c r="FX10" s="98"/>
      <c r="FY10" s="98"/>
      <c r="FZ10" s="98"/>
      <c r="GA10" s="98"/>
      <c r="GB10" s="98"/>
      <c r="GC10" s="98"/>
      <c r="GD10" s="98"/>
      <c r="GE10" s="98"/>
      <c r="GF10" s="98"/>
      <c r="GG10" s="98"/>
      <c r="GH10" s="98"/>
      <c r="GI10" s="98"/>
      <c r="GJ10" s="98"/>
      <c r="GK10" s="98"/>
      <c r="GL10" s="98"/>
      <c r="GM10" s="98"/>
      <c r="GN10" s="98"/>
      <c r="GO10" s="98"/>
      <c r="GP10" s="98"/>
      <c r="GQ10" s="98"/>
      <c r="GR10" s="98"/>
      <c r="GS10" s="98"/>
      <c r="GT10" s="98"/>
      <c r="GU10" s="98"/>
      <c r="GV10" s="98"/>
      <c r="GW10" s="98"/>
      <c r="GX10" s="98"/>
      <c r="GY10" s="98"/>
      <c r="GZ10" s="98"/>
      <c r="HA10" s="98"/>
      <c r="HB10" s="98"/>
      <c r="HC10" s="98"/>
      <c r="HD10" s="98"/>
      <c r="HE10" s="98"/>
      <c r="HF10" s="98"/>
      <c r="HG10" s="98"/>
      <c r="HH10" s="98"/>
      <c r="HI10" s="98"/>
      <c r="HJ10" s="98"/>
      <c r="HK10" s="98"/>
      <c r="HL10" s="98"/>
      <c r="HM10" s="98"/>
      <c r="HN10" s="98"/>
      <c r="HO10" s="98"/>
      <c r="HP10" s="98"/>
      <c r="HQ10" s="98"/>
      <c r="HR10" s="98"/>
      <c r="HS10" s="98"/>
      <c r="HT10" s="98"/>
      <c r="HU10" s="98"/>
      <c r="HV10" s="98"/>
      <c r="HW10" s="98"/>
      <c r="HX10" s="98"/>
      <c r="HY10" s="98"/>
      <c r="HZ10" s="98"/>
      <c r="IA10" s="98"/>
      <c r="IB10" s="98"/>
      <c r="IC10" s="98"/>
      <c r="ID10" s="98"/>
      <c r="IE10" s="98"/>
      <c r="IF10" s="98"/>
      <c r="IG10" s="98"/>
      <c r="IH10" s="98"/>
      <c r="II10" s="98"/>
      <c r="IJ10" s="98"/>
      <c r="IK10" s="98"/>
      <c r="IL10" s="98"/>
      <c r="IM10" s="98"/>
      <c r="IN10" s="98"/>
      <c r="IO10" s="98"/>
      <c r="IP10" s="98"/>
      <c r="IQ10" s="98"/>
      <c r="IR10" s="98"/>
      <c r="IS10" s="98"/>
      <c r="IT10" s="98"/>
    </row>
    <row r="11" spans="1:254" s="91" customFormat="1" ht="30.75" customHeight="1" x14ac:dyDescent="0.2">
      <c r="A11" s="254" t="s">
        <v>164</v>
      </c>
      <c r="B11" s="254"/>
      <c r="C11" s="254"/>
      <c r="D11" s="254"/>
      <c r="E11" s="254"/>
      <c r="F11" s="90" t="s">
        <v>165</v>
      </c>
      <c r="G11" s="254" t="s">
        <v>166</v>
      </c>
      <c r="H11" s="254"/>
      <c r="I11" s="254"/>
      <c r="J11" s="254"/>
      <c r="K11" s="254"/>
      <c r="L11" s="254" t="s">
        <v>167</v>
      </c>
      <c r="M11" s="254"/>
      <c r="N11" s="254"/>
      <c r="O11" s="254"/>
      <c r="P11" s="254"/>
    </row>
    <row r="12" spans="1:254" ht="158.65" customHeight="1" x14ac:dyDescent="0.2">
      <c r="A12" s="255" t="s">
        <v>172</v>
      </c>
      <c r="B12" s="255"/>
      <c r="C12" s="255"/>
      <c r="D12" s="255"/>
      <c r="E12" s="255"/>
      <c r="F12" s="92">
        <v>1</v>
      </c>
      <c r="G12" s="256" t="s">
        <v>173</v>
      </c>
      <c r="H12" s="256"/>
      <c r="I12" s="256"/>
      <c r="J12" s="256"/>
      <c r="K12" s="256"/>
      <c r="L12" s="256" t="s">
        <v>174</v>
      </c>
      <c r="M12" s="256"/>
      <c r="N12" s="256"/>
      <c r="O12" s="256"/>
      <c r="P12" s="256"/>
      <c r="Q12" s="98"/>
      <c r="R12" s="98"/>
      <c r="S12" s="98"/>
      <c r="T12" s="98"/>
      <c r="U12" s="98"/>
      <c r="V12" s="98"/>
      <c r="W12" s="98"/>
      <c r="X12" s="98"/>
      <c r="Y12" s="98"/>
      <c r="Z12" s="98"/>
      <c r="AA12" s="98"/>
      <c r="AB12" s="98"/>
      <c r="AC12" s="98"/>
      <c r="AD12" s="98"/>
      <c r="AE12" s="98"/>
      <c r="AF12" s="98"/>
      <c r="AG12" s="98"/>
      <c r="AH12" s="98"/>
      <c r="AI12" s="98"/>
      <c r="AJ12" s="98"/>
      <c r="AK12" s="98"/>
      <c r="AL12" s="98"/>
      <c r="AM12" s="98"/>
      <c r="AN12" s="98"/>
      <c r="AO12" s="98"/>
      <c r="AP12" s="98"/>
      <c r="AQ12" s="98"/>
      <c r="AR12" s="98"/>
      <c r="AS12" s="98"/>
      <c r="AT12" s="98"/>
      <c r="AU12" s="98"/>
      <c r="AV12" s="98"/>
      <c r="AW12" s="98"/>
      <c r="AX12" s="98"/>
      <c r="AY12" s="98"/>
      <c r="AZ12" s="98"/>
      <c r="BA12" s="98"/>
      <c r="BB12" s="98"/>
      <c r="BC12" s="98"/>
      <c r="BD12" s="98"/>
      <c r="BE12" s="98"/>
      <c r="BF12" s="98"/>
      <c r="BG12" s="98"/>
      <c r="BH12" s="98"/>
      <c r="BI12" s="98"/>
      <c r="BJ12" s="98"/>
      <c r="BK12" s="98"/>
      <c r="BL12" s="98"/>
      <c r="BM12" s="98"/>
      <c r="BN12" s="98"/>
      <c r="BO12" s="98"/>
      <c r="BP12" s="98"/>
      <c r="BQ12" s="98"/>
      <c r="BR12" s="98"/>
      <c r="BS12" s="98"/>
      <c r="BT12" s="98"/>
      <c r="BU12" s="98"/>
      <c r="BV12" s="98"/>
      <c r="BW12" s="98"/>
      <c r="BX12" s="98"/>
      <c r="BY12" s="98"/>
      <c r="BZ12" s="98"/>
      <c r="CA12" s="98"/>
      <c r="CB12" s="98"/>
      <c r="CC12" s="98"/>
      <c r="CD12" s="98"/>
      <c r="CE12" s="98"/>
      <c r="CF12" s="98"/>
      <c r="CG12" s="98"/>
      <c r="CH12" s="98"/>
      <c r="CI12" s="98"/>
      <c r="CJ12" s="98"/>
      <c r="CK12" s="98"/>
      <c r="CL12" s="98"/>
      <c r="CM12" s="98"/>
      <c r="CN12" s="98"/>
      <c r="CO12" s="98"/>
      <c r="CP12" s="98"/>
      <c r="CQ12" s="98"/>
      <c r="CR12" s="98"/>
      <c r="CS12" s="98"/>
      <c r="CT12" s="98"/>
      <c r="CU12" s="98"/>
      <c r="CV12" s="98"/>
      <c r="CW12" s="98"/>
      <c r="CX12" s="98"/>
      <c r="CY12" s="98"/>
      <c r="CZ12" s="98"/>
      <c r="DA12" s="98"/>
      <c r="DB12" s="98"/>
      <c r="DC12" s="98"/>
      <c r="DD12" s="98"/>
      <c r="DE12" s="98"/>
      <c r="DF12" s="98"/>
      <c r="DG12" s="98"/>
      <c r="DH12" s="98"/>
      <c r="DI12" s="98"/>
      <c r="DJ12" s="98"/>
      <c r="DK12" s="98"/>
      <c r="DL12" s="98"/>
      <c r="DM12" s="98"/>
      <c r="DN12" s="98"/>
      <c r="DO12" s="98"/>
      <c r="DP12" s="98"/>
      <c r="DQ12" s="98"/>
      <c r="DR12" s="98"/>
      <c r="DS12" s="98"/>
      <c r="DT12" s="98"/>
      <c r="DU12" s="98"/>
      <c r="DV12" s="98"/>
      <c r="DW12" s="98"/>
      <c r="DX12" s="98"/>
      <c r="DY12" s="98"/>
      <c r="DZ12" s="98"/>
      <c r="EA12" s="98"/>
      <c r="EB12" s="98"/>
      <c r="EC12" s="98"/>
      <c r="ED12" s="98"/>
      <c r="EE12" s="98"/>
      <c r="EF12" s="98"/>
      <c r="EG12" s="98"/>
      <c r="EH12" s="98"/>
      <c r="EI12" s="98"/>
      <c r="EJ12" s="98"/>
      <c r="EK12" s="98"/>
      <c r="EL12" s="98"/>
      <c r="EM12" s="98"/>
      <c r="EN12" s="98"/>
      <c r="EO12" s="98"/>
      <c r="EP12" s="98"/>
      <c r="EQ12" s="98"/>
      <c r="ER12" s="98"/>
      <c r="ES12" s="98"/>
      <c r="ET12" s="98"/>
      <c r="EU12" s="98"/>
      <c r="EV12" s="98"/>
      <c r="EW12" s="98"/>
      <c r="EX12" s="98"/>
      <c r="EY12" s="98"/>
      <c r="EZ12" s="98"/>
      <c r="FA12" s="98"/>
      <c r="FB12" s="98"/>
      <c r="FC12" s="98"/>
      <c r="FD12" s="98"/>
      <c r="FE12" s="98"/>
      <c r="FF12" s="98"/>
      <c r="FG12" s="98"/>
      <c r="FH12" s="98"/>
      <c r="FI12" s="98"/>
      <c r="FJ12" s="98"/>
      <c r="FK12" s="98"/>
      <c r="FL12" s="98"/>
      <c r="FM12" s="98"/>
      <c r="FN12" s="98"/>
      <c r="FO12" s="98"/>
      <c r="FP12" s="98"/>
      <c r="FQ12" s="98"/>
      <c r="FR12" s="98"/>
      <c r="FS12" s="98"/>
      <c r="FT12" s="98"/>
      <c r="FU12" s="98"/>
      <c r="FV12" s="98"/>
      <c r="FW12" s="98"/>
      <c r="FX12" s="98"/>
      <c r="FY12" s="98"/>
      <c r="FZ12" s="98"/>
      <c r="GA12" s="98"/>
      <c r="GB12" s="98"/>
      <c r="GC12" s="98"/>
      <c r="GD12" s="98"/>
      <c r="GE12" s="98"/>
      <c r="GF12" s="98"/>
      <c r="GG12" s="98"/>
      <c r="GH12" s="98"/>
      <c r="GI12" s="98"/>
      <c r="GJ12" s="98"/>
      <c r="GK12" s="98"/>
      <c r="GL12" s="98"/>
      <c r="GM12" s="98"/>
      <c r="GN12" s="98"/>
      <c r="GO12" s="98"/>
      <c r="GP12" s="98"/>
      <c r="GQ12" s="98"/>
      <c r="GR12" s="98"/>
      <c r="GS12" s="98"/>
      <c r="GT12" s="98"/>
      <c r="GU12" s="98"/>
      <c r="GV12" s="98"/>
      <c r="GW12" s="98"/>
      <c r="GX12" s="98"/>
      <c r="GY12" s="98"/>
      <c r="GZ12" s="98"/>
      <c r="HA12" s="98"/>
      <c r="HB12" s="98"/>
      <c r="HC12" s="98"/>
      <c r="HD12" s="98"/>
      <c r="HE12" s="98"/>
      <c r="HF12" s="98"/>
      <c r="HG12" s="98"/>
      <c r="HH12" s="98"/>
      <c r="HI12" s="98"/>
      <c r="HJ12" s="98"/>
      <c r="HK12" s="98"/>
      <c r="HL12" s="98"/>
      <c r="HM12" s="98"/>
      <c r="HN12" s="98"/>
      <c r="HO12" s="98"/>
      <c r="HP12" s="98"/>
      <c r="HQ12" s="98"/>
      <c r="HR12" s="98"/>
      <c r="HS12" s="98"/>
      <c r="HT12" s="98"/>
      <c r="HU12" s="98"/>
      <c r="HV12" s="98"/>
      <c r="HW12" s="98"/>
      <c r="HX12" s="98"/>
      <c r="HY12" s="98"/>
      <c r="HZ12" s="98"/>
      <c r="IA12" s="98"/>
      <c r="IB12" s="98"/>
      <c r="IC12" s="98"/>
      <c r="ID12" s="98"/>
      <c r="IE12" s="98"/>
      <c r="IF12" s="98"/>
      <c r="IG12" s="98"/>
      <c r="IH12" s="98"/>
      <c r="II12" s="98"/>
      <c r="IJ12" s="98"/>
      <c r="IK12" s="98"/>
      <c r="IL12" s="98"/>
      <c r="IM12" s="98"/>
      <c r="IN12" s="98"/>
      <c r="IO12" s="98"/>
      <c r="IP12" s="98"/>
      <c r="IQ12" s="98"/>
      <c r="IR12" s="98"/>
      <c r="IS12" s="98"/>
      <c r="IT12" s="98"/>
    </row>
    <row r="13" spans="1:254" ht="137.25" customHeight="1" x14ac:dyDescent="0.2">
      <c r="A13" s="256" t="s">
        <v>175</v>
      </c>
      <c r="B13" s="256"/>
      <c r="C13" s="256"/>
      <c r="D13" s="256"/>
      <c r="E13" s="256"/>
      <c r="F13" s="92">
        <v>1</v>
      </c>
      <c r="G13" s="256" t="s">
        <v>176</v>
      </c>
      <c r="H13" s="256"/>
      <c r="I13" s="256"/>
      <c r="J13" s="256"/>
      <c r="K13" s="256"/>
      <c r="L13" s="256" t="s">
        <v>168</v>
      </c>
      <c r="M13" s="256"/>
      <c r="N13" s="256"/>
      <c r="O13" s="256"/>
      <c r="P13" s="256"/>
      <c r="Q13" s="98"/>
      <c r="R13" s="98"/>
      <c r="S13" s="98"/>
      <c r="T13" s="98"/>
      <c r="U13" s="98"/>
      <c r="V13" s="98"/>
      <c r="W13" s="98"/>
      <c r="X13" s="98"/>
      <c r="Y13" s="98"/>
      <c r="Z13" s="98"/>
      <c r="AA13" s="98"/>
      <c r="AB13" s="98"/>
      <c r="AC13" s="98"/>
      <c r="AD13" s="98"/>
      <c r="AE13" s="98"/>
      <c r="AF13" s="98"/>
      <c r="AG13" s="98"/>
      <c r="AH13" s="98"/>
      <c r="AI13" s="98"/>
      <c r="AJ13" s="98"/>
      <c r="AK13" s="98"/>
      <c r="AL13" s="98"/>
      <c r="AM13" s="98"/>
      <c r="AN13" s="98"/>
      <c r="AO13" s="98"/>
      <c r="AP13" s="98"/>
      <c r="AQ13" s="98"/>
      <c r="AR13" s="98"/>
      <c r="AS13" s="98"/>
      <c r="AT13" s="98"/>
      <c r="AU13" s="98"/>
      <c r="AV13" s="98"/>
      <c r="AW13" s="98"/>
      <c r="AX13" s="98"/>
      <c r="AY13" s="98"/>
      <c r="AZ13" s="98"/>
      <c r="BA13" s="98"/>
      <c r="BB13" s="98"/>
      <c r="BC13" s="98"/>
      <c r="BD13" s="98"/>
      <c r="BE13" s="98"/>
      <c r="BF13" s="98"/>
      <c r="BG13" s="98"/>
      <c r="BH13" s="98"/>
      <c r="BI13" s="98"/>
      <c r="BJ13" s="98"/>
      <c r="BK13" s="98"/>
      <c r="BL13" s="98"/>
      <c r="BM13" s="98"/>
      <c r="BN13" s="98"/>
      <c r="BO13" s="98"/>
      <c r="BP13" s="98"/>
      <c r="BQ13" s="98"/>
      <c r="BR13" s="98"/>
      <c r="BS13" s="98"/>
      <c r="BT13" s="98"/>
      <c r="BU13" s="98"/>
      <c r="BV13" s="98"/>
      <c r="BW13" s="98"/>
      <c r="BX13" s="98"/>
      <c r="BY13" s="98"/>
      <c r="BZ13" s="98"/>
      <c r="CA13" s="98"/>
      <c r="CB13" s="98"/>
      <c r="CC13" s="98"/>
      <c r="CD13" s="98"/>
      <c r="CE13" s="98"/>
      <c r="CF13" s="98"/>
      <c r="CG13" s="98"/>
      <c r="CH13" s="98"/>
      <c r="CI13" s="98"/>
      <c r="CJ13" s="98"/>
      <c r="CK13" s="98"/>
      <c r="CL13" s="98"/>
      <c r="CM13" s="98"/>
      <c r="CN13" s="98"/>
      <c r="CO13" s="98"/>
      <c r="CP13" s="98"/>
      <c r="CQ13" s="98"/>
      <c r="CR13" s="98"/>
      <c r="CS13" s="98"/>
      <c r="CT13" s="98"/>
      <c r="CU13" s="98"/>
      <c r="CV13" s="98"/>
      <c r="CW13" s="98"/>
      <c r="CX13" s="98"/>
      <c r="CY13" s="98"/>
      <c r="CZ13" s="98"/>
      <c r="DA13" s="98"/>
      <c r="DB13" s="98"/>
      <c r="DC13" s="98"/>
      <c r="DD13" s="98"/>
      <c r="DE13" s="98"/>
      <c r="DF13" s="98"/>
      <c r="DG13" s="98"/>
      <c r="DH13" s="98"/>
      <c r="DI13" s="98"/>
      <c r="DJ13" s="98"/>
      <c r="DK13" s="98"/>
      <c r="DL13" s="98"/>
      <c r="DM13" s="98"/>
      <c r="DN13" s="98"/>
      <c r="DO13" s="98"/>
      <c r="DP13" s="98"/>
      <c r="DQ13" s="98"/>
      <c r="DR13" s="98"/>
      <c r="DS13" s="98"/>
      <c r="DT13" s="98"/>
      <c r="DU13" s="98"/>
      <c r="DV13" s="98"/>
      <c r="DW13" s="98"/>
      <c r="DX13" s="98"/>
      <c r="DY13" s="98"/>
      <c r="DZ13" s="98"/>
      <c r="EA13" s="98"/>
      <c r="EB13" s="98"/>
      <c r="EC13" s="98"/>
      <c r="ED13" s="98"/>
      <c r="EE13" s="98"/>
      <c r="EF13" s="98"/>
      <c r="EG13" s="98"/>
      <c r="EH13" s="98"/>
      <c r="EI13" s="98"/>
      <c r="EJ13" s="98"/>
      <c r="EK13" s="98"/>
      <c r="EL13" s="98"/>
      <c r="EM13" s="98"/>
      <c r="EN13" s="98"/>
      <c r="EO13" s="98"/>
      <c r="EP13" s="98"/>
      <c r="EQ13" s="98"/>
      <c r="ER13" s="98"/>
      <c r="ES13" s="98"/>
      <c r="ET13" s="98"/>
      <c r="EU13" s="98"/>
      <c r="EV13" s="98"/>
      <c r="EW13" s="98"/>
      <c r="EX13" s="98"/>
      <c r="EY13" s="98"/>
      <c r="EZ13" s="98"/>
      <c r="FA13" s="98"/>
      <c r="FB13" s="98"/>
      <c r="FC13" s="98"/>
      <c r="FD13" s="98"/>
      <c r="FE13" s="98"/>
      <c r="FF13" s="98"/>
      <c r="FG13" s="98"/>
      <c r="FH13" s="98"/>
      <c r="FI13" s="98"/>
      <c r="FJ13" s="98"/>
      <c r="FK13" s="98"/>
      <c r="FL13" s="98"/>
      <c r="FM13" s="98"/>
      <c r="FN13" s="98"/>
      <c r="FO13" s="98"/>
      <c r="FP13" s="98"/>
      <c r="FQ13" s="98"/>
      <c r="FR13" s="98"/>
      <c r="FS13" s="98"/>
      <c r="FT13" s="98"/>
      <c r="FU13" s="98"/>
      <c r="FV13" s="98"/>
      <c r="FW13" s="98"/>
      <c r="FX13" s="98"/>
      <c r="FY13" s="98"/>
      <c r="FZ13" s="98"/>
      <c r="GA13" s="98"/>
      <c r="GB13" s="98"/>
      <c r="GC13" s="98"/>
      <c r="GD13" s="98"/>
      <c r="GE13" s="98"/>
      <c r="GF13" s="98"/>
      <c r="GG13" s="98"/>
      <c r="GH13" s="98"/>
      <c r="GI13" s="98"/>
      <c r="GJ13" s="98"/>
      <c r="GK13" s="98"/>
      <c r="GL13" s="98"/>
      <c r="GM13" s="98"/>
      <c r="GN13" s="98"/>
      <c r="GO13" s="98"/>
      <c r="GP13" s="98"/>
      <c r="GQ13" s="98"/>
      <c r="GR13" s="98"/>
      <c r="GS13" s="98"/>
      <c r="GT13" s="98"/>
      <c r="GU13" s="98"/>
      <c r="GV13" s="98"/>
      <c r="GW13" s="98"/>
      <c r="GX13" s="98"/>
      <c r="GY13" s="98"/>
      <c r="GZ13" s="98"/>
      <c r="HA13" s="98"/>
      <c r="HB13" s="98"/>
      <c r="HC13" s="98"/>
      <c r="HD13" s="98"/>
      <c r="HE13" s="98"/>
      <c r="HF13" s="98"/>
      <c r="HG13" s="98"/>
      <c r="HH13" s="98"/>
      <c r="HI13" s="98"/>
      <c r="HJ13" s="98"/>
      <c r="HK13" s="98"/>
      <c r="HL13" s="98"/>
      <c r="HM13" s="98"/>
      <c r="HN13" s="98"/>
      <c r="HO13" s="98"/>
      <c r="HP13" s="98"/>
      <c r="HQ13" s="98"/>
      <c r="HR13" s="98"/>
      <c r="HS13" s="98"/>
      <c r="HT13" s="98"/>
      <c r="HU13" s="98"/>
      <c r="HV13" s="98"/>
      <c r="HW13" s="98"/>
      <c r="HX13" s="98"/>
      <c r="HY13" s="98"/>
      <c r="HZ13" s="98"/>
      <c r="IA13" s="98"/>
      <c r="IB13" s="98"/>
      <c r="IC13" s="98"/>
      <c r="ID13" s="98"/>
      <c r="IE13" s="98"/>
      <c r="IF13" s="98"/>
      <c r="IG13" s="98"/>
      <c r="IH13" s="98"/>
      <c r="II13" s="98"/>
      <c r="IJ13" s="98"/>
      <c r="IK13" s="98"/>
      <c r="IL13" s="98"/>
      <c r="IM13" s="98"/>
      <c r="IN13" s="98"/>
      <c r="IO13" s="98"/>
      <c r="IP13" s="98"/>
      <c r="IQ13" s="98"/>
      <c r="IR13" s="98"/>
      <c r="IS13" s="98"/>
      <c r="IT13" s="98"/>
    </row>
    <row r="14" spans="1:254" ht="26.85" customHeight="1" x14ac:dyDescent="0.2">
      <c r="A14" s="257" t="s">
        <v>177</v>
      </c>
      <c r="B14" s="257"/>
      <c r="C14" s="257"/>
      <c r="D14" s="257"/>
      <c r="E14" s="257"/>
      <c r="F14" s="92">
        <v>1</v>
      </c>
      <c r="G14" s="256" t="s">
        <v>178</v>
      </c>
      <c r="H14" s="256"/>
      <c r="I14" s="256"/>
      <c r="J14" s="256"/>
      <c r="K14" s="256"/>
      <c r="L14" s="256" t="s">
        <v>179</v>
      </c>
      <c r="M14" s="256"/>
      <c r="N14" s="256"/>
      <c r="O14" s="256"/>
      <c r="P14" s="256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8"/>
      <c r="AB14" s="98"/>
      <c r="AC14" s="98"/>
      <c r="AD14" s="98"/>
      <c r="AE14" s="98"/>
      <c r="AF14" s="98"/>
      <c r="AG14" s="98"/>
      <c r="AH14" s="98"/>
      <c r="AI14" s="98"/>
      <c r="AJ14" s="98"/>
      <c r="AK14" s="98"/>
      <c r="AL14" s="98"/>
      <c r="AM14" s="98"/>
      <c r="AN14" s="98"/>
      <c r="AO14" s="98"/>
      <c r="AP14" s="98"/>
      <c r="AQ14" s="98"/>
      <c r="AR14" s="98"/>
      <c r="AS14" s="98"/>
      <c r="AT14" s="98"/>
      <c r="AU14" s="98"/>
      <c r="AV14" s="98"/>
      <c r="AW14" s="98"/>
      <c r="AX14" s="98"/>
      <c r="AY14" s="98"/>
      <c r="AZ14" s="98"/>
      <c r="BA14" s="98"/>
      <c r="BB14" s="98"/>
      <c r="BC14" s="98"/>
      <c r="BD14" s="98"/>
      <c r="BE14" s="98"/>
      <c r="BF14" s="98"/>
      <c r="BG14" s="98"/>
      <c r="BH14" s="98"/>
      <c r="BI14" s="98"/>
      <c r="BJ14" s="98"/>
      <c r="BK14" s="98"/>
      <c r="BL14" s="98"/>
      <c r="BM14" s="98"/>
      <c r="BN14" s="98"/>
      <c r="BO14" s="98"/>
      <c r="BP14" s="98"/>
      <c r="BQ14" s="98"/>
      <c r="BR14" s="98"/>
      <c r="BS14" s="98"/>
      <c r="BT14" s="98"/>
      <c r="BU14" s="98"/>
      <c r="BV14" s="98"/>
      <c r="BW14" s="98"/>
      <c r="BX14" s="98"/>
      <c r="BY14" s="98"/>
      <c r="BZ14" s="98"/>
      <c r="CA14" s="98"/>
      <c r="CB14" s="98"/>
      <c r="CC14" s="98"/>
      <c r="CD14" s="98"/>
      <c r="CE14" s="98"/>
      <c r="CF14" s="98"/>
      <c r="CG14" s="98"/>
      <c r="CH14" s="98"/>
      <c r="CI14" s="98"/>
      <c r="CJ14" s="98"/>
      <c r="CK14" s="98"/>
      <c r="CL14" s="98"/>
      <c r="CM14" s="98"/>
      <c r="CN14" s="98"/>
      <c r="CO14" s="98"/>
      <c r="CP14" s="98"/>
      <c r="CQ14" s="98"/>
      <c r="CR14" s="98"/>
      <c r="CS14" s="98"/>
      <c r="CT14" s="98"/>
      <c r="CU14" s="98"/>
      <c r="CV14" s="98"/>
      <c r="CW14" s="98"/>
      <c r="CX14" s="98"/>
      <c r="CY14" s="98"/>
      <c r="CZ14" s="98"/>
      <c r="DA14" s="98"/>
      <c r="DB14" s="98"/>
      <c r="DC14" s="98"/>
      <c r="DD14" s="98"/>
      <c r="DE14" s="98"/>
      <c r="DF14" s="98"/>
      <c r="DG14" s="98"/>
      <c r="DH14" s="98"/>
      <c r="DI14" s="98"/>
      <c r="DJ14" s="98"/>
      <c r="DK14" s="98"/>
      <c r="DL14" s="98"/>
      <c r="DM14" s="98"/>
      <c r="DN14" s="98"/>
      <c r="DO14" s="98"/>
      <c r="DP14" s="98"/>
      <c r="DQ14" s="98"/>
      <c r="DR14" s="98"/>
      <c r="DS14" s="98"/>
      <c r="DT14" s="98"/>
      <c r="DU14" s="98"/>
      <c r="DV14" s="98"/>
      <c r="DW14" s="98"/>
      <c r="DX14" s="98"/>
      <c r="DY14" s="98"/>
      <c r="DZ14" s="98"/>
      <c r="EA14" s="98"/>
      <c r="EB14" s="98"/>
      <c r="EC14" s="98"/>
      <c r="ED14" s="98"/>
      <c r="EE14" s="98"/>
      <c r="EF14" s="98"/>
      <c r="EG14" s="98"/>
      <c r="EH14" s="98"/>
      <c r="EI14" s="98"/>
      <c r="EJ14" s="98"/>
      <c r="EK14" s="98"/>
      <c r="EL14" s="98"/>
      <c r="EM14" s="98"/>
      <c r="EN14" s="98"/>
      <c r="EO14" s="98"/>
      <c r="EP14" s="98"/>
      <c r="EQ14" s="98"/>
      <c r="ER14" s="98"/>
      <c r="ES14" s="98"/>
      <c r="ET14" s="98"/>
      <c r="EU14" s="98"/>
      <c r="EV14" s="98"/>
      <c r="EW14" s="98"/>
      <c r="EX14" s="98"/>
      <c r="EY14" s="98"/>
      <c r="EZ14" s="98"/>
      <c r="FA14" s="98"/>
      <c r="FB14" s="98"/>
      <c r="FC14" s="98"/>
      <c r="FD14" s="98"/>
      <c r="FE14" s="98"/>
      <c r="FF14" s="98"/>
      <c r="FG14" s="98"/>
      <c r="FH14" s="98"/>
      <c r="FI14" s="98"/>
      <c r="FJ14" s="98"/>
      <c r="FK14" s="98"/>
      <c r="FL14" s="98"/>
      <c r="FM14" s="98"/>
      <c r="FN14" s="98"/>
      <c r="FO14" s="98"/>
      <c r="FP14" s="98"/>
      <c r="FQ14" s="98"/>
      <c r="FR14" s="98"/>
      <c r="FS14" s="98"/>
      <c r="FT14" s="98"/>
      <c r="FU14" s="98"/>
      <c r="FV14" s="98"/>
      <c r="FW14" s="98"/>
      <c r="FX14" s="98"/>
      <c r="FY14" s="98"/>
      <c r="FZ14" s="98"/>
      <c r="GA14" s="98"/>
      <c r="GB14" s="98"/>
      <c r="GC14" s="98"/>
      <c r="GD14" s="98"/>
      <c r="GE14" s="98"/>
      <c r="GF14" s="98"/>
      <c r="GG14" s="98"/>
      <c r="GH14" s="98"/>
      <c r="GI14" s="98"/>
      <c r="GJ14" s="98"/>
      <c r="GK14" s="98"/>
      <c r="GL14" s="98"/>
      <c r="GM14" s="98"/>
      <c r="GN14" s="98"/>
      <c r="GO14" s="98"/>
      <c r="GP14" s="98"/>
      <c r="GQ14" s="98"/>
      <c r="GR14" s="98"/>
      <c r="GS14" s="98"/>
      <c r="GT14" s="98"/>
      <c r="GU14" s="98"/>
      <c r="GV14" s="98"/>
      <c r="GW14" s="98"/>
      <c r="GX14" s="98"/>
      <c r="GY14" s="98"/>
      <c r="GZ14" s="98"/>
      <c r="HA14" s="98"/>
      <c r="HB14" s="98"/>
      <c r="HC14" s="98"/>
      <c r="HD14" s="98"/>
      <c r="HE14" s="98"/>
      <c r="HF14" s="98"/>
      <c r="HG14" s="98"/>
      <c r="HH14" s="98"/>
      <c r="HI14" s="98"/>
      <c r="HJ14" s="98"/>
      <c r="HK14" s="98"/>
      <c r="HL14" s="98"/>
      <c r="HM14" s="98"/>
      <c r="HN14" s="98"/>
      <c r="HO14" s="98"/>
      <c r="HP14" s="98"/>
      <c r="HQ14" s="98"/>
      <c r="HR14" s="98"/>
      <c r="HS14" s="98"/>
      <c r="HT14" s="98"/>
      <c r="HU14" s="98"/>
      <c r="HV14" s="98"/>
      <c r="HW14" s="98"/>
      <c r="HX14" s="98"/>
      <c r="HY14" s="98"/>
      <c r="HZ14" s="98"/>
      <c r="IA14" s="98"/>
      <c r="IB14" s="98"/>
      <c r="IC14" s="98"/>
      <c r="ID14" s="98"/>
      <c r="IE14" s="98"/>
      <c r="IF14" s="98"/>
      <c r="IG14" s="98"/>
      <c r="IH14" s="98"/>
      <c r="II14" s="98"/>
      <c r="IJ14" s="98"/>
      <c r="IK14" s="98"/>
      <c r="IL14" s="98"/>
      <c r="IM14" s="98"/>
      <c r="IN14" s="98"/>
      <c r="IO14" s="98"/>
      <c r="IP14" s="98"/>
      <c r="IQ14" s="98"/>
      <c r="IR14" s="98"/>
      <c r="IS14" s="98"/>
      <c r="IT14" s="98"/>
    </row>
    <row r="15" spans="1:254" ht="133.5" customHeight="1" x14ac:dyDescent="0.2">
      <c r="A15" s="259" t="s">
        <v>180</v>
      </c>
      <c r="B15" s="259"/>
      <c r="C15" s="259"/>
      <c r="D15" s="259"/>
      <c r="E15" s="259"/>
      <c r="F15" s="92">
        <v>1</v>
      </c>
      <c r="G15" s="256" t="s">
        <v>181</v>
      </c>
      <c r="H15" s="256"/>
      <c r="I15" s="256"/>
      <c r="J15" s="256"/>
      <c r="K15" s="256"/>
      <c r="L15" s="256" t="s">
        <v>182</v>
      </c>
      <c r="M15" s="256"/>
      <c r="N15" s="256"/>
      <c r="O15" s="256"/>
      <c r="P15" s="256"/>
      <c r="Q15" s="98"/>
      <c r="R15" s="98"/>
      <c r="S15" s="98"/>
      <c r="T15" s="98"/>
      <c r="U15" s="98"/>
      <c r="V15" s="98"/>
      <c r="W15" s="98"/>
      <c r="X15" s="98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  <c r="AL15" s="98"/>
      <c r="AM15" s="98"/>
      <c r="AN15" s="98"/>
      <c r="AO15" s="98"/>
      <c r="AP15" s="98"/>
      <c r="AQ15" s="98"/>
      <c r="AR15" s="98"/>
      <c r="AS15" s="98"/>
      <c r="AT15" s="98"/>
      <c r="AU15" s="98"/>
      <c r="AV15" s="98"/>
      <c r="AW15" s="98"/>
      <c r="AX15" s="98"/>
      <c r="AY15" s="98"/>
      <c r="AZ15" s="98"/>
      <c r="BA15" s="98"/>
      <c r="BB15" s="98"/>
      <c r="BC15" s="98"/>
      <c r="BD15" s="98"/>
      <c r="BE15" s="98"/>
      <c r="BF15" s="98"/>
      <c r="BG15" s="98"/>
      <c r="BH15" s="98"/>
      <c r="BI15" s="98"/>
      <c r="BJ15" s="98"/>
      <c r="BK15" s="98"/>
      <c r="BL15" s="98"/>
      <c r="BM15" s="98"/>
      <c r="BN15" s="98"/>
      <c r="BO15" s="98"/>
      <c r="BP15" s="98"/>
      <c r="BQ15" s="98"/>
      <c r="BR15" s="98"/>
      <c r="BS15" s="98"/>
      <c r="BT15" s="98"/>
      <c r="BU15" s="98"/>
      <c r="BV15" s="98"/>
      <c r="BW15" s="98"/>
      <c r="BX15" s="98"/>
      <c r="BY15" s="98"/>
      <c r="BZ15" s="98"/>
      <c r="CA15" s="98"/>
      <c r="CB15" s="98"/>
      <c r="CC15" s="98"/>
      <c r="CD15" s="98"/>
      <c r="CE15" s="98"/>
      <c r="CF15" s="98"/>
      <c r="CG15" s="98"/>
      <c r="CH15" s="98"/>
      <c r="CI15" s="98"/>
      <c r="CJ15" s="98"/>
      <c r="CK15" s="98"/>
      <c r="CL15" s="98"/>
      <c r="CM15" s="98"/>
      <c r="CN15" s="98"/>
      <c r="CO15" s="98"/>
      <c r="CP15" s="98"/>
      <c r="CQ15" s="98"/>
      <c r="CR15" s="98"/>
      <c r="CS15" s="98"/>
      <c r="CT15" s="98"/>
      <c r="CU15" s="98"/>
      <c r="CV15" s="98"/>
      <c r="CW15" s="98"/>
      <c r="CX15" s="98"/>
      <c r="CY15" s="98"/>
      <c r="CZ15" s="98"/>
      <c r="DA15" s="98"/>
      <c r="DB15" s="98"/>
      <c r="DC15" s="98"/>
      <c r="DD15" s="98"/>
      <c r="DE15" s="98"/>
      <c r="DF15" s="98"/>
      <c r="DG15" s="98"/>
      <c r="DH15" s="98"/>
      <c r="DI15" s="98"/>
      <c r="DJ15" s="98"/>
      <c r="DK15" s="98"/>
      <c r="DL15" s="98"/>
      <c r="DM15" s="98"/>
      <c r="DN15" s="98"/>
      <c r="DO15" s="98"/>
      <c r="DP15" s="98"/>
      <c r="DQ15" s="98"/>
      <c r="DR15" s="98"/>
      <c r="DS15" s="98"/>
      <c r="DT15" s="98"/>
      <c r="DU15" s="98"/>
      <c r="DV15" s="98"/>
      <c r="DW15" s="98"/>
      <c r="DX15" s="98"/>
      <c r="DY15" s="98"/>
      <c r="DZ15" s="98"/>
      <c r="EA15" s="98"/>
      <c r="EB15" s="98"/>
      <c r="EC15" s="98"/>
      <c r="ED15" s="98"/>
      <c r="EE15" s="98"/>
      <c r="EF15" s="98"/>
      <c r="EG15" s="98"/>
      <c r="EH15" s="98"/>
      <c r="EI15" s="98"/>
      <c r="EJ15" s="98"/>
      <c r="EK15" s="98"/>
      <c r="EL15" s="98"/>
      <c r="EM15" s="98"/>
      <c r="EN15" s="98"/>
      <c r="EO15" s="98"/>
      <c r="EP15" s="98"/>
      <c r="EQ15" s="98"/>
      <c r="ER15" s="98"/>
      <c r="ES15" s="98"/>
      <c r="ET15" s="98"/>
      <c r="EU15" s="98"/>
      <c r="EV15" s="98"/>
      <c r="EW15" s="98"/>
      <c r="EX15" s="98"/>
      <c r="EY15" s="98"/>
      <c r="EZ15" s="98"/>
      <c r="FA15" s="98"/>
      <c r="FB15" s="98"/>
      <c r="FC15" s="98"/>
      <c r="FD15" s="98"/>
      <c r="FE15" s="98"/>
      <c r="FF15" s="98"/>
      <c r="FG15" s="98"/>
      <c r="FH15" s="98"/>
      <c r="FI15" s="98"/>
      <c r="FJ15" s="98"/>
      <c r="FK15" s="98"/>
      <c r="FL15" s="98"/>
      <c r="FM15" s="98"/>
      <c r="FN15" s="98"/>
      <c r="FO15" s="98"/>
      <c r="FP15" s="98"/>
      <c r="FQ15" s="98"/>
      <c r="FR15" s="98"/>
      <c r="FS15" s="98"/>
      <c r="FT15" s="98"/>
      <c r="FU15" s="98"/>
      <c r="FV15" s="98"/>
      <c r="FW15" s="98"/>
      <c r="FX15" s="98"/>
      <c r="FY15" s="98"/>
      <c r="FZ15" s="98"/>
      <c r="GA15" s="98"/>
      <c r="GB15" s="98"/>
      <c r="GC15" s="98"/>
      <c r="GD15" s="98"/>
      <c r="GE15" s="98"/>
      <c r="GF15" s="98"/>
      <c r="GG15" s="98"/>
      <c r="GH15" s="98"/>
      <c r="GI15" s="98"/>
      <c r="GJ15" s="98"/>
      <c r="GK15" s="98"/>
      <c r="GL15" s="98"/>
      <c r="GM15" s="98"/>
      <c r="GN15" s="98"/>
      <c r="GO15" s="98"/>
      <c r="GP15" s="98"/>
      <c r="GQ15" s="98"/>
      <c r="GR15" s="98"/>
      <c r="GS15" s="98"/>
      <c r="GT15" s="98"/>
      <c r="GU15" s="98"/>
      <c r="GV15" s="98"/>
      <c r="GW15" s="98"/>
      <c r="GX15" s="98"/>
      <c r="GY15" s="98"/>
      <c r="GZ15" s="98"/>
      <c r="HA15" s="98"/>
      <c r="HB15" s="98"/>
      <c r="HC15" s="98"/>
      <c r="HD15" s="98"/>
      <c r="HE15" s="98"/>
      <c r="HF15" s="98"/>
      <c r="HG15" s="98"/>
      <c r="HH15" s="98"/>
      <c r="HI15" s="98"/>
      <c r="HJ15" s="98"/>
      <c r="HK15" s="98"/>
      <c r="HL15" s="98"/>
      <c r="HM15" s="98"/>
      <c r="HN15" s="98"/>
      <c r="HO15" s="98"/>
      <c r="HP15" s="98"/>
      <c r="HQ15" s="98"/>
      <c r="HR15" s="98"/>
      <c r="HS15" s="98"/>
      <c r="HT15" s="98"/>
      <c r="HU15" s="98"/>
      <c r="HV15" s="98"/>
      <c r="HW15" s="98"/>
      <c r="HX15" s="98"/>
      <c r="HY15" s="98"/>
      <c r="HZ15" s="98"/>
      <c r="IA15" s="98"/>
      <c r="IB15" s="98"/>
      <c r="IC15" s="98"/>
      <c r="ID15" s="98"/>
      <c r="IE15" s="98"/>
      <c r="IF15" s="98"/>
      <c r="IG15" s="98"/>
      <c r="IH15" s="98"/>
      <c r="II15" s="98"/>
      <c r="IJ15" s="98"/>
      <c r="IK15" s="98"/>
      <c r="IL15" s="98"/>
      <c r="IM15" s="98"/>
      <c r="IN15" s="98"/>
      <c r="IO15" s="98"/>
      <c r="IP15" s="98"/>
      <c r="IQ15" s="98"/>
      <c r="IR15" s="98"/>
      <c r="IS15" s="98"/>
      <c r="IT15" s="98"/>
    </row>
    <row r="16" spans="1:254" ht="94.15" customHeight="1" x14ac:dyDescent="0.2">
      <c r="A16" s="257" t="s">
        <v>183</v>
      </c>
      <c r="B16" s="257"/>
      <c r="C16" s="257"/>
      <c r="D16" s="257"/>
      <c r="E16" s="257"/>
      <c r="F16" s="92">
        <v>1</v>
      </c>
      <c r="G16" s="256" t="s">
        <v>184</v>
      </c>
      <c r="H16" s="256"/>
      <c r="I16" s="256"/>
      <c r="J16" s="256"/>
      <c r="K16" s="256"/>
      <c r="L16" s="256" t="s">
        <v>185</v>
      </c>
      <c r="M16" s="256"/>
      <c r="N16" s="256"/>
      <c r="O16" s="256"/>
      <c r="P16" s="256"/>
      <c r="Q16" s="98"/>
      <c r="R16" s="98"/>
      <c r="S16" s="98"/>
      <c r="T16" s="98"/>
      <c r="U16" s="98"/>
      <c r="V16" s="98"/>
      <c r="W16" s="98"/>
      <c r="X16" s="98"/>
      <c r="Y16" s="98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  <c r="AL16" s="98"/>
      <c r="AM16" s="98"/>
      <c r="AN16" s="98"/>
      <c r="AO16" s="98"/>
      <c r="AP16" s="98"/>
      <c r="AQ16" s="98"/>
      <c r="AR16" s="98"/>
      <c r="AS16" s="98"/>
      <c r="AT16" s="98"/>
      <c r="AU16" s="98"/>
      <c r="AV16" s="98"/>
      <c r="AW16" s="98"/>
      <c r="AX16" s="98"/>
      <c r="AY16" s="98"/>
      <c r="AZ16" s="98"/>
      <c r="BA16" s="98"/>
      <c r="BB16" s="98"/>
      <c r="BC16" s="98"/>
      <c r="BD16" s="98"/>
      <c r="BE16" s="98"/>
      <c r="BF16" s="98"/>
      <c r="BG16" s="98"/>
      <c r="BH16" s="98"/>
      <c r="BI16" s="98"/>
      <c r="BJ16" s="98"/>
      <c r="BK16" s="98"/>
      <c r="BL16" s="98"/>
      <c r="BM16" s="98"/>
      <c r="BN16" s="98"/>
      <c r="BO16" s="98"/>
      <c r="BP16" s="98"/>
      <c r="BQ16" s="98"/>
      <c r="BR16" s="98"/>
      <c r="BS16" s="98"/>
      <c r="BT16" s="98"/>
      <c r="BU16" s="98"/>
      <c r="BV16" s="98"/>
      <c r="BW16" s="98"/>
      <c r="BX16" s="98"/>
      <c r="BY16" s="98"/>
      <c r="BZ16" s="98"/>
      <c r="CA16" s="98"/>
      <c r="CB16" s="98"/>
      <c r="CC16" s="98"/>
      <c r="CD16" s="98"/>
      <c r="CE16" s="98"/>
      <c r="CF16" s="98"/>
      <c r="CG16" s="98"/>
      <c r="CH16" s="98"/>
      <c r="CI16" s="98"/>
      <c r="CJ16" s="98"/>
      <c r="CK16" s="98"/>
      <c r="CL16" s="98"/>
      <c r="CM16" s="98"/>
      <c r="CN16" s="98"/>
      <c r="CO16" s="98"/>
      <c r="CP16" s="98"/>
      <c r="CQ16" s="98"/>
      <c r="CR16" s="98"/>
      <c r="CS16" s="98"/>
      <c r="CT16" s="98"/>
      <c r="CU16" s="98"/>
      <c r="CV16" s="98"/>
      <c r="CW16" s="98"/>
      <c r="CX16" s="98"/>
      <c r="CY16" s="98"/>
      <c r="CZ16" s="98"/>
      <c r="DA16" s="98"/>
      <c r="DB16" s="98"/>
      <c r="DC16" s="98"/>
      <c r="DD16" s="98"/>
      <c r="DE16" s="98"/>
      <c r="DF16" s="98"/>
      <c r="DG16" s="98"/>
      <c r="DH16" s="98"/>
      <c r="DI16" s="98"/>
      <c r="DJ16" s="98"/>
      <c r="DK16" s="98"/>
      <c r="DL16" s="98"/>
      <c r="DM16" s="98"/>
      <c r="DN16" s="98"/>
      <c r="DO16" s="98"/>
      <c r="DP16" s="98"/>
      <c r="DQ16" s="98"/>
      <c r="DR16" s="98"/>
      <c r="DS16" s="98"/>
      <c r="DT16" s="98"/>
      <c r="DU16" s="98"/>
      <c r="DV16" s="98"/>
      <c r="DW16" s="98"/>
      <c r="DX16" s="98"/>
      <c r="DY16" s="98"/>
      <c r="DZ16" s="98"/>
      <c r="EA16" s="98"/>
      <c r="EB16" s="98"/>
      <c r="EC16" s="98"/>
      <c r="ED16" s="98"/>
      <c r="EE16" s="98"/>
      <c r="EF16" s="98"/>
      <c r="EG16" s="98"/>
      <c r="EH16" s="98"/>
      <c r="EI16" s="98"/>
      <c r="EJ16" s="98"/>
      <c r="EK16" s="98"/>
      <c r="EL16" s="98"/>
      <c r="EM16" s="98"/>
      <c r="EN16" s="98"/>
      <c r="EO16" s="98"/>
      <c r="EP16" s="98"/>
      <c r="EQ16" s="98"/>
      <c r="ER16" s="98"/>
      <c r="ES16" s="98"/>
      <c r="ET16" s="98"/>
      <c r="EU16" s="98"/>
      <c r="EV16" s="98"/>
      <c r="EW16" s="98"/>
      <c r="EX16" s="98"/>
      <c r="EY16" s="98"/>
      <c r="EZ16" s="98"/>
      <c r="FA16" s="98"/>
      <c r="FB16" s="98"/>
      <c r="FC16" s="98"/>
      <c r="FD16" s="98"/>
      <c r="FE16" s="98"/>
      <c r="FF16" s="98"/>
      <c r="FG16" s="98"/>
      <c r="FH16" s="98"/>
      <c r="FI16" s="98"/>
      <c r="FJ16" s="98"/>
      <c r="FK16" s="98"/>
      <c r="FL16" s="98"/>
      <c r="FM16" s="98"/>
      <c r="FN16" s="98"/>
      <c r="FO16" s="98"/>
      <c r="FP16" s="98"/>
      <c r="FQ16" s="98"/>
      <c r="FR16" s="98"/>
      <c r="FS16" s="98"/>
      <c r="FT16" s="98"/>
      <c r="FU16" s="98"/>
      <c r="FV16" s="98"/>
      <c r="FW16" s="98"/>
      <c r="FX16" s="98"/>
      <c r="FY16" s="98"/>
      <c r="FZ16" s="98"/>
      <c r="GA16" s="98"/>
      <c r="GB16" s="98"/>
      <c r="GC16" s="98"/>
      <c r="GD16" s="98"/>
      <c r="GE16" s="98"/>
      <c r="GF16" s="98"/>
      <c r="GG16" s="98"/>
      <c r="GH16" s="98"/>
      <c r="GI16" s="98"/>
      <c r="GJ16" s="98"/>
      <c r="GK16" s="98"/>
      <c r="GL16" s="98"/>
      <c r="GM16" s="98"/>
      <c r="GN16" s="98"/>
      <c r="GO16" s="98"/>
      <c r="GP16" s="98"/>
      <c r="GQ16" s="98"/>
      <c r="GR16" s="98"/>
      <c r="GS16" s="98"/>
      <c r="GT16" s="98"/>
      <c r="GU16" s="98"/>
      <c r="GV16" s="98"/>
      <c r="GW16" s="98"/>
      <c r="GX16" s="98"/>
      <c r="GY16" s="98"/>
      <c r="GZ16" s="98"/>
      <c r="HA16" s="98"/>
      <c r="HB16" s="98"/>
      <c r="HC16" s="98"/>
      <c r="HD16" s="98"/>
      <c r="HE16" s="98"/>
      <c r="HF16" s="98"/>
      <c r="HG16" s="98"/>
      <c r="HH16" s="98"/>
      <c r="HI16" s="98"/>
      <c r="HJ16" s="98"/>
      <c r="HK16" s="98"/>
      <c r="HL16" s="98"/>
      <c r="HM16" s="98"/>
      <c r="HN16" s="98"/>
      <c r="HO16" s="98"/>
      <c r="HP16" s="98"/>
      <c r="HQ16" s="98"/>
      <c r="HR16" s="98"/>
      <c r="HS16" s="98"/>
      <c r="HT16" s="98"/>
      <c r="HU16" s="98"/>
      <c r="HV16" s="98"/>
      <c r="HW16" s="98"/>
      <c r="HX16" s="98"/>
      <c r="HY16" s="98"/>
      <c r="HZ16" s="98"/>
      <c r="IA16" s="98"/>
      <c r="IB16" s="98"/>
      <c r="IC16" s="98"/>
      <c r="ID16" s="98"/>
      <c r="IE16" s="98"/>
      <c r="IF16" s="98"/>
      <c r="IG16" s="98"/>
      <c r="IH16" s="98"/>
      <c r="II16" s="98"/>
      <c r="IJ16" s="98"/>
      <c r="IK16" s="98"/>
      <c r="IL16" s="98"/>
      <c r="IM16" s="98"/>
      <c r="IN16" s="98"/>
      <c r="IO16" s="98"/>
      <c r="IP16" s="98"/>
      <c r="IQ16" s="98"/>
      <c r="IR16" s="98"/>
      <c r="IS16" s="98"/>
      <c r="IT16" s="98"/>
    </row>
    <row r="17" spans="1:255" ht="155.25" customHeight="1" x14ac:dyDescent="0.2">
      <c r="A17" s="257" t="s">
        <v>186</v>
      </c>
      <c r="B17" s="257"/>
      <c r="C17" s="257"/>
      <c r="D17" s="257"/>
      <c r="E17" s="257"/>
      <c r="F17" s="92">
        <v>1</v>
      </c>
      <c r="G17" s="256" t="s">
        <v>187</v>
      </c>
      <c r="H17" s="256"/>
      <c r="I17" s="256"/>
      <c r="J17" s="256"/>
      <c r="K17" s="256"/>
      <c r="L17" s="256" t="s">
        <v>188</v>
      </c>
      <c r="M17" s="256"/>
      <c r="N17" s="256"/>
      <c r="O17" s="256"/>
      <c r="P17" s="256"/>
      <c r="Q17" s="98"/>
      <c r="R17" s="98"/>
      <c r="S17" s="98"/>
      <c r="T17" s="98"/>
      <c r="U17" s="98"/>
      <c r="V17" s="98"/>
      <c r="W17" s="98"/>
      <c r="X17" s="98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  <c r="AL17" s="98"/>
      <c r="AM17" s="98"/>
      <c r="AN17" s="98"/>
      <c r="AO17" s="98"/>
      <c r="AP17" s="98"/>
      <c r="AQ17" s="98"/>
      <c r="AR17" s="98"/>
      <c r="AS17" s="98"/>
      <c r="AT17" s="98"/>
      <c r="AU17" s="98"/>
      <c r="AV17" s="98"/>
      <c r="AW17" s="98"/>
      <c r="AX17" s="98"/>
      <c r="AY17" s="98"/>
      <c r="AZ17" s="98"/>
      <c r="BA17" s="98"/>
      <c r="BB17" s="98"/>
      <c r="BC17" s="98"/>
      <c r="BD17" s="98"/>
      <c r="BE17" s="98"/>
      <c r="BF17" s="98"/>
      <c r="BG17" s="98"/>
      <c r="BH17" s="98"/>
      <c r="BI17" s="98"/>
      <c r="BJ17" s="98"/>
      <c r="BK17" s="98"/>
      <c r="BL17" s="98"/>
      <c r="BM17" s="98"/>
      <c r="BN17" s="98"/>
      <c r="BO17" s="98"/>
      <c r="BP17" s="98"/>
      <c r="BQ17" s="98"/>
      <c r="BR17" s="98"/>
      <c r="BS17" s="98"/>
      <c r="BT17" s="98"/>
      <c r="BU17" s="98"/>
      <c r="BV17" s="98"/>
      <c r="BW17" s="98"/>
      <c r="BX17" s="98"/>
      <c r="BY17" s="98"/>
      <c r="BZ17" s="98"/>
      <c r="CA17" s="98"/>
      <c r="CB17" s="98"/>
      <c r="CC17" s="98"/>
      <c r="CD17" s="98"/>
      <c r="CE17" s="98"/>
      <c r="CF17" s="98"/>
      <c r="CG17" s="98"/>
      <c r="CH17" s="98"/>
      <c r="CI17" s="98"/>
      <c r="CJ17" s="98"/>
      <c r="CK17" s="98"/>
      <c r="CL17" s="98"/>
      <c r="CM17" s="98"/>
      <c r="CN17" s="98"/>
      <c r="CO17" s="98"/>
      <c r="CP17" s="98"/>
      <c r="CQ17" s="98"/>
      <c r="CR17" s="98"/>
      <c r="CS17" s="98"/>
      <c r="CT17" s="98"/>
      <c r="CU17" s="98"/>
      <c r="CV17" s="98"/>
      <c r="CW17" s="98"/>
      <c r="CX17" s="98"/>
      <c r="CY17" s="98"/>
      <c r="CZ17" s="98"/>
      <c r="DA17" s="98"/>
      <c r="DB17" s="98"/>
      <c r="DC17" s="98"/>
      <c r="DD17" s="98"/>
      <c r="DE17" s="98"/>
      <c r="DF17" s="98"/>
      <c r="DG17" s="98"/>
      <c r="DH17" s="98"/>
      <c r="DI17" s="98"/>
      <c r="DJ17" s="98"/>
      <c r="DK17" s="98"/>
      <c r="DL17" s="98"/>
      <c r="DM17" s="98"/>
      <c r="DN17" s="98"/>
      <c r="DO17" s="98"/>
      <c r="DP17" s="98"/>
      <c r="DQ17" s="98"/>
      <c r="DR17" s="98"/>
      <c r="DS17" s="98"/>
      <c r="DT17" s="98"/>
      <c r="DU17" s="98"/>
      <c r="DV17" s="98"/>
      <c r="DW17" s="98"/>
      <c r="DX17" s="98"/>
      <c r="DY17" s="98"/>
      <c r="DZ17" s="98"/>
      <c r="EA17" s="98"/>
      <c r="EB17" s="98"/>
      <c r="EC17" s="98"/>
      <c r="ED17" s="98"/>
      <c r="EE17" s="98"/>
      <c r="EF17" s="98"/>
      <c r="EG17" s="98"/>
      <c r="EH17" s="98"/>
      <c r="EI17" s="98"/>
      <c r="EJ17" s="98"/>
      <c r="EK17" s="98"/>
      <c r="EL17" s="98"/>
      <c r="EM17" s="98"/>
      <c r="EN17" s="98"/>
      <c r="EO17" s="98"/>
      <c r="EP17" s="98"/>
      <c r="EQ17" s="98"/>
      <c r="ER17" s="98"/>
      <c r="ES17" s="98"/>
      <c r="ET17" s="98"/>
      <c r="EU17" s="98"/>
      <c r="EV17" s="98"/>
      <c r="EW17" s="98"/>
      <c r="EX17" s="98"/>
      <c r="EY17" s="98"/>
      <c r="EZ17" s="98"/>
      <c r="FA17" s="98"/>
      <c r="FB17" s="98"/>
      <c r="FC17" s="98"/>
      <c r="FD17" s="98"/>
      <c r="FE17" s="98"/>
      <c r="FF17" s="98"/>
      <c r="FG17" s="98"/>
      <c r="FH17" s="98"/>
      <c r="FI17" s="98"/>
      <c r="FJ17" s="98"/>
      <c r="FK17" s="98"/>
      <c r="FL17" s="98"/>
      <c r="FM17" s="98"/>
      <c r="FN17" s="98"/>
      <c r="FO17" s="98"/>
      <c r="FP17" s="98"/>
      <c r="FQ17" s="98"/>
      <c r="FR17" s="98"/>
      <c r="FS17" s="98"/>
      <c r="FT17" s="98"/>
      <c r="FU17" s="98"/>
      <c r="FV17" s="98"/>
      <c r="FW17" s="98"/>
      <c r="FX17" s="98"/>
      <c r="FY17" s="98"/>
      <c r="FZ17" s="98"/>
      <c r="GA17" s="98"/>
      <c r="GB17" s="98"/>
      <c r="GC17" s="98"/>
      <c r="GD17" s="98"/>
      <c r="GE17" s="98"/>
      <c r="GF17" s="98"/>
      <c r="GG17" s="98"/>
      <c r="GH17" s="98"/>
      <c r="GI17" s="98"/>
      <c r="GJ17" s="98"/>
      <c r="GK17" s="98"/>
      <c r="GL17" s="98"/>
      <c r="GM17" s="98"/>
      <c r="GN17" s="98"/>
      <c r="GO17" s="98"/>
      <c r="GP17" s="98"/>
      <c r="GQ17" s="98"/>
      <c r="GR17" s="98"/>
      <c r="GS17" s="98"/>
      <c r="GT17" s="98"/>
      <c r="GU17" s="98"/>
      <c r="GV17" s="98"/>
      <c r="GW17" s="98"/>
      <c r="GX17" s="98"/>
      <c r="GY17" s="98"/>
      <c r="GZ17" s="98"/>
      <c r="HA17" s="98"/>
      <c r="HB17" s="98"/>
      <c r="HC17" s="98"/>
      <c r="HD17" s="98"/>
      <c r="HE17" s="98"/>
      <c r="HF17" s="98"/>
      <c r="HG17" s="98"/>
      <c r="HH17" s="98"/>
      <c r="HI17" s="98"/>
      <c r="HJ17" s="98"/>
      <c r="HK17" s="98"/>
      <c r="HL17" s="98"/>
      <c r="HM17" s="98"/>
      <c r="HN17" s="98"/>
      <c r="HO17" s="98"/>
      <c r="HP17" s="98"/>
      <c r="HQ17" s="98"/>
      <c r="HR17" s="98"/>
      <c r="HS17" s="98"/>
      <c r="HT17" s="98"/>
      <c r="HU17" s="98"/>
      <c r="HV17" s="98"/>
      <c r="HW17" s="98"/>
      <c r="HX17" s="98"/>
      <c r="HY17" s="98"/>
      <c r="HZ17" s="98"/>
      <c r="IA17" s="98"/>
      <c r="IB17" s="98"/>
      <c r="IC17" s="98"/>
      <c r="ID17" s="98"/>
      <c r="IE17" s="98"/>
      <c r="IF17" s="98"/>
      <c r="IG17" s="98"/>
      <c r="IH17" s="98"/>
      <c r="II17" s="98"/>
      <c r="IJ17" s="98"/>
      <c r="IK17" s="98"/>
      <c r="IL17" s="98"/>
      <c r="IM17" s="98"/>
      <c r="IN17" s="98"/>
      <c r="IO17" s="98"/>
      <c r="IP17" s="98"/>
      <c r="IQ17" s="98"/>
      <c r="IR17" s="98"/>
      <c r="IS17" s="98"/>
      <c r="IT17" s="98"/>
    </row>
    <row r="18" spans="1:255" ht="50.25" customHeight="1" x14ac:dyDescent="0.2">
      <c r="A18" s="255" t="s">
        <v>189</v>
      </c>
      <c r="B18" s="255"/>
      <c r="C18" s="255"/>
      <c r="D18" s="255"/>
      <c r="E18" s="255"/>
      <c r="F18" s="93">
        <v>1</v>
      </c>
      <c r="G18" s="256" t="s">
        <v>190</v>
      </c>
      <c r="H18" s="256"/>
      <c r="I18" s="256"/>
      <c r="J18" s="256"/>
      <c r="K18" s="256"/>
      <c r="L18" s="258" t="s">
        <v>191</v>
      </c>
      <c r="M18" s="258"/>
      <c r="N18" s="258"/>
      <c r="O18" s="258"/>
      <c r="P18" s="258"/>
      <c r="Q18" s="98"/>
      <c r="R18" s="98"/>
      <c r="S18" s="98"/>
      <c r="T18" s="98"/>
      <c r="U18" s="98"/>
      <c r="V18" s="98"/>
      <c r="W18" s="98"/>
      <c r="X18" s="98"/>
      <c r="Y18" s="98"/>
      <c r="Z18" s="98"/>
      <c r="AA18" s="98"/>
      <c r="AB18" s="98"/>
      <c r="AC18" s="98"/>
      <c r="AD18" s="98"/>
      <c r="AE18" s="98"/>
      <c r="AF18" s="98"/>
      <c r="AG18" s="98"/>
      <c r="AH18" s="98"/>
      <c r="AI18" s="98"/>
      <c r="AJ18" s="98"/>
      <c r="AK18" s="98"/>
      <c r="AL18" s="98"/>
      <c r="AM18" s="98"/>
      <c r="AN18" s="98"/>
      <c r="AO18" s="98"/>
      <c r="AP18" s="98"/>
      <c r="AQ18" s="98"/>
      <c r="AR18" s="98"/>
      <c r="AS18" s="98"/>
      <c r="AT18" s="98"/>
      <c r="AU18" s="98"/>
      <c r="AV18" s="98"/>
      <c r="AW18" s="98"/>
      <c r="AX18" s="98"/>
      <c r="AY18" s="98"/>
      <c r="AZ18" s="98"/>
      <c r="BA18" s="98"/>
      <c r="BB18" s="98"/>
      <c r="BC18" s="98"/>
      <c r="BD18" s="98"/>
      <c r="BE18" s="98"/>
      <c r="BF18" s="98"/>
      <c r="BG18" s="98"/>
      <c r="BH18" s="98"/>
      <c r="BI18" s="98"/>
      <c r="BJ18" s="98"/>
      <c r="BK18" s="98"/>
      <c r="BL18" s="98"/>
      <c r="BM18" s="98"/>
      <c r="BN18" s="98"/>
      <c r="BO18" s="98"/>
      <c r="BP18" s="98"/>
      <c r="BQ18" s="98"/>
      <c r="BR18" s="98"/>
      <c r="BS18" s="98"/>
      <c r="BT18" s="98"/>
      <c r="BU18" s="98"/>
      <c r="BV18" s="98"/>
      <c r="BW18" s="98"/>
      <c r="BX18" s="98"/>
      <c r="BY18" s="98"/>
      <c r="BZ18" s="98"/>
      <c r="CA18" s="98"/>
      <c r="CB18" s="98"/>
      <c r="CC18" s="98"/>
      <c r="CD18" s="98"/>
      <c r="CE18" s="98"/>
      <c r="CF18" s="98"/>
      <c r="CG18" s="98"/>
      <c r="CH18" s="98"/>
      <c r="CI18" s="98"/>
      <c r="CJ18" s="98"/>
      <c r="CK18" s="98"/>
      <c r="CL18" s="98"/>
      <c r="CM18" s="98"/>
      <c r="CN18" s="98"/>
      <c r="CO18" s="98"/>
      <c r="CP18" s="98"/>
      <c r="CQ18" s="98"/>
      <c r="CR18" s="98"/>
      <c r="CS18" s="98"/>
      <c r="CT18" s="98"/>
      <c r="CU18" s="98"/>
      <c r="CV18" s="98"/>
      <c r="CW18" s="98"/>
      <c r="CX18" s="98"/>
      <c r="CY18" s="98"/>
      <c r="CZ18" s="98"/>
      <c r="DA18" s="98"/>
      <c r="DB18" s="98"/>
      <c r="DC18" s="98"/>
      <c r="DD18" s="98"/>
      <c r="DE18" s="98"/>
      <c r="DF18" s="98"/>
      <c r="DG18" s="98"/>
      <c r="DH18" s="98"/>
      <c r="DI18" s="98"/>
      <c r="DJ18" s="98"/>
      <c r="DK18" s="98"/>
      <c r="DL18" s="98"/>
      <c r="DM18" s="98"/>
      <c r="DN18" s="98"/>
      <c r="DO18" s="98"/>
      <c r="DP18" s="98"/>
      <c r="DQ18" s="98"/>
      <c r="DR18" s="98"/>
      <c r="DS18" s="98"/>
      <c r="DT18" s="98"/>
      <c r="DU18" s="98"/>
      <c r="DV18" s="98"/>
      <c r="DW18" s="98"/>
      <c r="DX18" s="98"/>
      <c r="DY18" s="98"/>
      <c r="DZ18" s="98"/>
      <c r="EA18" s="98"/>
      <c r="EB18" s="98"/>
      <c r="EC18" s="98"/>
      <c r="ED18" s="98"/>
      <c r="EE18" s="98"/>
      <c r="EF18" s="98"/>
      <c r="EG18" s="98"/>
      <c r="EH18" s="98"/>
      <c r="EI18" s="98"/>
      <c r="EJ18" s="98"/>
      <c r="EK18" s="98"/>
      <c r="EL18" s="98"/>
      <c r="EM18" s="98"/>
      <c r="EN18" s="98"/>
      <c r="EO18" s="98"/>
      <c r="EP18" s="98"/>
      <c r="EQ18" s="98"/>
      <c r="ER18" s="98"/>
      <c r="ES18" s="98"/>
      <c r="ET18" s="98"/>
      <c r="EU18" s="98"/>
      <c r="EV18" s="98"/>
      <c r="EW18" s="98"/>
      <c r="EX18" s="98"/>
      <c r="EY18" s="98"/>
      <c r="EZ18" s="98"/>
      <c r="FA18" s="98"/>
      <c r="FB18" s="98"/>
      <c r="FC18" s="98"/>
      <c r="FD18" s="98"/>
      <c r="FE18" s="98"/>
      <c r="FF18" s="98"/>
      <c r="FG18" s="98"/>
      <c r="FH18" s="98"/>
      <c r="FI18" s="98"/>
      <c r="FJ18" s="98"/>
      <c r="FK18" s="98"/>
      <c r="FL18" s="98"/>
      <c r="FM18" s="98"/>
      <c r="FN18" s="98"/>
      <c r="FO18" s="98"/>
      <c r="FP18" s="98"/>
      <c r="FQ18" s="98"/>
      <c r="FR18" s="98"/>
      <c r="FS18" s="98"/>
      <c r="FT18" s="98"/>
      <c r="FU18" s="98"/>
      <c r="FV18" s="98"/>
      <c r="FW18" s="98"/>
      <c r="FX18" s="98"/>
      <c r="FY18" s="98"/>
      <c r="FZ18" s="98"/>
      <c r="GA18" s="98"/>
      <c r="GB18" s="98"/>
      <c r="GC18" s="98"/>
      <c r="GD18" s="98"/>
      <c r="GE18" s="98"/>
      <c r="GF18" s="98"/>
      <c r="GG18" s="98"/>
      <c r="GH18" s="98"/>
      <c r="GI18" s="98"/>
      <c r="GJ18" s="98"/>
      <c r="GK18" s="98"/>
      <c r="GL18" s="98"/>
      <c r="GM18" s="98"/>
      <c r="GN18" s="98"/>
      <c r="GO18" s="98"/>
      <c r="GP18" s="98"/>
      <c r="GQ18" s="98"/>
      <c r="GR18" s="98"/>
      <c r="GS18" s="98"/>
      <c r="GT18" s="98"/>
      <c r="GU18" s="98"/>
      <c r="GV18" s="98"/>
      <c r="GW18" s="98"/>
      <c r="GX18" s="98"/>
      <c r="GY18" s="98"/>
      <c r="GZ18" s="98"/>
      <c r="HA18" s="98"/>
      <c r="HB18" s="98"/>
      <c r="HC18" s="98"/>
      <c r="HD18" s="98"/>
      <c r="HE18" s="98"/>
      <c r="HF18" s="98"/>
      <c r="HG18" s="98"/>
      <c r="HH18" s="98"/>
      <c r="HI18" s="98"/>
      <c r="HJ18" s="98"/>
      <c r="HK18" s="98"/>
      <c r="HL18" s="98"/>
      <c r="HM18" s="98"/>
      <c r="HN18" s="98"/>
      <c r="HO18" s="98"/>
      <c r="HP18" s="98"/>
      <c r="HQ18" s="98"/>
      <c r="HR18" s="98"/>
      <c r="HS18" s="98"/>
      <c r="HT18" s="98"/>
      <c r="HU18" s="98"/>
      <c r="HV18" s="98"/>
      <c r="HW18" s="98"/>
      <c r="HX18" s="98"/>
      <c r="HY18" s="98"/>
      <c r="HZ18" s="98"/>
      <c r="IA18" s="98"/>
      <c r="IB18" s="98"/>
      <c r="IC18" s="98"/>
      <c r="ID18" s="98"/>
      <c r="IE18" s="98"/>
      <c r="IF18" s="98"/>
      <c r="IG18" s="98"/>
      <c r="IH18" s="98"/>
      <c r="II18" s="98"/>
      <c r="IJ18" s="98"/>
      <c r="IK18" s="98"/>
      <c r="IL18" s="98"/>
      <c r="IM18" s="98"/>
      <c r="IN18" s="98"/>
      <c r="IO18" s="98"/>
      <c r="IP18" s="98"/>
      <c r="IQ18" s="98"/>
      <c r="IR18" s="98"/>
      <c r="IS18" s="98"/>
      <c r="IT18" s="98"/>
    </row>
    <row r="19" spans="1:255" s="103" customFormat="1" ht="44.85" customHeight="1" x14ac:dyDescent="0.25">
      <c r="A19" s="260" t="s">
        <v>217</v>
      </c>
      <c r="B19" s="260"/>
      <c r="C19" s="260"/>
      <c r="D19" s="260"/>
      <c r="E19" s="260"/>
      <c r="F19" s="260"/>
      <c r="G19" s="260"/>
      <c r="H19" s="260"/>
      <c r="I19" s="260"/>
      <c r="J19" s="260"/>
      <c r="K19" s="260"/>
      <c r="L19" s="260"/>
      <c r="M19" s="260"/>
      <c r="N19" s="260"/>
      <c r="O19" s="260"/>
      <c r="P19" s="260"/>
      <c r="IU19" s="94"/>
    </row>
    <row r="20" spans="1:255" s="103" customFormat="1" ht="33.6" customHeight="1" x14ac:dyDescent="0.25">
      <c r="A20" s="261" t="s">
        <v>214</v>
      </c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1"/>
      <c r="M20" s="261"/>
      <c r="N20" s="261"/>
      <c r="O20" s="261"/>
      <c r="P20" s="261"/>
      <c r="IU20" s="94"/>
    </row>
    <row r="21" spans="1:255" ht="48.75" customHeight="1" x14ac:dyDescent="0.2">
      <c r="A21" s="262" t="s">
        <v>205</v>
      </c>
      <c r="B21" s="262"/>
      <c r="C21" s="262"/>
      <c r="D21" s="262"/>
      <c r="E21" s="262"/>
      <c r="F21" s="262"/>
      <c r="G21" s="262"/>
      <c r="H21" s="263" t="s">
        <v>208</v>
      </c>
      <c r="I21" s="264"/>
      <c r="J21" s="264"/>
      <c r="K21" s="264"/>
      <c r="L21" s="264"/>
      <c r="M21" s="264"/>
      <c r="N21" s="264"/>
      <c r="O21" s="264"/>
      <c r="P21" s="265"/>
      <c r="Q21" s="98"/>
      <c r="R21" s="98"/>
      <c r="S21" s="98"/>
      <c r="T21" s="98"/>
      <c r="U21" s="98"/>
      <c r="V21" s="98"/>
      <c r="W21" s="98"/>
      <c r="X21" s="98"/>
      <c r="Y21" s="98"/>
      <c r="Z21" s="98"/>
      <c r="AA21" s="98"/>
      <c r="AB21" s="98"/>
      <c r="AC21" s="98"/>
      <c r="AD21" s="98"/>
      <c r="AE21" s="98"/>
      <c r="AF21" s="98"/>
      <c r="AG21" s="98"/>
      <c r="AH21" s="98"/>
      <c r="AI21" s="98"/>
      <c r="AJ21" s="98"/>
      <c r="AK21" s="98"/>
      <c r="AL21" s="98"/>
      <c r="AM21" s="98"/>
      <c r="AN21" s="98"/>
      <c r="AO21" s="98"/>
      <c r="AP21" s="98"/>
      <c r="AQ21" s="98"/>
      <c r="AR21" s="98"/>
      <c r="AS21" s="98"/>
      <c r="AT21" s="98"/>
      <c r="AU21" s="98"/>
      <c r="AV21" s="98"/>
      <c r="AW21" s="98"/>
      <c r="AX21" s="98"/>
      <c r="AY21" s="98"/>
      <c r="AZ21" s="98"/>
      <c r="BA21" s="98"/>
      <c r="BB21" s="98"/>
      <c r="BC21" s="98"/>
      <c r="BD21" s="98"/>
      <c r="BE21" s="98"/>
      <c r="BF21" s="98"/>
      <c r="BG21" s="98"/>
      <c r="BH21" s="98"/>
      <c r="BI21" s="98"/>
      <c r="BJ21" s="98"/>
      <c r="BK21" s="98"/>
      <c r="BL21" s="98"/>
      <c r="BM21" s="98"/>
      <c r="BN21" s="98"/>
      <c r="BO21" s="98"/>
      <c r="BP21" s="98"/>
      <c r="BQ21" s="98"/>
      <c r="BR21" s="98"/>
      <c r="BS21" s="98"/>
      <c r="BT21" s="98"/>
      <c r="BU21" s="98"/>
      <c r="BV21" s="98"/>
      <c r="BW21" s="98"/>
      <c r="BX21" s="98"/>
      <c r="BY21" s="98"/>
      <c r="BZ21" s="98"/>
      <c r="CA21" s="98"/>
      <c r="CB21" s="98"/>
      <c r="CC21" s="98"/>
      <c r="CD21" s="98"/>
      <c r="CE21" s="98"/>
      <c r="CF21" s="98"/>
      <c r="CG21" s="98"/>
      <c r="CH21" s="98"/>
      <c r="CI21" s="98"/>
      <c r="CJ21" s="98"/>
      <c r="CK21" s="98"/>
      <c r="CL21" s="98"/>
      <c r="CM21" s="98"/>
      <c r="CN21" s="98"/>
      <c r="CO21" s="98"/>
      <c r="CP21" s="98"/>
      <c r="CQ21" s="98"/>
      <c r="CR21" s="98"/>
      <c r="CS21" s="98"/>
      <c r="CT21" s="98"/>
      <c r="CU21" s="98"/>
      <c r="CV21" s="98"/>
      <c r="CW21" s="98"/>
      <c r="CX21" s="98"/>
      <c r="CY21" s="98"/>
      <c r="CZ21" s="98"/>
      <c r="DA21" s="98"/>
      <c r="DB21" s="98"/>
      <c r="DC21" s="98"/>
      <c r="DD21" s="98"/>
      <c r="DE21" s="98"/>
      <c r="DF21" s="98"/>
      <c r="DG21" s="98"/>
      <c r="DH21" s="98"/>
      <c r="DI21" s="98"/>
      <c r="DJ21" s="98"/>
      <c r="DK21" s="98"/>
      <c r="DL21" s="98"/>
      <c r="DM21" s="98"/>
      <c r="DN21" s="98"/>
      <c r="DO21" s="98"/>
      <c r="DP21" s="98"/>
      <c r="DQ21" s="98"/>
      <c r="DR21" s="98"/>
      <c r="DS21" s="98"/>
      <c r="DT21" s="98"/>
      <c r="DU21" s="98"/>
      <c r="DV21" s="98"/>
      <c r="DW21" s="98"/>
      <c r="DX21" s="98"/>
      <c r="DY21" s="98"/>
      <c r="DZ21" s="98"/>
      <c r="EA21" s="98"/>
      <c r="EB21" s="98"/>
      <c r="EC21" s="98"/>
      <c r="ED21" s="98"/>
      <c r="EE21" s="98"/>
      <c r="EF21" s="98"/>
      <c r="EG21" s="98"/>
      <c r="EH21" s="98"/>
      <c r="EI21" s="98"/>
      <c r="EJ21" s="98"/>
      <c r="EK21" s="98"/>
      <c r="EL21" s="98"/>
      <c r="EM21" s="98"/>
      <c r="EN21" s="98"/>
      <c r="EO21" s="98"/>
      <c r="EP21" s="98"/>
      <c r="EQ21" s="98"/>
      <c r="ER21" s="98"/>
      <c r="ES21" s="98"/>
      <c r="ET21" s="98"/>
      <c r="EU21" s="98"/>
      <c r="EV21" s="98"/>
      <c r="EW21" s="98"/>
      <c r="EX21" s="98"/>
      <c r="EY21" s="98"/>
      <c r="EZ21" s="98"/>
      <c r="FA21" s="98"/>
      <c r="FB21" s="98"/>
      <c r="FC21" s="98"/>
      <c r="FD21" s="98"/>
      <c r="FE21" s="98"/>
      <c r="FF21" s="98"/>
      <c r="FG21" s="98"/>
      <c r="FH21" s="98"/>
      <c r="FI21" s="98"/>
      <c r="FJ21" s="98"/>
      <c r="FK21" s="98"/>
      <c r="FL21" s="98"/>
      <c r="FM21" s="98"/>
      <c r="FN21" s="98"/>
      <c r="FO21" s="98"/>
      <c r="FP21" s="98"/>
      <c r="FQ21" s="98"/>
      <c r="FR21" s="98"/>
      <c r="FS21" s="98"/>
      <c r="FT21" s="98"/>
      <c r="FU21" s="98"/>
      <c r="FV21" s="98"/>
      <c r="FW21" s="98"/>
      <c r="FX21" s="98"/>
      <c r="FY21" s="98"/>
      <c r="FZ21" s="98"/>
      <c r="GA21" s="98"/>
      <c r="GB21" s="98"/>
      <c r="GC21" s="98"/>
      <c r="GD21" s="98"/>
      <c r="GE21" s="98"/>
      <c r="GF21" s="98"/>
      <c r="GG21" s="98"/>
      <c r="GH21" s="98"/>
      <c r="GI21" s="98"/>
      <c r="GJ21" s="98"/>
      <c r="GK21" s="98"/>
      <c r="GL21" s="98"/>
      <c r="GM21" s="98"/>
      <c r="GN21" s="98"/>
      <c r="GO21" s="98"/>
      <c r="GP21" s="98"/>
      <c r="GQ21" s="98"/>
      <c r="GR21" s="98"/>
      <c r="GS21" s="98"/>
      <c r="GT21" s="98"/>
      <c r="GU21" s="98"/>
      <c r="GV21" s="98"/>
      <c r="GW21" s="98"/>
      <c r="GX21" s="98"/>
      <c r="GY21" s="98"/>
      <c r="GZ21" s="98"/>
      <c r="HA21" s="98"/>
      <c r="HB21" s="98"/>
      <c r="HC21" s="98"/>
      <c r="HD21" s="98"/>
      <c r="HE21" s="98"/>
      <c r="HF21" s="98"/>
      <c r="HG21" s="98"/>
      <c r="HH21" s="98"/>
      <c r="HI21" s="98"/>
      <c r="HJ21" s="98"/>
      <c r="HK21" s="98"/>
      <c r="HL21" s="98"/>
      <c r="HM21" s="98"/>
      <c r="HN21" s="98"/>
      <c r="HO21" s="98"/>
      <c r="HP21" s="98"/>
      <c r="HQ21" s="98"/>
      <c r="HR21" s="98"/>
      <c r="HS21" s="98"/>
      <c r="HT21" s="98"/>
      <c r="HU21" s="98"/>
      <c r="HV21" s="98"/>
      <c r="HW21" s="98"/>
      <c r="HX21" s="98"/>
      <c r="HY21" s="98"/>
      <c r="HZ21" s="98"/>
      <c r="IA21" s="98"/>
      <c r="IB21" s="98"/>
      <c r="IC21" s="98"/>
      <c r="ID21" s="98"/>
      <c r="IE21" s="98"/>
      <c r="IF21" s="98"/>
      <c r="IG21" s="98"/>
      <c r="IH21" s="98"/>
      <c r="II21" s="98"/>
      <c r="IJ21" s="98"/>
      <c r="IK21" s="98"/>
      <c r="IL21" s="98"/>
      <c r="IM21" s="98"/>
      <c r="IN21" s="98"/>
      <c r="IO21" s="98"/>
      <c r="IP21" s="98"/>
      <c r="IQ21" s="98"/>
      <c r="IR21" s="98"/>
      <c r="IS21" s="98"/>
      <c r="IT21" s="98"/>
    </row>
    <row r="22" spans="1:255" ht="29.85" customHeight="1" x14ac:dyDescent="0.2">
      <c r="A22" s="262"/>
      <c r="B22" s="262"/>
      <c r="C22" s="262"/>
      <c r="D22" s="262"/>
      <c r="E22" s="262"/>
      <c r="F22" s="262"/>
      <c r="G22" s="262"/>
      <c r="H22" s="266"/>
      <c r="I22" s="267"/>
      <c r="J22" s="267"/>
      <c r="K22" s="267"/>
      <c r="L22" s="267"/>
      <c r="M22" s="267"/>
      <c r="N22" s="267"/>
      <c r="O22" s="267"/>
      <c r="P22" s="268"/>
    </row>
    <row r="23" spans="1:255" ht="29.85" customHeight="1" x14ac:dyDescent="0.2">
      <c r="A23" s="262"/>
      <c r="B23" s="262"/>
      <c r="C23" s="262"/>
      <c r="D23" s="262"/>
      <c r="E23" s="262"/>
      <c r="F23" s="262"/>
      <c r="G23" s="262"/>
      <c r="H23" s="269"/>
      <c r="I23" s="270"/>
      <c r="J23" s="270"/>
      <c r="K23" s="270"/>
      <c r="L23" s="270"/>
      <c r="M23" s="270"/>
      <c r="N23" s="270"/>
      <c r="O23" s="270"/>
      <c r="P23" s="271"/>
    </row>
    <row r="24" spans="1:255" ht="33.6" customHeight="1" x14ac:dyDescent="0.2">
      <c r="A24" s="272" t="s">
        <v>169</v>
      </c>
      <c r="B24" s="273"/>
      <c r="C24" s="273"/>
      <c r="D24" s="273"/>
      <c r="E24" s="273"/>
      <c r="F24" s="273"/>
      <c r="G24" s="273"/>
      <c r="H24" s="273"/>
      <c r="I24" s="273"/>
      <c r="J24" s="273"/>
      <c r="K24" s="273"/>
      <c r="L24" s="273"/>
      <c r="M24" s="273"/>
      <c r="N24" s="273"/>
      <c r="O24" s="273"/>
      <c r="P24" s="274"/>
    </row>
  </sheetData>
  <sheetProtection selectLockedCells="1" selectUnlockedCells="1"/>
  <mergeCells count="48">
    <mergeCell ref="A19:P19"/>
    <mergeCell ref="A20:P20"/>
    <mergeCell ref="A21:G23"/>
    <mergeCell ref="H21:P23"/>
    <mergeCell ref="A24:P24"/>
    <mergeCell ref="L18:P18"/>
    <mergeCell ref="A15:E15"/>
    <mergeCell ref="G15:K15"/>
    <mergeCell ref="L15:P15"/>
    <mergeCell ref="A16:E16"/>
    <mergeCell ref="G16:K16"/>
    <mergeCell ref="L16:P16"/>
    <mergeCell ref="A17:E17"/>
    <mergeCell ref="G17:K17"/>
    <mergeCell ref="L17:P17"/>
    <mergeCell ref="A18:E18"/>
    <mergeCell ref="G18:K18"/>
    <mergeCell ref="A13:E13"/>
    <mergeCell ref="G13:K13"/>
    <mergeCell ref="L13:P13"/>
    <mergeCell ref="A14:E14"/>
    <mergeCell ref="G14:K14"/>
    <mergeCell ref="L14:P14"/>
    <mergeCell ref="A10:P10"/>
    <mergeCell ref="A11:E11"/>
    <mergeCell ref="G11:K11"/>
    <mergeCell ref="L11:P11"/>
    <mergeCell ref="A12:E12"/>
    <mergeCell ref="G12:K12"/>
    <mergeCell ref="L12:P12"/>
    <mergeCell ref="A8:D8"/>
    <mergeCell ref="E8:I8"/>
    <mergeCell ref="K8:M8"/>
    <mergeCell ref="O8:P8"/>
    <mergeCell ref="A9:P9"/>
    <mergeCell ref="A5:D5"/>
    <mergeCell ref="E5:I5"/>
    <mergeCell ref="J5:P5"/>
    <mergeCell ref="A6:D7"/>
    <mergeCell ref="E6:F7"/>
    <mergeCell ref="G6:I7"/>
    <mergeCell ref="M6:M7"/>
    <mergeCell ref="A1:D3"/>
    <mergeCell ref="E1:H3"/>
    <mergeCell ref="J1:K1"/>
    <mergeCell ref="L1:P3"/>
    <mergeCell ref="J2:K2"/>
    <mergeCell ref="J3:K3"/>
  </mergeCells>
  <pageMargins left="0.45208333333333334" right="0.51597222222222228" top="0.86458333333333326" bottom="1.0527777777777778" header="0.59930555555555554" footer="0.78749999999999998"/>
  <pageSetup scale="51" firstPageNumber="0" orientation="portrait" verticalDpi="4294967294" r:id="rId1"/>
  <headerFooter alignWithMargins="0">
    <oddHeader>&amp;C&amp;"Times New Roman,Normal"&amp;12&amp;A</oddHeader>
    <oddFooter>&amp;C&amp;"Times New Roman,Normal"&amp;12Página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view="pageBreakPreview" topLeftCell="A7" zoomScale="95" zoomScaleSheetLayoutView="95" workbookViewId="0">
      <selection activeCell="A19" sqref="A19"/>
    </sheetView>
  </sheetViews>
  <sheetFormatPr baseColWidth="10" defaultColWidth="9.140625" defaultRowHeight="12.75" x14ac:dyDescent="0.2"/>
  <cols>
    <col min="1" max="1" width="19.42578125" style="12" customWidth="1"/>
    <col min="2" max="2" width="5" style="12" customWidth="1"/>
    <col min="3" max="3" width="5.85546875" style="12" customWidth="1"/>
    <col min="4" max="4" width="12.28515625" style="12" customWidth="1"/>
    <col min="5" max="5" width="4.85546875" style="12" customWidth="1"/>
    <col min="6" max="6" width="13.140625" style="12" customWidth="1"/>
    <col min="7" max="7" width="6.5703125" style="12" customWidth="1"/>
    <col min="8" max="8" width="7" style="12" customWidth="1"/>
    <col min="9" max="9" width="6.85546875" style="12" customWidth="1"/>
    <col min="10" max="10" width="6.28515625" style="12" customWidth="1"/>
    <col min="11" max="11" width="6.5703125" style="12" customWidth="1"/>
    <col min="12" max="12" width="5.28515625" style="12" customWidth="1"/>
    <col min="13" max="13" width="9.42578125" style="12" customWidth="1"/>
    <col min="14" max="14" width="39.42578125" style="12" customWidth="1"/>
    <col min="15" max="15" width="20.7109375" style="12" customWidth="1"/>
    <col min="16" max="16" width="10.85546875" style="12" customWidth="1"/>
    <col min="17" max="16384" width="9.140625" style="12"/>
  </cols>
  <sheetData>
    <row r="1" spans="1:16" x14ac:dyDescent="0.2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 t="s">
        <v>9</v>
      </c>
      <c r="M1" s="15"/>
      <c r="N1" s="143" t="s">
        <v>10</v>
      </c>
    </row>
    <row r="2" spans="1:16" x14ac:dyDescent="0.2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 t="s">
        <v>11</v>
      </c>
      <c r="M2" s="18"/>
      <c r="N2" s="143"/>
    </row>
    <row r="3" spans="1:16" x14ac:dyDescent="0.2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8"/>
      <c r="N3" s="143"/>
    </row>
    <row r="4" spans="1:16" x14ac:dyDescent="0.2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8"/>
      <c r="N4" s="143"/>
    </row>
    <row r="5" spans="1:16" x14ac:dyDescent="0.2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43"/>
    </row>
    <row r="6" spans="1:16" ht="8.25" customHeight="1" x14ac:dyDescent="0.2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/>
      <c r="N6" s="143"/>
    </row>
    <row r="7" spans="1:16" x14ac:dyDescent="0.2">
      <c r="A7" s="144" t="s">
        <v>130</v>
      </c>
      <c r="B7" s="144"/>
      <c r="C7" s="144"/>
      <c r="D7" s="144"/>
      <c r="E7" s="145" t="s">
        <v>131</v>
      </c>
      <c r="F7" s="145"/>
      <c r="G7" s="145"/>
      <c r="H7" s="145"/>
      <c r="I7" s="145"/>
      <c r="J7" s="145"/>
      <c r="K7" s="145"/>
      <c r="L7" s="145"/>
      <c r="M7" s="145"/>
      <c r="N7" s="146" t="s">
        <v>14</v>
      </c>
    </row>
    <row r="8" spans="1:16" ht="15" customHeight="1" x14ac:dyDescent="0.2">
      <c r="A8" s="19" t="s">
        <v>15</v>
      </c>
      <c r="B8" s="147" t="s">
        <v>16</v>
      </c>
      <c r="C8" s="147"/>
      <c r="D8" s="147"/>
      <c r="E8" s="147"/>
      <c r="F8" s="148" t="s">
        <v>17</v>
      </c>
      <c r="G8" s="20" t="s">
        <v>18</v>
      </c>
      <c r="H8" s="20" t="s">
        <v>19</v>
      </c>
      <c r="I8" s="20" t="s">
        <v>20</v>
      </c>
      <c r="J8" s="149" t="s">
        <v>21</v>
      </c>
      <c r="K8" s="20" t="s">
        <v>18</v>
      </c>
      <c r="L8" s="20" t="s">
        <v>19</v>
      </c>
      <c r="M8" s="21" t="s">
        <v>20</v>
      </c>
      <c r="N8" s="146"/>
      <c r="P8" s="22">
        <v>9092475</v>
      </c>
    </row>
    <row r="9" spans="1:16" s="26" customFormat="1" ht="35.25" customHeight="1" x14ac:dyDescent="0.25">
      <c r="A9" s="23"/>
      <c r="B9" s="150"/>
      <c r="C9" s="150"/>
      <c r="D9" s="150"/>
      <c r="E9" s="150"/>
      <c r="F9" s="148"/>
      <c r="G9" s="24">
        <v>1</v>
      </c>
      <c r="H9" s="24">
        <v>8</v>
      </c>
      <c r="I9" s="24">
        <v>2016</v>
      </c>
      <c r="J9" s="149"/>
      <c r="K9" s="24">
        <v>31</v>
      </c>
      <c r="L9" s="24">
        <v>8</v>
      </c>
      <c r="M9" s="25">
        <v>2016</v>
      </c>
      <c r="N9" s="146"/>
    </row>
    <row r="10" spans="1:16" x14ac:dyDescent="0.2">
      <c r="A10" s="151" t="s">
        <v>132</v>
      </c>
      <c r="B10" s="151"/>
      <c r="C10" s="151"/>
      <c r="D10" s="151"/>
      <c r="E10" s="151"/>
      <c r="F10" s="151"/>
      <c r="G10" s="151"/>
      <c r="H10" s="151"/>
      <c r="I10" s="151"/>
      <c r="J10" s="151"/>
      <c r="K10" s="151"/>
      <c r="L10" s="151"/>
      <c r="M10" s="151"/>
      <c r="N10" s="146"/>
    </row>
    <row r="11" spans="1:16" x14ac:dyDescent="0.2">
      <c r="A11" s="151" t="s">
        <v>133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1"/>
      <c r="N11" s="146"/>
    </row>
    <row r="12" spans="1:16" s="28" customFormat="1" ht="48" customHeight="1" x14ac:dyDescent="0.2">
      <c r="A12" s="153" t="s">
        <v>134</v>
      </c>
      <c r="B12" s="153"/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27" t="s">
        <v>26</v>
      </c>
      <c r="O12" s="12"/>
    </row>
    <row r="13" spans="1:16" ht="24" customHeight="1" x14ac:dyDescent="0.2">
      <c r="A13" s="154" t="s">
        <v>135</v>
      </c>
      <c r="B13" s="154"/>
      <c r="C13" s="154"/>
      <c r="D13" s="154"/>
      <c r="E13" s="154"/>
      <c r="F13" s="154"/>
      <c r="G13" s="154"/>
      <c r="H13" s="154"/>
      <c r="I13" s="154"/>
      <c r="J13" s="154"/>
      <c r="K13" s="154"/>
      <c r="L13" s="154"/>
      <c r="M13" s="154"/>
      <c r="N13" s="155" t="s">
        <v>28</v>
      </c>
    </row>
    <row r="14" spans="1:16" ht="12.75" customHeight="1" x14ac:dyDescent="0.2">
      <c r="A14" s="156" t="s">
        <v>29</v>
      </c>
      <c r="B14" s="156"/>
      <c r="C14" s="156"/>
      <c r="D14" s="156"/>
      <c r="E14" s="156"/>
      <c r="F14" s="156"/>
      <c r="G14" s="156"/>
      <c r="H14" s="156"/>
      <c r="I14" s="156"/>
      <c r="J14" s="156"/>
      <c r="K14" s="156"/>
      <c r="L14" s="156"/>
      <c r="M14" s="156"/>
      <c r="N14" s="155"/>
    </row>
    <row r="15" spans="1:16" ht="42" customHeight="1" x14ac:dyDescent="0.2">
      <c r="A15" s="157" t="s">
        <v>30</v>
      </c>
      <c r="B15" s="157"/>
      <c r="C15" s="157"/>
      <c r="D15" s="157"/>
      <c r="E15" s="157"/>
      <c r="F15" s="157"/>
      <c r="G15" s="157"/>
      <c r="H15" s="157"/>
      <c r="I15" s="157"/>
      <c r="J15" s="157"/>
      <c r="K15" s="157"/>
      <c r="L15" s="157"/>
      <c r="M15" s="157"/>
      <c r="N15" s="155"/>
    </row>
    <row r="16" spans="1:16" ht="42" customHeight="1" x14ac:dyDescent="0.2">
      <c r="A16" s="158" t="s">
        <v>31</v>
      </c>
      <c r="B16" s="158"/>
      <c r="C16" s="158"/>
      <c r="D16" s="158"/>
      <c r="E16" s="158"/>
      <c r="F16" s="158"/>
      <c r="G16" s="158"/>
      <c r="H16" s="158"/>
      <c r="I16" s="158"/>
      <c r="J16" s="158"/>
      <c r="K16" s="158"/>
      <c r="L16" s="158"/>
      <c r="M16" s="158"/>
      <c r="N16" s="155"/>
    </row>
    <row r="17" spans="1:18" ht="13.5" customHeight="1" x14ac:dyDescent="0.2">
      <c r="A17" s="159"/>
      <c r="B17" s="159"/>
      <c r="C17" s="159"/>
      <c r="D17" s="159"/>
      <c r="E17" s="159"/>
      <c r="F17" s="159"/>
      <c r="G17" s="159"/>
      <c r="H17" s="159"/>
      <c r="I17" s="159"/>
      <c r="J17" s="159"/>
      <c r="K17" s="159"/>
      <c r="L17" s="159"/>
      <c r="M17" s="159"/>
      <c r="N17" s="29"/>
    </row>
    <row r="18" spans="1:18" ht="13.5" customHeight="1" x14ac:dyDescent="0.2">
      <c r="A18" s="160" t="s">
        <v>32</v>
      </c>
      <c r="B18" s="160"/>
      <c r="C18" s="160"/>
      <c r="D18" s="160"/>
      <c r="E18" s="160"/>
      <c r="F18" s="160"/>
      <c r="G18" s="160"/>
      <c r="H18" s="160"/>
      <c r="I18" s="160"/>
      <c r="J18" s="160"/>
      <c r="K18" s="160"/>
      <c r="L18" s="160"/>
      <c r="M18" s="160"/>
      <c r="N18" s="29"/>
    </row>
    <row r="19" spans="1:18" ht="31.5" customHeight="1" x14ac:dyDescent="0.2">
      <c r="A19" s="275" t="s">
        <v>136</v>
      </c>
      <c r="B19" s="275"/>
      <c r="C19" s="275"/>
      <c r="D19" s="275"/>
      <c r="E19" s="275"/>
      <c r="F19" s="275"/>
      <c r="G19" s="275"/>
      <c r="H19" s="275"/>
      <c r="I19" s="275"/>
      <c r="J19" s="275"/>
      <c r="K19" s="275"/>
      <c r="L19" s="275"/>
      <c r="M19" s="275"/>
      <c r="N19" s="146" t="s">
        <v>34</v>
      </c>
      <c r="O19" s="12">
        <v>17829636</v>
      </c>
    </row>
    <row r="20" spans="1:18" ht="14.25" customHeight="1" x14ac:dyDescent="0.2">
      <c r="A20" s="275"/>
      <c r="B20" s="275"/>
      <c r="C20" s="275"/>
      <c r="D20" s="275"/>
      <c r="E20" s="275"/>
      <c r="F20" s="275"/>
      <c r="G20" s="275"/>
      <c r="H20" s="275"/>
      <c r="I20" s="275"/>
      <c r="J20" s="275"/>
      <c r="K20" s="275"/>
      <c r="L20" s="275"/>
      <c r="M20" s="275"/>
      <c r="N20" s="146"/>
    </row>
    <row r="21" spans="1:18" hidden="1" x14ac:dyDescent="0.2">
      <c r="A21" s="275"/>
      <c r="B21" s="275"/>
      <c r="C21" s="275"/>
      <c r="D21" s="275"/>
      <c r="E21" s="275"/>
      <c r="F21" s="275"/>
      <c r="G21" s="275"/>
      <c r="H21" s="275"/>
      <c r="I21" s="275"/>
      <c r="J21" s="275"/>
      <c r="K21" s="275"/>
      <c r="L21" s="275"/>
      <c r="M21" s="275"/>
      <c r="N21" s="29"/>
    </row>
    <row r="22" spans="1:18" ht="16.5" hidden="1" customHeight="1" x14ac:dyDescent="0.2">
      <c r="A22" s="275"/>
      <c r="B22" s="275"/>
      <c r="C22" s="275"/>
      <c r="D22" s="275"/>
      <c r="E22" s="275"/>
      <c r="F22" s="275"/>
      <c r="G22" s="275"/>
      <c r="H22" s="275"/>
      <c r="I22" s="275"/>
      <c r="J22" s="275"/>
      <c r="K22" s="275"/>
      <c r="L22" s="275"/>
      <c r="M22" s="275"/>
      <c r="N22" s="29"/>
    </row>
    <row r="23" spans="1:18" ht="12.75" hidden="1" customHeight="1" x14ac:dyDescent="0.2">
      <c r="A23" s="275"/>
      <c r="B23" s="275"/>
      <c r="C23" s="275"/>
      <c r="D23" s="275"/>
      <c r="E23" s="275"/>
      <c r="F23" s="275"/>
      <c r="G23" s="275"/>
      <c r="H23" s="275"/>
      <c r="I23" s="275"/>
      <c r="J23" s="275"/>
      <c r="K23" s="275"/>
      <c r="L23" s="275"/>
      <c r="M23" s="275"/>
      <c r="N23" s="29"/>
    </row>
    <row r="24" spans="1:18" ht="49.5" customHeight="1" x14ac:dyDescent="0.2">
      <c r="A24" s="162" t="s">
        <v>35</v>
      </c>
      <c r="B24" s="162"/>
      <c r="C24" s="162"/>
      <c r="D24" s="162"/>
      <c r="E24" s="162"/>
      <c r="F24" s="162"/>
      <c r="G24" s="162"/>
      <c r="H24" s="162"/>
      <c r="I24" s="162"/>
      <c r="J24" s="162"/>
      <c r="K24" s="162"/>
      <c r="L24" s="162"/>
      <c r="M24" s="162"/>
      <c r="N24" s="29"/>
      <c r="O24" s="12">
        <f>2593402+648350</f>
        <v>3241752</v>
      </c>
    </row>
    <row r="25" spans="1:18" ht="61.5" customHeight="1" x14ac:dyDescent="0.2">
      <c r="A25" s="152" t="s">
        <v>36</v>
      </c>
      <c r="B25" s="152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29"/>
      <c r="P25" s="12">
        <v>14587884</v>
      </c>
    </row>
    <row r="26" spans="1:18" ht="20.25" customHeight="1" x14ac:dyDescent="0.2">
      <c r="A26" s="30" t="s">
        <v>37</v>
      </c>
      <c r="B26" s="163" t="s">
        <v>38</v>
      </c>
      <c r="C26" s="163"/>
      <c r="D26" s="163"/>
      <c r="E26" s="163"/>
      <c r="F26" s="164" t="s">
        <v>39</v>
      </c>
      <c r="G26" s="164"/>
      <c r="H26" s="164"/>
      <c r="I26" s="164"/>
      <c r="J26" s="164"/>
      <c r="K26" s="164"/>
      <c r="L26" s="164"/>
      <c r="M26" s="164"/>
      <c r="N26" s="29"/>
    </row>
    <row r="27" spans="1:18" ht="38.25" customHeight="1" x14ac:dyDescent="0.2">
      <c r="A27" s="31" t="s">
        <v>40</v>
      </c>
      <c r="B27" s="165">
        <v>17829636</v>
      </c>
      <c r="C27" s="165"/>
      <c r="D27" s="165"/>
      <c r="E27" s="165"/>
      <c r="F27" s="166" t="str">
        <f>CONCATENATE(UPPER(CONVERTIRNUM(B27,TRUE)),"( MCTE )")</f>
        <v>DIECISIETE MILLONES OCHOCIENTOS VEINTINUEVE MIL SEISCIENTOS TREINTA Y SEIS PESOS CON CERO CENTAVOS( MCTE )</v>
      </c>
      <c r="G27" s="166" t="str">
        <f t="shared" ref="G27:M31" si="0">CONCATENATE(UPPER(CONVERTIRNUM(G26,TRUE))," MCTE)")</f>
        <v>CERO PESOS CON CERO CENTAVOS MCTE)</v>
      </c>
      <c r="H27" s="166" t="str">
        <f t="shared" si="0"/>
        <v>CERO PESOS CON CERO CENTAVOS MCTE)</v>
      </c>
      <c r="I27" s="166" t="str">
        <f t="shared" si="0"/>
        <v>CERO PESOS CON CERO CENTAVOS MCTE)</v>
      </c>
      <c r="J27" s="166" t="str">
        <f t="shared" si="0"/>
        <v>CERO PESOS CON CERO CENTAVOS MCTE)</v>
      </c>
      <c r="K27" s="166" t="str">
        <f t="shared" si="0"/>
        <v>CERO PESOS CON CERO CENTAVOS MCTE)</v>
      </c>
      <c r="L27" s="166" t="str">
        <f t="shared" si="0"/>
        <v>CERO PESOS CON CERO CENTAVOS MCTE)</v>
      </c>
      <c r="M27" s="166" t="str">
        <f t="shared" si="0"/>
        <v>CERO PESOS CON CERO CENTAVOS MCTE)</v>
      </c>
      <c r="N27" s="155" t="s">
        <v>41</v>
      </c>
      <c r="O27" s="12">
        <v>3109800</v>
      </c>
    </row>
    <row r="28" spans="1:18" ht="25.5" customHeight="1" x14ac:dyDescent="0.2">
      <c r="A28" s="32" t="s">
        <v>42</v>
      </c>
      <c r="B28" s="165">
        <f>+B27-648350</f>
        <v>17181286</v>
      </c>
      <c r="C28" s="165"/>
      <c r="D28" s="165"/>
      <c r="E28" s="165"/>
      <c r="F28" s="166" t="str">
        <f>CONCATENATE(UPPER(CONVERTIRNUM(B28,TRUE)),"( MCTE )")</f>
        <v>DIECISIETE MILLONES CIENTO OCHENTA Y UN MIL DOSCIENTOS OCHENTA Y SEIS PESOS CON CERO CENTAVOS( MCTE )</v>
      </c>
      <c r="G28" s="166" t="e">
        <f t="shared" si="0"/>
        <v>#VALUE!</v>
      </c>
      <c r="H28" s="166" t="e">
        <f t="shared" si="0"/>
        <v>#VALUE!</v>
      </c>
      <c r="I28" s="166" t="e">
        <f t="shared" si="0"/>
        <v>#VALUE!</v>
      </c>
      <c r="J28" s="166" t="e">
        <f t="shared" si="0"/>
        <v>#VALUE!</v>
      </c>
      <c r="K28" s="166" t="e">
        <f t="shared" si="0"/>
        <v>#VALUE!</v>
      </c>
      <c r="L28" s="166" t="e">
        <f t="shared" si="0"/>
        <v>#VALUE!</v>
      </c>
      <c r="M28" s="166" t="e">
        <f t="shared" si="0"/>
        <v>#VALUE!</v>
      </c>
      <c r="N28" s="155"/>
      <c r="O28" s="12">
        <v>20785288</v>
      </c>
      <c r="R28" s="12">
        <f>17181286+648350</f>
        <v>17829636</v>
      </c>
    </row>
    <row r="29" spans="1:18" ht="25.5" customHeight="1" x14ac:dyDescent="0.2">
      <c r="A29" s="31" t="s">
        <v>43</v>
      </c>
      <c r="B29" s="165">
        <v>2593402</v>
      </c>
      <c r="C29" s="165"/>
      <c r="D29" s="165"/>
      <c r="E29" s="165"/>
      <c r="F29" s="166" t="str">
        <f>CONCATENATE(UPPER(CONVERTIRNUM(B29,TRUE)),"( MCTE )")</f>
        <v>DOS MILLONES QUINIENTOS NOVENTA Y TRES MIL CUATROCIENTOS DOS PESOS CON CERO CENTAVOS( MCTE )</v>
      </c>
      <c r="G29" s="166" t="e">
        <f t="shared" si="0"/>
        <v>#VALUE!</v>
      </c>
      <c r="H29" s="166" t="e">
        <f t="shared" si="0"/>
        <v>#VALUE!</v>
      </c>
      <c r="I29" s="166" t="e">
        <f t="shared" si="0"/>
        <v>#VALUE!</v>
      </c>
      <c r="J29" s="166" t="e">
        <f t="shared" si="0"/>
        <v>#VALUE!</v>
      </c>
      <c r="K29" s="166" t="e">
        <f t="shared" si="0"/>
        <v>#VALUE!</v>
      </c>
      <c r="L29" s="166" t="e">
        <f t="shared" si="0"/>
        <v>#VALUE!</v>
      </c>
      <c r="M29" s="166" t="e">
        <f t="shared" si="0"/>
        <v>#VALUE!</v>
      </c>
      <c r="N29" s="155"/>
    </row>
    <row r="30" spans="1:18" ht="25.5" customHeight="1" x14ac:dyDescent="0.2">
      <c r="A30" s="31" t="s">
        <v>44</v>
      </c>
      <c r="B30" s="165">
        <v>0</v>
      </c>
      <c r="C30" s="165"/>
      <c r="D30" s="165"/>
      <c r="E30" s="165"/>
      <c r="F30" s="166" t="str">
        <f>CONCATENATE(UPPER(CONVERTIRNUM(B30,TRUE)),"( MCTE )")</f>
        <v>CERO PESOS CON CERO CENTAVOS( MCTE )</v>
      </c>
      <c r="G30" s="166" t="e">
        <f t="shared" si="0"/>
        <v>#VALUE!</v>
      </c>
      <c r="H30" s="166" t="e">
        <f t="shared" si="0"/>
        <v>#VALUE!</v>
      </c>
      <c r="I30" s="166" t="e">
        <f t="shared" si="0"/>
        <v>#VALUE!</v>
      </c>
      <c r="J30" s="166" t="e">
        <f t="shared" si="0"/>
        <v>#VALUE!</v>
      </c>
      <c r="K30" s="166" t="e">
        <f t="shared" si="0"/>
        <v>#VALUE!</v>
      </c>
      <c r="L30" s="166" t="e">
        <f t="shared" si="0"/>
        <v>#VALUE!</v>
      </c>
      <c r="M30" s="166" t="e">
        <f t="shared" si="0"/>
        <v>#VALUE!</v>
      </c>
      <c r="N30" s="155"/>
      <c r="O30" s="12">
        <f>+B29*0.8</f>
        <v>2074721.6</v>
      </c>
    </row>
    <row r="31" spans="1:18" x14ac:dyDescent="0.2">
      <c r="A31" s="31" t="s">
        <v>45</v>
      </c>
      <c r="B31" s="165">
        <f>+B27-B28</f>
        <v>648350</v>
      </c>
      <c r="C31" s="165"/>
      <c r="D31" s="165"/>
      <c r="E31" s="165"/>
      <c r="F31" s="166" t="str">
        <f>CONCATENATE(UPPER(CONVERTIRNUM(B31,TRUE)),"( MCTE )")</f>
        <v>SEISCIENTOS CUARENTA Y OCHO MIL TRESCIENTOS CINCUENTA PESOS CON CERO CENTAVOS( MCTE )</v>
      </c>
      <c r="G31" s="166" t="e">
        <f t="shared" si="0"/>
        <v>#VALUE!</v>
      </c>
      <c r="H31" s="166" t="e">
        <f t="shared" si="0"/>
        <v>#VALUE!</v>
      </c>
      <c r="I31" s="166" t="e">
        <f t="shared" si="0"/>
        <v>#VALUE!</v>
      </c>
      <c r="J31" s="166" t="e">
        <f t="shared" si="0"/>
        <v>#VALUE!</v>
      </c>
      <c r="K31" s="166" t="e">
        <f t="shared" si="0"/>
        <v>#VALUE!</v>
      </c>
      <c r="L31" s="166" t="e">
        <f t="shared" si="0"/>
        <v>#VALUE!</v>
      </c>
      <c r="M31" s="166" t="e">
        <f t="shared" si="0"/>
        <v>#VALUE!</v>
      </c>
      <c r="N31" s="155"/>
    </row>
    <row r="32" spans="1:18" ht="25.5" x14ac:dyDescent="0.4">
      <c r="A32" s="31" t="s">
        <v>46</v>
      </c>
      <c r="B32" s="167">
        <f>+(B28*100)/B27</f>
        <v>96.363638607092142</v>
      </c>
      <c r="C32" s="167"/>
      <c r="D32" s="167"/>
      <c r="E32" s="167"/>
      <c r="F32" s="168" t="s">
        <v>137</v>
      </c>
      <c r="G32" s="168"/>
      <c r="H32" s="168"/>
      <c r="I32" s="168"/>
      <c r="J32" s="168"/>
      <c r="K32" s="168"/>
      <c r="L32" s="168"/>
      <c r="M32" s="168"/>
      <c r="N32" s="34" t="s">
        <v>48</v>
      </c>
      <c r="O32" s="12">
        <v>3241752</v>
      </c>
    </row>
    <row r="33" spans="1:17" x14ac:dyDescent="0.2">
      <c r="A33" s="35"/>
      <c r="B33" s="36"/>
      <c r="C33" s="36"/>
      <c r="D33" s="37"/>
      <c r="E33" s="37"/>
      <c r="F33" s="38"/>
      <c r="G33" s="38"/>
      <c r="H33" s="38"/>
      <c r="I33" s="38"/>
      <c r="J33" s="38"/>
      <c r="K33" s="38"/>
      <c r="L33" s="38"/>
      <c r="M33" s="39"/>
      <c r="N33" s="172"/>
    </row>
    <row r="34" spans="1:17" ht="15" customHeight="1" x14ac:dyDescent="0.2">
      <c r="A34" s="173" t="s">
        <v>49</v>
      </c>
      <c r="B34" s="173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2"/>
      <c r="O34" s="12">
        <v>-648350</v>
      </c>
    </row>
    <row r="35" spans="1:17" ht="4.5" customHeight="1" x14ac:dyDescent="0.2">
      <c r="A35" s="173"/>
      <c r="B35" s="173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2"/>
    </row>
    <row r="36" spans="1:17" ht="12.75" customHeight="1" x14ac:dyDescent="0.2">
      <c r="A36" s="174" t="s">
        <v>50</v>
      </c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2"/>
    </row>
    <row r="37" spans="1:17" ht="30.75" customHeight="1" x14ac:dyDescent="0.2">
      <c r="A37" s="174"/>
      <c r="B37" s="174"/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2"/>
    </row>
    <row r="38" spans="1:17" ht="12.75" customHeight="1" x14ac:dyDescent="0.2">
      <c r="A38" s="41" t="s">
        <v>51</v>
      </c>
      <c r="B38" s="176" t="s">
        <v>52</v>
      </c>
      <c r="C38" s="176"/>
      <c r="D38" s="176"/>
      <c r="E38" s="176"/>
      <c r="F38" s="42" t="s">
        <v>53</v>
      </c>
      <c r="G38" s="163" t="s">
        <v>54</v>
      </c>
      <c r="H38" s="163"/>
      <c r="I38" s="163" t="s">
        <v>55</v>
      </c>
      <c r="J38" s="163"/>
      <c r="K38" s="164" t="s">
        <v>56</v>
      </c>
      <c r="L38" s="164"/>
      <c r="M38" s="164"/>
      <c r="N38" s="29"/>
      <c r="P38" s="33">
        <f>+B29+B28</f>
        <v>19774688</v>
      </c>
    </row>
    <row r="39" spans="1:17" ht="37.5" customHeight="1" x14ac:dyDescent="0.4">
      <c r="A39" s="40"/>
      <c r="B39" s="177">
        <v>3241752</v>
      </c>
      <c r="C39" s="177"/>
      <c r="D39" s="177"/>
      <c r="E39" s="177"/>
      <c r="F39" s="43">
        <f>IF(B39&lt;=(1723650),(689450),(B39*0.4))</f>
        <v>1296700.8</v>
      </c>
      <c r="G39" s="178">
        <f>(F39*12.5)/100</f>
        <v>162087.6</v>
      </c>
      <c r="H39" s="178"/>
      <c r="I39" s="178">
        <f>(F39*16)/100</f>
        <v>207472.128</v>
      </c>
      <c r="J39" s="178"/>
      <c r="K39" s="179">
        <f>+I39+G39</f>
        <v>369559.728</v>
      </c>
      <c r="L39" s="179"/>
      <c r="M39" s="179"/>
      <c r="N39" s="44" t="s">
        <v>57</v>
      </c>
    </row>
    <row r="40" spans="1:17" ht="27" customHeight="1" x14ac:dyDescent="0.2">
      <c r="A40" s="169" t="s">
        <v>138</v>
      </c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70" t="s">
        <v>59</v>
      </c>
    </row>
    <row r="41" spans="1:17" ht="24" customHeight="1" x14ac:dyDescent="0.2">
      <c r="A41" s="16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8"/>
      <c r="N41" s="170"/>
    </row>
    <row r="42" spans="1:17" ht="12.75" customHeight="1" x14ac:dyDescent="0.2">
      <c r="A42" s="16" t="s">
        <v>60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8"/>
      <c r="N42" s="170"/>
    </row>
    <row r="43" spans="1:17" ht="15" x14ac:dyDescent="0.25">
      <c r="A43" s="16"/>
      <c r="B43" s="171"/>
      <c r="C43" s="171"/>
      <c r="D43" s="171"/>
      <c r="E43" s="171"/>
      <c r="F43" s="171"/>
      <c r="G43" s="171"/>
      <c r="H43" s="171"/>
      <c r="I43" s="171"/>
      <c r="J43" s="171"/>
      <c r="K43" s="45"/>
      <c r="L43" s="17"/>
      <c r="M43" s="18"/>
      <c r="N43" s="170"/>
    </row>
    <row r="44" spans="1:17" ht="19.5" x14ac:dyDescent="0.2">
      <c r="A44" s="175" t="s">
        <v>62</v>
      </c>
      <c r="B44" s="175"/>
      <c r="C44" s="175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46" t="s">
        <v>63</v>
      </c>
      <c r="Q44" s="12" t="s">
        <v>60</v>
      </c>
    </row>
  </sheetData>
  <sheetProtection selectLockedCells="1" selectUnlockedCells="1"/>
  <mergeCells count="53">
    <mergeCell ref="A44:M44"/>
    <mergeCell ref="B38:E38"/>
    <mergeCell ref="G38:H38"/>
    <mergeCell ref="I38:J38"/>
    <mergeCell ref="K38:M38"/>
    <mergeCell ref="B39:E39"/>
    <mergeCell ref="G39:H39"/>
    <mergeCell ref="I39:J39"/>
    <mergeCell ref="K39:M39"/>
    <mergeCell ref="B32:E32"/>
    <mergeCell ref="F32:M32"/>
    <mergeCell ref="A40:M40"/>
    <mergeCell ref="N40:N43"/>
    <mergeCell ref="B43:J43"/>
    <mergeCell ref="N33:N37"/>
    <mergeCell ref="A34:M34"/>
    <mergeCell ref="A35:M35"/>
    <mergeCell ref="A36:M37"/>
    <mergeCell ref="B26:E26"/>
    <mergeCell ref="F26:M26"/>
    <mergeCell ref="B27:E27"/>
    <mergeCell ref="F27:M27"/>
    <mergeCell ref="N27:N31"/>
    <mergeCell ref="B28:E28"/>
    <mergeCell ref="F28:M28"/>
    <mergeCell ref="B29:E29"/>
    <mergeCell ref="F29:M29"/>
    <mergeCell ref="B30:E30"/>
    <mergeCell ref="F30:M30"/>
    <mergeCell ref="B31:E31"/>
    <mergeCell ref="F31:M31"/>
    <mergeCell ref="A25:M25"/>
    <mergeCell ref="A12:M12"/>
    <mergeCell ref="A13:M13"/>
    <mergeCell ref="N13:N16"/>
    <mergeCell ref="A14:M14"/>
    <mergeCell ref="A15:M15"/>
    <mergeCell ref="A16:M16"/>
    <mergeCell ref="A17:M17"/>
    <mergeCell ref="A18:M18"/>
    <mergeCell ref="A19:M23"/>
    <mergeCell ref="N19:N20"/>
    <mergeCell ref="A24:M24"/>
    <mergeCell ref="N1:N6"/>
    <mergeCell ref="A7:D7"/>
    <mergeCell ref="E7:M7"/>
    <mergeCell ref="N7:N11"/>
    <mergeCell ref="B8:E8"/>
    <mergeCell ref="F8:F9"/>
    <mergeCell ref="J8:J9"/>
    <mergeCell ref="B9:E9"/>
    <mergeCell ref="A10:M10"/>
    <mergeCell ref="A11:M11"/>
  </mergeCells>
  <printOptions horizontalCentered="1"/>
  <pageMargins left="0.70833333333333337" right="0.70833333333333337" top="0.74791666666666667" bottom="0.74791666666666667" header="0.51180555555555551" footer="0.51180555555555551"/>
  <pageSetup scale="75" firstPageNumber="0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0"/>
  <sheetViews>
    <sheetView view="pageBreakPreview" zoomScale="95" zoomScaleSheetLayoutView="95" workbookViewId="0">
      <selection activeCell="F14" sqref="F14"/>
    </sheetView>
  </sheetViews>
  <sheetFormatPr baseColWidth="10" defaultRowHeight="15" x14ac:dyDescent="0.25"/>
  <cols>
    <col min="1" max="1" width="38.28515625" customWidth="1"/>
    <col min="3" max="3" width="9.28515625" customWidth="1"/>
    <col min="4" max="4" width="13.42578125" customWidth="1"/>
    <col min="5" max="5" width="9.85546875" customWidth="1"/>
    <col min="6" max="6" width="15.85546875" customWidth="1"/>
    <col min="7" max="7" width="18.5703125" customWidth="1"/>
  </cols>
  <sheetData>
    <row r="1" spans="1:7" x14ac:dyDescent="0.25">
      <c r="A1" s="84" t="s">
        <v>139</v>
      </c>
      <c r="B1" s="276" t="s">
        <v>140</v>
      </c>
      <c r="C1" s="276"/>
      <c r="D1" s="84" t="s">
        <v>141</v>
      </c>
      <c r="F1" s="85" t="s">
        <v>142</v>
      </c>
      <c r="G1" s="86" t="s">
        <v>143</v>
      </c>
    </row>
    <row r="2" spans="1:7" x14ac:dyDescent="0.25">
      <c r="A2" s="84" t="s">
        <v>144</v>
      </c>
      <c r="B2" s="87">
        <v>1</v>
      </c>
      <c r="C2" s="88">
        <v>5.2199999999999998E-3</v>
      </c>
      <c r="D2" s="84" t="s">
        <v>67</v>
      </c>
      <c r="F2" s="85" t="s">
        <v>145</v>
      </c>
      <c r="G2" s="84" t="s">
        <v>146</v>
      </c>
    </row>
    <row r="3" spans="1:7" x14ac:dyDescent="0.25">
      <c r="A3" s="84" t="s">
        <v>147</v>
      </c>
      <c r="B3" s="87">
        <v>2</v>
      </c>
      <c r="C3" s="88">
        <v>1.044E-2</v>
      </c>
      <c r="D3" s="84" t="s">
        <v>148</v>
      </c>
      <c r="F3" s="85" t="s">
        <v>149</v>
      </c>
      <c r="G3" s="84" t="s">
        <v>150</v>
      </c>
    </row>
    <row r="4" spans="1:7" x14ac:dyDescent="0.25">
      <c r="A4" s="84" t="s">
        <v>151</v>
      </c>
      <c r="B4" s="87">
        <v>3</v>
      </c>
      <c r="C4" s="88">
        <v>2.436E-2</v>
      </c>
      <c r="G4" s="84" t="s">
        <v>77</v>
      </c>
    </row>
    <row r="5" spans="1:7" x14ac:dyDescent="0.25">
      <c r="A5" s="84" t="s">
        <v>152</v>
      </c>
      <c r="B5" s="87">
        <v>4</v>
      </c>
      <c r="C5" s="88">
        <v>4.3499999999999997E-2</v>
      </c>
    </row>
    <row r="6" spans="1:7" x14ac:dyDescent="0.25">
      <c r="A6" s="84" t="s">
        <v>153</v>
      </c>
      <c r="B6" s="87">
        <v>5</v>
      </c>
      <c r="C6" s="88">
        <v>6.9599999999999995E-2</v>
      </c>
    </row>
    <row r="200" spans="1:2" x14ac:dyDescent="0.25">
      <c r="A200" t="s">
        <v>154</v>
      </c>
      <c r="B200">
        <v>123456789</v>
      </c>
    </row>
  </sheetData>
  <sheetProtection selectLockedCells="1" selectUnlockedCells="1"/>
  <mergeCells count="1">
    <mergeCell ref="B1:C1"/>
  </mergeCells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95" zoomScaleSheetLayoutView="95" workbookViewId="0"/>
  </sheetViews>
  <sheetFormatPr baseColWidth="10" defaultRowHeight="15" x14ac:dyDescent="0.25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Hoja1</vt:lpstr>
      <vt:lpstr>CERTIFICACION MES DE FEBRERO </vt:lpstr>
      <vt:lpstr>Auxiliar </vt:lpstr>
      <vt:lpstr>ACTIVIDADES</vt:lpstr>
      <vt:lpstr>CERTIFICACION JULIO 80%</vt:lpstr>
      <vt:lpstr>Hoja2</vt:lpstr>
      <vt:lpstr>Hoja3</vt:lpstr>
      <vt:lpstr>ACTIVIDADES!Área_de_impresión</vt:lpstr>
      <vt:lpstr>'Auxiliar '!Área_de_impresión</vt:lpstr>
      <vt:lpstr>'CERTIFICACION JULIO 80%'!Área_de_impresión</vt:lpstr>
      <vt:lpstr>'CERTIFICACION MES DE FEBRERO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Velez Ruiz</dc:creator>
  <cp:lastModifiedBy>Hogar-PC</cp:lastModifiedBy>
  <cp:lastPrinted>2022-02-16T03:01:23Z</cp:lastPrinted>
  <dcterms:created xsi:type="dcterms:W3CDTF">2017-08-16T15:52:36Z</dcterms:created>
  <dcterms:modified xsi:type="dcterms:W3CDTF">2022-12-01T02:05:07Z</dcterms:modified>
</cp:coreProperties>
</file>