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oycuervo-my.sharepoint.com/personal/diana_gualteros_caroycuervo_gov_co/Documents/Escritorio/CARO Y CUERVO/MENOR CUANTIA 2022/OBRA AGUAS RESIDUALES/"/>
    </mc:Choice>
  </mc:AlternateContent>
  <xr:revisionPtr revIDLastSave="2" documentId="8_{3DC7D69A-1EE4-4917-B1CF-A9E165CEFD5B}" xr6:coauthVersionLast="47" xr6:coauthVersionMax="47" xr10:uidLastSave="{900881FC-57B7-403F-A2E0-D8A0EF50B0A2}"/>
  <bookViews>
    <workbookView xWindow="-120" yWindow="-120" windowWidth="29040" windowHeight="15990" xr2:uid="{00000000-000D-0000-FFFF-FFFF00000000}"/>
  </bookViews>
  <sheets>
    <sheet name="valores ptar" sheetId="3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8" i="3" l="1"/>
  <c r="G69" i="3"/>
  <c r="G70" i="3"/>
  <c r="G71" i="3"/>
  <c r="G72" i="3"/>
  <c r="G73" i="3"/>
  <c r="G16" i="3"/>
  <c r="G58" i="3"/>
  <c r="G59" i="3"/>
  <c r="G60" i="3"/>
  <c r="G61" i="3"/>
  <c r="G62" i="3"/>
  <c r="G63" i="3"/>
  <c r="G64" i="3"/>
  <c r="G65" i="3"/>
  <c r="G66" i="3"/>
  <c r="G67" i="3"/>
  <c r="G48" i="3"/>
  <c r="G49" i="3"/>
  <c r="G50" i="3"/>
  <c r="G51" i="3"/>
  <c r="G52" i="3"/>
  <c r="G53" i="3"/>
  <c r="G54" i="3"/>
  <c r="G55" i="3"/>
  <c r="G56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12" i="3"/>
  <c r="G13" i="3"/>
  <c r="G14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5" i="3"/>
  <c r="G6" i="3"/>
  <c r="G7" i="3"/>
  <c r="G8" i="3"/>
  <c r="G9" i="3"/>
  <c r="G10" i="3"/>
  <c r="G46" i="3"/>
  <c r="G31" i="3"/>
</calcChain>
</file>

<file path=xl/sharedStrings.xml><?xml version="1.0" encoding="utf-8"?>
<sst xmlns="http://schemas.openxmlformats.org/spreadsheetml/2006/main" count="192" uniqueCount="127">
  <si>
    <t>ITEM</t>
  </si>
  <si>
    <t>DESCRIPCION</t>
  </si>
  <si>
    <t>UNIDAD</t>
  </si>
  <si>
    <t>CANTIDAD</t>
  </si>
  <si>
    <t>V.UNITARIO</t>
  </si>
  <si>
    <t>V.TOTAL</t>
  </si>
  <si>
    <t>Redes de recolección de aguas residuales humedal principal</t>
  </si>
  <si>
    <t>1.1</t>
  </si>
  <si>
    <t>Replanteo</t>
  </si>
  <si>
    <t>glob</t>
  </si>
  <si>
    <t>1.2</t>
  </si>
  <si>
    <t>Suministro e instalación Tuberías PVC 6", Novafort 160 mm, incluye tapada de zanja</t>
  </si>
  <si>
    <t xml:space="preserve">m </t>
  </si>
  <si>
    <t>1.3</t>
  </si>
  <si>
    <t>Pozos de inspección mampostería, cono de reducción,con tapa. En concreto de 300 psi, con varilla #4 (diám. 1/2" 0,994 Kg/m) en paredes y piso, y con varilla #3 (diám. 3/8"  0,56 Kg/m) en cono y la tapa.</t>
  </si>
  <si>
    <t>un</t>
  </si>
  <si>
    <t>1.4</t>
  </si>
  <si>
    <t>Suministro e instalación Pozo séptico  de 3000 L, en Polietileno marca Rotoplast o similar.</t>
  </si>
  <si>
    <t>1.5</t>
  </si>
  <si>
    <t xml:space="preserve">Desmonte y reubicación de pozo séptico museo y adecuación de fondo y paredes del pozo biblioteca, con construcción de continuidad de paredes hasta nivel de piso. </t>
  </si>
  <si>
    <t>SUBTOTAL</t>
  </si>
  <si>
    <t>2.1</t>
  </si>
  <si>
    <t>2.2</t>
  </si>
  <si>
    <t>2.3</t>
  </si>
  <si>
    <t>2.4</t>
  </si>
  <si>
    <t>2.5</t>
  </si>
  <si>
    <t>Igualación y bombeo aguas residuales a humedal principal</t>
  </si>
  <si>
    <t xml:space="preserve"> </t>
  </si>
  <si>
    <t>3.1</t>
  </si>
  <si>
    <t>Excavación manual</t>
  </si>
  <si>
    <t>m3</t>
  </si>
  <si>
    <t>3.2</t>
  </si>
  <si>
    <t>Recebo compactado</t>
  </si>
  <si>
    <t>3.3</t>
  </si>
  <si>
    <t>Concreto de limpieza 2000 psi, e = 0,05 m</t>
  </si>
  <si>
    <t>3.4</t>
  </si>
  <si>
    <t>Concreto 3000 psi</t>
  </si>
  <si>
    <t>3.5</t>
  </si>
  <si>
    <t>Acero de refuerzo. Varilla #6 diámetro 3/4" (2,235 Kg/m)</t>
  </si>
  <si>
    <t>kg</t>
  </si>
  <si>
    <t>3.6</t>
  </si>
  <si>
    <t>Muro en ladrillo pañetado</t>
  </si>
  <si>
    <t>m2</t>
  </si>
  <si>
    <t>3.7</t>
  </si>
  <si>
    <t>Tapa metálica 70 cm x 70 cm, en lámina alfajor, marco en ángulo 1 1/2"x3/16", pintura anticorrosiva y esmalte.</t>
  </si>
  <si>
    <t>3.8</t>
  </si>
  <si>
    <t>Suministro e instalación de Bombas sumergibles, Q = 7,5 GPM, H = 11 psi, paso de sólidos mínimo  de 0,5 cm. Potencia 1/3 HP 110 V, 9,8 A. Ref. Myer MDC33</t>
  </si>
  <si>
    <t>3.9</t>
  </si>
  <si>
    <t>Suministro e instalación Válvulas cheque de 2", bronce, roscadas</t>
  </si>
  <si>
    <t>3.10</t>
  </si>
  <si>
    <t>Suministro e instalación Válvulas de bola de 2" bronce, roscadas</t>
  </si>
  <si>
    <t>3.11</t>
  </si>
  <si>
    <t>Suministro e instalación Codos en PVC  2" presión</t>
  </si>
  <si>
    <t>3.12</t>
  </si>
  <si>
    <t>Suministro e instalación Tee PVC 2" presión</t>
  </si>
  <si>
    <t>3.13</t>
  </si>
  <si>
    <t>Suminsitro e instalación Adaptadores machos PVC 2"</t>
  </si>
  <si>
    <t>Suministro e instalación Uniones universales PVC  2"</t>
  </si>
  <si>
    <t>Suministro e instalación Tuberia PVC 2" RDE26, unión mecánica</t>
  </si>
  <si>
    <t>Excavación mecánica para tubería</t>
  </si>
  <si>
    <t xml:space="preserve">Suministro e instalación Tablero de control y acometidas parciales. Lámina cold roll pintura electrostática, 0,6 m altura x 0,4 m de ancho x 0,25 m de profundidad, conformado por totalizador y arrancadores directos, cada uno con breaker, contactor, y relé de sobrecorriente. Alimentación a 110 V, tapa frontal con selectores de accionamiento manual (M-O-A), y pilotos indicadores de funcionamiento y falla. Todos los elementos y la configuración en cumplimiento de norma RETIE. </t>
  </si>
  <si>
    <t xml:space="preserve">Caseta en ladrillo a la vista con cubierta plana en concreto 2000 psi con varilla # 2 (1/4"),  espesor de 6 cm y pendiente del 10%; con dimensiones externas de 0,84 m de ancho, 1,8 m de altura y 0,60 m de profundidad. </t>
  </si>
  <si>
    <t>Suministro e instalación de Canastilla en acero inoxidable para cribado antes de bombeo. 0,2 m x 0,25 m x 0,4 m</t>
  </si>
  <si>
    <t>Humedal Principal en zona alta. Capacidad 6,3 m3/día</t>
  </si>
  <si>
    <t>4.1</t>
  </si>
  <si>
    <t>4.2</t>
  </si>
  <si>
    <t>Excavación mecánica con retiro dentro de la instalación</t>
  </si>
  <si>
    <t>4.3</t>
  </si>
  <si>
    <t>Excavación manual tuberías, cajas, perfilar taludes</t>
  </si>
  <si>
    <t>4.4</t>
  </si>
  <si>
    <t>4.5</t>
  </si>
  <si>
    <t>Suministro e instalación geotextil 180 g/cm2 y geomembrana HDPE 1 mm</t>
  </si>
  <si>
    <t>4.6</t>
  </si>
  <si>
    <t>Suministro e instalación gravas 1 1/2"-2"</t>
  </si>
  <si>
    <t>4.7</t>
  </si>
  <si>
    <t>Suministro e instalación gravas 3/4 - 1/2"</t>
  </si>
  <si>
    <t>4.8</t>
  </si>
  <si>
    <t>Suministro e instalación de concreto de 3000 psi para cajas de distribución de caudal y salida</t>
  </si>
  <si>
    <t>Acero de refuerzo. Varilla #4 diámetro 1/2" (0,994 Kg/m)</t>
  </si>
  <si>
    <t>Tuberías PVC sanitaria 4"</t>
  </si>
  <si>
    <t>m</t>
  </si>
  <si>
    <t>Codos PVC sanitarios 4"</t>
  </si>
  <si>
    <t>Tee PVC sanitaria 4"</t>
  </si>
  <si>
    <t>Siembra de plantas (Typha angustifolia, en densidad de 10.000 plantas/Ha)</t>
  </si>
  <si>
    <t>Tanque de almacenamiento agua tratada</t>
  </si>
  <si>
    <t>5.1</t>
  </si>
  <si>
    <t>5.2</t>
  </si>
  <si>
    <t>5.3</t>
  </si>
  <si>
    <t>5.4</t>
  </si>
  <si>
    <t>Concreto de limpieza 2000 psi, e = 0.05 m</t>
  </si>
  <si>
    <t>5.5</t>
  </si>
  <si>
    <t>5.6</t>
  </si>
  <si>
    <t>5.7</t>
  </si>
  <si>
    <t>Tapa metálica en lámina alfajor, cal 1/8", marco y contramarco en ángulo 2" x 3/16", pintura anticorrosiva y esmalte para exteriores.</t>
  </si>
  <si>
    <t>5.8</t>
  </si>
  <si>
    <t>Suministro e instalación venteo en tubería  PVC sanitaria 4"</t>
  </si>
  <si>
    <t>Un</t>
  </si>
  <si>
    <t>Filtro Anaerobio de flujo ascendente</t>
  </si>
  <si>
    <t>Concreto de limpieza 2000 psi (solado)</t>
  </si>
  <si>
    <t>Relleno con material de excavacion</t>
  </si>
  <si>
    <t xml:space="preserve">Relleno plástico tipo roseta o similar </t>
  </si>
  <si>
    <t>Tapas en concreto con marco y contra marco en angulo de 2"x 3/16". 0,60 m x0,60 m</t>
  </si>
  <si>
    <t>total</t>
  </si>
  <si>
    <t>administración</t>
  </si>
  <si>
    <t xml:space="preserve">Imprevistos </t>
  </si>
  <si>
    <t>utilidad</t>
  </si>
  <si>
    <t>iva</t>
  </si>
  <si>
    <t>2.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</si>
  <si>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</si>
  <si>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</si>
  <si>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</si>
  <si>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</si>
  <si>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</si>
  <si>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</si>
  <si>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</si>
  <si>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</si>
  <si>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</si>
  <si>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</si>
  <si>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</si>
  <si>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</si>
  <si>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</si>
  <si>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</si>
  <si>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3.</t>
  </si>
  <si>
    <t>4.</t>
  </si>
  <si>
    <t>5.9</t>
  </si>
  <si>
    <t>V.UNITARIO OFERTADO</t>
  </si>
  <si>
    <t xml:space="preserve">V.TOTAL OFERTADO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</si>
</sst>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(* #,##0_);_(* \(#,##0\);_(* &quot;-&quot;??_);_(@_)"/>
    <numFmt numFmtId="167" formatCode="_-&quot;$&quot;* #,##0_-;\-&quot;$&quot;* #,##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8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66" fontId="0" fillId="0" borderId="1" xfId="1" applyNumberFormat="1" applyFont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6" fontId="2" fillId="4" borderId="1" xfId="1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167" fontId="2" fillId="4" borderId="6" xfId="2" applyNumberFormat="1" applyFon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6" borderId="1" xfId="0" applyFill="1" applyBorder="1" applyAlignment="1">
      <alignment horizontal="center" wrapText="1"/>
    </xf>
    <xf numFmtId="42" fontId="0" fillId="0" borderId="0" xfId="3" applyFont="1" applyBorder="1" applyAlignment="1">
      <alignment horizontal="center"/>
    </xf>
    <xf numFmtId="4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167" fontId="2" fillId="2" borderId="10" xfId="2" applyNumberFormat="1" applyFont="1" applyFill="1" applyBorder="1" applyAlignment="1">
      <alignment horizontal="center"/>
    </xf>
    <xf numFmtId="167" fontId="0" fillId="3" borderId="11" xfId="2" applyNumberFormat="1" applyFont="1" applyFill="1" applyBorder="1" applyAlignment="1">
      <alignment horizontal="center"/>
    </xf>
    <xf numFmtId="167" fontId="0" fillId="0" borderId="11" xfId="2" applyNumberFormat="1" applyFont="1" applyBorder="1" applyAlignment="1">
      <alignment horizontal="center"/>
    </xf>
    <xf numFmtId="167" fontId="0" fillId="0" borderId="11" xfId="2" applyNumberFormat="1" applyFont="1" applyBorder="1" applyAlignment="1">
      <alignment horizontal="center" vertical="center"/>
    </xf>
    <xf numFmtId="167" fontId="2" fillId="4" borderId="11" xfId="2" applyNumberFormat="1" applyFont="1" applyFill="1" applyBorder="1" applyAlignment="1">
      <alignment horizontal="center"/>
    </xf>
    <xf numFmtId="167" fontId="0" fillId="5" borderId="11" xfId="2" applyNumberFormat="1" applyFont="1" applyFill="1" applyBorder="1" applyAlignment="1">
      <alignment horizontal="center"/>
    </xf>
    <xf numFmtId="167" fontId="2" fillId="6" borderId="11" xfId="2" applyNumberFormat="1" applyFont="1" applyFill="1" applyBorder="1" applyAlignment="1">
      <alignment horizontal="center" vertical="center"/>
    </xf>
    <xf numFmtId="167" fontId="0" fillId="6" borderId="11" xfId="2" applyNumberFormat="1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42" fontId="0" fillId="0" borderId="6" xfId="3" applyFont="1" applyBorder="1" applyAlignment="1">
      <alignment horizontal="center"/>
    </xf>
    <xf numFmtId="0" fontId="0" fillId="0" borderId="9" xfId="0" applyBorder="1" applyAlignment="1">
      <alignment horizont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73"/>
  <sheetViews>
    <sheetView tabSelected="1" topLeftCell="A40" zoomScale="85" zoomScaleNormal="85" zoomScalePageLayoutView="85" workbookViewId="0">
      <selection activeCell="I46" sqref="I46:I47"/>
    </sheetView>
  </sheetViews>
  <sheetFormatPr baseColWidth="10" defaultColWidth="10.85546875" defaultRowHeight="15" x14ac:dyDescent="0.25"/>
  <cols>
    <col min="1" max="2" width="10.85546875" style="12"/>
    <col min="3" max="3" width="21.140625" style="12" customWidth="1"/>
    <col min="4" max="4" width="13" style="12" customWidth="1"/>
    <col min="5" max="5" width="10.85546875" style="12"/>
    <col min="6" max="6" width="12.7109375" style="12" customWidth="1"/>
    <col min="7" max="7" width="30.85546875" style="12" customWidth="1"/>
    <col min="8" max="8" width="11.42578125" style="12" bestFit="1" customWidth="1"/>
    <col min="9" max="9" width="12.28515625" style="12" bestFit="1" customWidth="1"/>
    <col min="10" max="10" width="10.85546875" style="12"/>
    <col min="11" max="11" width="15" style="12" bestFit="1" customWidth="1"/>
    <col min="12" max="13" width="10.85546875" style="12"/>
    <col min="14" max="14" width="19" style="12" customWidth="1"/>
    <col min="15" max="15" width="11.28515625" style="12" bestFit="1" customWidth="1"/>
    <col min="16" max="16" width="10.85546875" style="12"/>
    <col min="17" max="17" width="12.28515625" style="12" bestFit="1" customWidth="1"/>
    <col min="18" max="16384" width="10.85546875" style="12"/>
  </cols>
  <sheetData>
    <row r="2" spans="2:9" ht="15.75" thickBot="1" x14ac:dyDescent="0.3"/>
    <row r="3" spans="2:9" ht="45" x14ac:dyDescent="0.25">
      <c r="B3" s="14" t="s">
        <v>0</v>
      </c>
      <c r="C3" s="15" t="s">
        <v>1</v>
      </c>
      <c r="D3" s="16" t="s">
        <v>2</v>
      </c>
      <c r="E3" s="16" t="s">
        <v>3</v>
      </c>
      <c r="F3" s="16" t="s">
        <v>4</v>
      </c>
      <c r="G3" s="40" t="s">
        <v>5</v>
      </c>
      <c r="H3" s="52" t="s">
        <v>125</v>
      </c>
      <c r="I3" s="53" t="s">
        <v>126</v>
      </c>
    </row>
    <row r="4" spans="2:9" ht="45" x14ac:dyDescent="0.25">
      <c r="B4" s="17">
        <v>1</v>
      </c>
      <c r="C4" s="22" t="s">
        <v>6</v>
      </c>
      <c r="D4" s="1"/>
      <c r="E4" s="1"/>
      <c r="F4" s="1"/>
      <c r="G4" s="41"/>
      <c r="H4" s="41"/>
      <c r="I4" s="41"/>
    </row>
    <row r="5" spans="2:9" x14ac:dyDescent="0.25">
      <c r="B5" s="18" t="s">
        <v>7</v>
      </c>
      <c r="C5" s="23" t="s">
        <v>8</v>
      </c>
      <c r="D5" s="3" t="s">
        <v>9</v>
      </c>
      <c r="E5" s="3">
        <v>1</v>
      </c>
      <c r="F5" s="4">
        <v>605000</v>
      </c>
      <c r="G5" s="42">
        <f>+F5*E5</f>
        <v>605000</v>
      </c>
      <c r="H5" s="3"/>
      <c r="I5" s="54"/>
    </row>
    <row r="6" spans="2:9" ht="75" x14ac:dyDescent="0.25">
      <c r="B6" s="18" t="s">
        <v>10</v>
      </c>
      <c r="C6" s="24" t="s">
        <v>11</v>
      </c>
      <c r="D6" s="2" t="s">
        <v>12</v>
      </c>
      <c r="E6" s="2">
        <v>76</v>
      </c>
      <c r="F6" s="5">
        <v>54700</v>
      </c>
      <c r="G6" s="43">
        <f t="shared" ref="G6:G9" si="0">+F6*E6</f>
        <v>4157200</v>
      </c>
      <c r="H6" s="3"/>
      <c r="I6" s="54"/>
    </row>
    <row r="7" spans="2:9" ht="150" x14ac:dyDescent="0.25">
      <c r="B7" s="18" t="s">
        <v>13</v>
      </c>
      <c r="C7" s="24" t="s">
        <v>14</v>
      </c>
      <c r="D7" s="2" t="s">
        <v>15</v>
      </c>
      <c r="E7" s="2">
        <v>1</v>
      </c>
      <c r="F7" s="5">
        <v>1628000</v>
      </c>
      <c r="G7" s="43">
        <f t="shared" si="0"/>
        <v>1628000</v>
      </c>
      <c r="H7" s="3"/>
      <c r="I7" s="54"/>
    </row>
    <row r="8" spans="2:9" ht="75" x14ac:dyDescent="0.25">
      <c r="B8" s="18" t="s">
        <v>16</v>
      </c>
      <c r="C8" s="24" t="s">
        <v>17</v>
      </c>
      <c r="D8" s="2" t="s">
        <v>15</v>
      </c>
      <c r="E8" s="2">
        <v>1</v>
      </c>
      <c r="F8" s="6">
        <v>4900000</v>
      </c>
      <c r="G8" s="43">
        <f t="shared" si="0"/>
        <v>4900000</v>
      </c>
      <c r="H8" s="3"/>
      <c r="I8" s="54"/>
    </row>
    <row r="9" spans="2:9" ht="150" x14ac:dyDescent="0.25">
      <c r="B9" s="18" t="s">
        <v>18</v>
      </c>
      <c r="C9" s="24" t="s">
        <v>19</v>
      </c>
      <c r="D9" s="2" t="s">
        <v>15</v>
      </c>
      <c r="E9" s="2">
        <v>1</v>
      </c>
      <c r="F9" s="5">
        <v>4200000</v>
      </c>
      <c r="G9" s="43">
        <f t="shared" si="0"/>
        <v>4200000</v>
      </c>
      <c r="H9" s="3"/>
      <c r="I9" s="54"/>
    </row>
    <row r="10" spans="2:9" x14ac:dyDescent="0.25">
      <c r="B10" s="19"/>
      <c r="C10" s="25"/>
      <c r="D10" s="7"/>
      <c r="E10" s="7"/>
      <c r="F10" s="8" t="s">
        <v>20</v>
      </c>
      <c r="G10" s="44">
        <f>SUM(G5:G9)</f>
        <v>15490200</v>
      </c>
      <c r="H10" s="44"/>
      <c r="I10" s="44"/>
    </row>
    <row r="11" spans="2:9" ht="45" x14ac:dyDescent="0.25">
      <c r="B11" s="18" t="s">
        <v>107</v>
      </c>
      <c r="C11" s="9" t="s">
        <v>26</v>
      </c>
      <c r="D11" s="10"/>
      <c r="E11" s="10"/>
      <c r="F11" s="10"/>
      <c r="G11" s="45" t="s">
        <v>27</v>
      </c>
      <c r="H11" s="3"/>
      <c r="I11" s="54"/>
    </row>
    <row r="12" spans="2:9" x14ac:dyDescent="0.25">
      <c r="B12" s="18" t="s">
        <v>21</v>
      </c>
      <c r="C12" s="23" t="s">
        <v>29</v>
      </c>
      <c r="D12" s="3" t="s">
        <v>30</v>
      </c>
      <c r="E12" s="3">
        <v>9</v>
      </c>
      <c r="F12" s="3">
        <v>25400</v>
      </c>
      <c r="G12" s="43">
        <f t="shared" ref="G12:G30" si="1">+F12*E12</f>
        <v>228600</v>
      </c>
      <c r="H12" s="3"/>
      <c r="I12" s="54"/>
    </row>
    <row r="13" spans="2:9" x14ac:dyDescent="0.25">
      <c r="B13" s="18" t="s">
        <v>22</v>
      </c>
      <c r="C13" s="23" t="s">
        <v>32</v>
      </c>
      <c r="D13" s="3" t="s">
        <v>30</v>
      </c>
      <c r="E13" s="3">
        <v>0.9</v>
      </c>
      <c r="F13" s="3">
        <v>104500</v>
      </c>
      <c r="G13" s="43">
        <f t="shared" si="1"/>
        <v>94050</v>
      </c>
      <c r="H13" s="3"/>
      <c r="I13" s="54"/>
    </row>
    <row r="14" spans="2:9" ht="30" x14ac:dyDescent="0.25">
      <c r="B14" s="18" t="s">
        <v>23</v>
      </c>
      <c r="C14" s="23" t="s">
        <v>34</v>
      </c>
      <c r="D14" s="3" t="s">
        <v>30</v>
      </c>
      <c r="E14" s="3">
        <v>0.14000000000000001</v>
      </c>
      <c r="F14" s="3">
        <v>475000</v>
      </c>
      <c r="G14" s="43">
        <f t="shared" si="1"/>
        <v>66500</v>
      </c>
      <c r="H14" s="3"/>
      <c r="I14" s="54"/>
    </row>
    <row r="15" spans="2:9" x14ac:dyDescent="0.25">
      <c r="B15" s="18" t="s">
        <v>24</v>
      </c>
      <c r="C15" s="23" t="s">
        <v>36</v>
      </c>
      <c r="D15" s="3" t="s">
        <v>30</v>
      </c>
      <c r="E15" s="3">
        <v>3</v>
      </c>
      <c r="F15" s="3">
        <v>759000</v>
      </c>
      <c r="G15" s="43">
        <f t="shared" si="1"/>
        <v>2277000</v>
      </c>
      <c r="H15" s="3"/>
      <c r="I15" s="54"/>
    </row>
    <row r="16" spans="2:9" ht="45" x14ac:dyDescent="0.25">
      <c r="B16" s="37" t="s">
        <v>25</v>
      </c>
      <c r="C16" s="38" t="s">
        <v>38</v>
      </c>
      <c r="D16" s="39" t="s">
        <v>39</v>
      </c>
      <c r="E16" s="39">
        <v>300</v>
      </c>
      <c r="F16" s="39">
        <v>5900</v>
      </c>
      <c r="G16" s="46">
        <f t="shared" si="1"/>
        <v>1770000</v>
      </c>
      <c r="H16" s="48"/>
      <c r="I16" s="54"/>
    </row>
    <row r="17" spans="2:9" ht="30" x14ac:dyDescent="0.25">
      <c r="B17" s="18" t="s">
        <v>108</v>
      </c>
      <c r="C17" s="23" t="s">
        <v>41</v>
      </c>
      <c r="D17" s="3" t="s">
        <v>42</v>
      </c>
      <c r="E17" s="3">
        <v>3.9</v>
      </c>
      <c r="F17" s="3">
        <v>102500</v>
      </c>
      <c r="G17" s="43">
        <f t="shared" si="1"/>
        <v>399750</v>
      </c>
      <c r="H17" s="3"/>
      <c r="I17" s="54"/>
    </row>
    <row r="18" spans="2:9" ht="90" x14ac:dyDescent="0.25">
      <c r="B18" s="18" t="s">
        <v>109</v>
      </c>
      <c r="C18" s="24" t="s">
        <v>44</v>
      </c>
      <c r="D18" s="2" t="s">
        <v>15</v>
      </c>
      <c r="E18" s="2">
        <v>1</v>
      </c>
      <c r="F18" s="2">
        <v>532000</v>
      </c>
      <c r="G18" s="43">
        <f t="shared" si="1"/>
        <v>532000</v>
      </c>
      <c r="H18" s="3"/>
      <c r="I18" s="54"/>
    </row>
    <row r="19" spans="2:9" ht="120" x14ac:dyDescent="0.25">
      <c r="B19" s="18" t="s">
        <v>110</v>
      </c>
      <c r="C19" s="23" t="s">
        <v>46</v>
      </c>
      <c r="D19" s="2" t="s">
        <v>15</v>
      </c>
      <c r="E19" s="2">
        <v>2</v>
      </c>
      <c r="F19" s="2">
        <v>3260000</v>
      </c>
      <c r="G19" s="43">
        <f t="shared" si="1"/>
        <v>6520000</v>
      </c>
      <c r="H19" s="3"/>
      <c r="I19" s="54"/>
    </row>
    <row r="20" spans="2:9" ht="60" x14ac:dyDescent="0.25">
      <c r="B20" s="18" t="s">
        <v>111</v>
      </c>
      <c r="C20" s="23" t="s">
        <v>48</v>
      </c>
      <c r="D20" s="2" t="s">
        <v>15</v>
      </c>
      <c r="E20" s="2">
        <v>2</v>
      </c>
      <c r="F20" s="2">
        <v>420500</v>
      </c>
      <c r="G20" s="43">
        <f t="shared" si="1"/>
        <v>841000</v>
      </c>
      <c r="H20" s="3"/>
      <c r="I20" s="54"/>
    </row>
    <row r="21" spans="2:9" ht="60" x14ac:dyDescent="0.25">
      <c r="B21" s="18" t="s">
        <v>112</v>
      </c>
      <c r="C21" s="23" t="s">
        <v>50</v>
      </c>
      <c r="D21" s="2" t="s">
        <v>15</v>
      </c>
      <c r="E21" s="2">
        <v>2</v>
      </c>
      <c r="F21" s="2">
        <v>214500</v>
      </c>
      <c r="G21" s="43">
        <f t="shared" si="1"/>
        <v>429000</v>
      </c>
      <c r="H21" s="3"/>
      <c r="I21" s="54"/>
    </row>
    <row r="22" spans="2:9" ht="45" x14ac:dyDescent="0.25">
      <c r="B22" s="18" t="s">
        <v>113</v>
      </c>
      <c r="C22" s="23" t="s">
        <v>52</v>
      </c>
      <c r="D22" s="3" t="s">
        <v>15</v>
      </c>
      <c r="E22" s="3">
        <v>4</v>
      </c>
      <c r="F22" s="3">
        <v>14500</v>
      </c>
      <c r="G22" s="43">
        <f t="shared" si="1"/>
        <v>58000</v>
      </c>
      <c r="H22" s="3"/>
      <c r="I22" s="54"/>
    </row>
    <row r="23" spans="2:9" ht="45" x14ac:dyDescent="0.25">
      <c r="B23" s="18" t="s">
        <v>114</v>
      </c>
      <c r="C23" s="23" t="s">
        <v>54</v>
      </c>
      <c r="D23" s="3" t="s">
        <v>15</v>
      </c>
      <c r="E23" s="3">
        <v>1</v>
      </c>
      <c r="F23" s="3">
        <v>16800</v>
      </c>
      <c r="G23" s="43">
        <f t="shared" si="1"/>
        <v>16800</v>
      </c>
      <c r="H23" s="3"/>
      <c r="I23" s="54"/>
    </row>
    <row r="24" spans="2:9" ht="60" x14ac:dyDescent="0.25">
      <c r="B24" s="18" t="s">
        <v>115</v>
      </c>
      <c r="C24" s="23" t="s">
        <v>56</v>
      </c>
      <c r="D24" s="3" t="s">
        <v>15</v>
      </c>
      <c r="E24" s="3">
        <v>10</v>
      </c>
      <c r="F24" s="3">
        <v>9680</v>
      </c>
      <c r="G24" s="43">
        <f t="shared" si="1"/>
        <v>96800</v>
      </c>
      <c r="H24" s="3"/>
      <c r="I24" s="54"/>
    </row>
    <row r="25" spans="2:9" ht="45" x14ac:dyDescent="0.25">
      <c r="B25" s="18" t="s">
        <v>116</v>
      </c>
      <c r="C25" s="23" t="s">
        <v>57</v>
      </c>
      <c r="D25" s="3" t="s">
        <v>15</v>
      </c>
      <c r="E25" s="3">
        <v>3</v>
      </c>
      <c r="F25" s="3">
        <v>52800</v>
      </c>
      <c r="G25" s="43">
        <f t="shared" si="1"/>
        <v>158400</v>
      </c>
      <c r="H25" s="3"/>
      <c r="I25" s="54"/>
    </row>
    <row r="26" spans="2:9" ht="60" x14ac:dyDescent="0.25">
      <c r="B26" s="18" t="s">
        <v>117</v>
      </c>
      <c r="C26" s="23" t="s">
        <v>58</v>
      </c>
      <c r="D26" s="3" t="s">
        <v>12</v>
      </c>
      <c r="E26" s="3">
        <v>40</v>
      </c>
      <c r="F26" s="3">
        <v>17050</v>
      </c>
      <c r="G26" s="43">
        <f t="shared" si="1"/>
        <v>682000</v>
      </c>
      <c r="H26" s="3"/>
      <c r="I26" s="54"/>
    </row>
    <row r="27" spans="2:9" ht="30" x14ac:dyDescent="0.25">
      <c r="B27" s="18" t="s">
        <v>118</v>
      </c>
      <c r="C27" s="23" t="s">
        <v>59</v>
      </c>
      <c r="D27" s="3" t="s">
        <v>30</v>
      </c>
      <c r="E27" s="3">
        <v>14.399999999999999</v>
      </c>
      <c r="F27" s="3">
        <v>19800</v>
      </c>
      <c r="G27" s="43">
        <f t="shared" si="1"/>
        <v>285120</v>
      </c>
      <c r="H27" s="3"/>
      <c r="I27" s="54"/>
    </row>
    <row r="28" spans="2:9" ht="405" x14ac:dyDescent="0.25">
      <c r="B28" s="18" t="s">
        <v>119</v>
      </c>
      <c r="C28" s="23" t="s">
        <v>60</v>
      </c>
      <c r="D28" s="2" t="s">
        <v>15</v>
      </c>
      <c r="E28" s="2">
        <v>1</v>
      </c>
      <c r="F28" s="2">
        <v>3510000</v>
      </c>
      <c r="G28" s="43">
        <f t="shared" si="1"/>
        <v>3510000</v>
      </c>
      <c r="H28" s="3"/>
      <c r="I28" s="54"/>
    </row>
    <row r="29" spans="2:9" ht="165" x14ac:dyDescent="0.25">
      <c r="B29" s="18" t="s">
        <v>120</v>
      </c>
      <c r="C29" s="23" t="s">
        <v>61</v>
      </c>
      <c r="D29" s="3" t="s">
        <v>15</v>
      </c>
      <c r="E29" s="2">
        <v>1</v>
      </c>
      <c r="F29" s="2">
        <v>880000</v>
      </c>
      <c r="G29" s="43">
        <f t="shared" si="1"/>
        <v>880000</v>
      </c>
      <c r="H29" s="3"/>
      <c r="I29" s="54"/>
    </row>
    <row r="30" spans="2:9" ht="105" x14ac:dyDescent="0.25">
      <c r="B30" s="18" t="s">
        <v>121</v>
      </c>
      <c r="C30" s="24" t="s">
        <v>62</v>
      </c>
      <c r="D30" s="3" t="s">
        <v>15</v>
      </c>
      <c r="E30" s="2">
        <v>1</v>
      </c>
      <c r="F30" s="2">
        <v>1200000</v>
      </c>
      <c r="G30" s="43">
        <f t="shared" si="1"/>
        <v>1200000</v>
      </c>
      <c r="H30" s="3"/>
      <c r="I30" s="54"/>
    </row>
    <row r="31" spans="2:9" x14ac:dyDescent="0.25">
      <c r="B31" s="19"/>
      <c r="C31" s="25"/>
      <c r="D31" s="7"/>
      <c r="E31" s="7"/>
      <c r="F31" s="8" t="s">
        <v>20</v>
      </c>
      <c r="G31" s="44">
        <f>SUM(G12:G30)</f>
        <v>20045020</v>
      </c>
      <c r="H31" s="44"/>
      <c r="I31" s="44"/>
    </row>
    <row r="32" spans="2:9" ht="45" x14ac:dyDescent="0.25">
      <c r="B32" s="18" t="s">
        <v>122</v>
      </c>
      <c r="C32" s="9" t="s">
        <v>63</v>
      </c>
      <c r="D32" s="10"/>
      <c r="E32" s="10"/>
      <c r="F32" s="10"/>
      <c r="G32" s="45" t="s">
        <v>27</v>
      </c>
      <c r="H32" s="3"/>
      <c r="I32" s="54"/>
    </row>
    <row r="33" spans="2:19" x14ac:dyDescent="0.25">
      <c r="B33" s="18" t="s">
        <v>28</v>
      </c>
      <c r="C33" s="23" t="s">
        <v>8</v>
      </c>
      <c r="D33" s="3" t="s">
        <v>9</v>
      </c>
      <c r="E33" s="3">
        <v>1</v>
      </c>
      <c r="F33" s="3">
        <v>275000</v>
      </c>
      <c r="G33" s="43">
        <f t="shared" ref="G33:G45" si="2">+F33*E33</f>
        <v>275000</v>
      </c>
      <c r="H33" s="3"/>
      <c r="I33" s="54"/>
    </row>
    <row r="34" spans="2:19" ht="45" x14ac:dyDescent="0.25">
      <c r="B34" s="18" t="s">
        <v>31</v>
      </c>
      <c r="C34" s="24" t="s">
        <v>66</v>
      </c>
      <c r="D34" s="3" t="s">
        <v>30</v>
      </c>
      <c r="E34" s="3">
        <v>160</v>
      </c>
      <c r="F34" s="3">
        <v>30500</v>
      </c>
      <c r="G34" s="43">
        <f t="shared" si="2"/>
        <v>4880000</v>
      </c>
      <c r="H34" s="3"/>
      <c r="I34" s="54"/>
    </row>
    <row r="35" spans="2:19" ht="45" x14ac:dyDescent="0.25">
      <c r="B35" s="18" t="s">
        <v>33</v>
      </c>
      <c r="C35" s="23" t="s">
        <v>68</v>
      </c>
      <c r="D35" s="3" t="s">
        <v>30</v>
      </c>
      <c r="E35" s="3">
        <v>45</v>
      </c>
      <c r="F35" s="3">
        <v>26400</v>
      </c>
      <c r="G35" s="43">
        <f t="shared" si="2"/>
        <v>1188000</v>
      </c>
      <c r="H35" s="3"/>
      <c r="I35" s="54"/>
    </row>
    <row r="36" spans="2:19" x14ac:dyDescent="0.25">
      <c r="B36" s="18" t="s">
        <v>35</v>
      </c>
      <c r="C36" s="23" t="s">
        <v>32</v>
      </c>
      <c r="D36" s="3" t="s">
        <v>30</v>
      </c>
      <c r="E36" s="3">
        <v>0.8</v>
      </c>
      <c r="F36" s="3">
        <v>104500</v>
      </c>
      <c r="G36" s="43">
        <f t="shared" si="2"/>
        <v>83600</v>
      </c>
      <c r="H36" s="3"/>
      <c r="I36" s="54"/>
    </row>
    <row r="37" spans="2:19" ht="75" x14ac:dyDescent="0.25">
      <c r="B37" s="18" t="s">
        <v>37</v>
      </c>
      <c r="C37" s="23" t="s">
        <v>71</v>
      </c>
      <c r="D37" s="2" t="s">
        <v>42</v>
      </c>
      <c r="E37" s="2">
        <v>570</v>
      </c>
      <c r="F37" s="2">
        <v>24950</v>
      </c>
      <c r="G37" s="43">
        <f t="shared" si="2"/>
        <v>14221500</v>
      </c>
      <c r="H37" s="3"/>
      <c r="I37" s="54"/>
    </row>
    <row r="38" spans="2:19" ht="45" x14ac:dyDescent="0.25">
      <c r="B38" s="18" t="s">
        <v>40</v>
      </c>
      <c r="C38" s="23" t="s">
        <v>73</v>
      </c>
      <c r="D38" s="3" t="s">
        <v>30</v>
      </c>
      <c r="E38" s="3">
        <v>25</v>
      </c>
      <c r="F38" s="3">
        <v>125000</v>
      </c>
      <c r="G38" s="43">
        <f t="shared" si="2"/>
        <v>3125000</v>
      </c>
      <c r="H38" s="3"/>
      <c r="I38" s="54"/>
    </row>
    <row r="39" spans="2:19" ht="45" x14ac:dyDescent="0.25">
      <c r="B39" s="18" t="s">
        <v>43</v>
      </c>
      <c r="C39" s="23" t="s">
        <v>75</v>
      </c>
      <c r="D39" s="3" t="s">
        <v>30</v>
      </c>
      <c r="E39" s="3">
        <v>75</v>
      </c>
      <c r="F39" s="3">
        <v>160000</v>
      </c>
      <c r="G39" s="43">
        <f t="shared" si="2"/>
        <v>12000000</v>
      </c>
      <c r="H39" s="3"/>
      <c r="I39" s="54"/>
    </row>
    <row r="40" spans="2:19" ht="90" x14ac:dyDescent="0.25">
      <c r="B40" s="18" t="s">
        <v>45</v>
      </c>
      <c r="C40" s="23" t="s">
        <v>77</v>
      </c>
      <c r="D40" s="2" t="s">
        <v>30</v>
      </c>
      <c r="E40" s="2">
        <v>2.25</v>
      </c>
      <c r="F40" s="2">
        <v>798000</v>
      </c>
      <c r="G40" s="43">
        <f t="shared" si="2"/>
        <v>1795500</v>
      </c>
      <c r="H40" s="3"/>
      <c r="I40" s="54"/>
    </row>
    <row r="41" spans="2:19" ht="45" x14ac:dyDescent="0.25">
      <c r="B41" s="18" t="s">
        <v>47</v>
      </c>
      <c r="C41" s="24" t="s">
        <v>78</v>
      </c>
      <c r="D41" s="2" t="s">
        <v>39</v>
      </c>
      <c r="E41" s="2">
        <v>180</v>
      </c>
      <c r="F41" s="2">
        <v>5600</v>
      </c>
      <c r="G41" s="43">
        <f t="shared" si="2"/>
        <v>1008000</v>
      </c>
      <c r="H41" s="3"/>
      <c r="I41" s="54"/>
    </row>
    <row r="42" spans="2:19" ht="30" x14ac:dyDescent="0.25">
      <c r="B42" s="18" t="s">
        <v>49</v>
      </c>
      <c r="C42" s="23" t="s">
        <v>79</v>
      </c>
      <c r="D42" s="3" t="s">
        <v>80</v>
      </c>
      <c r="E42" s="3">
        <v>46</v>
      </c>
      <c r="F42" s="3">
        <v>27800</v>
      </c>
      <c r="G42" s="43">
        <f t="shared" si="2"/>
        <v>1278800</v>
      </c>
      <c r="H42" s="3"/>
      <c r="I42" s="54"/>
    </row>
    <row r="43" spans="2:19" ht="30" x14ac:dyDescent="0.25">
      <c r="B43" s="18" t="s">
        <v>51</v>
      </c>
      <c r="C43" s="23" t="s">
        <v>81</v>
      </c>
      <c r="D43" s="3" t="s">
        <v>15</v>
      </c>
      <c r="E43" s="3">
        <v>10</v>
      </c>
      <c r="F43" s="3">
        <v>16800</v>
      </c>
      <c r="G43" s="43">
        <f t="shared" si="2"/>
        <v>168000</v>
      </c>
      <c r="H43" s="3"/>
      <c r="I43" s="54"/>
    </row>
    <row r="44" spans="2:19" ht="47.1" customHeight="1" x14ac:dyDescent="0.25">
      <c r="B44" s="18" t="s">
        <v>53</v>
      </c>
      <c r="C44" s="23" t="s">
        <v>82</v>
      </c>
      <c r="D44" s="3" t="s">
        <v>15</v>
      </c>
      <c r="E44" s="3">
        <v>2</v>
      </c>
      <c r="F44" s="3">
        <v>21300</v>
      </c>
      <c r="G44" s="43">
        <f t="shared" si="2"/>
        <v>42600</v>
      </c>
      <c r="H44" s="3"/>
      <c r="I44" s="54"/>
      <c r="N44" s="13"/>
      <c r="P44" s="36"/>
      <c r="Q44" s="36"/>
    </row>
    <row r="45" spans="2:19" ht="60" x14ac:dyDescent="0.25">
      <c r="B45" s="20" t="s">
        <v>55</v>
      </c>
      <c r="C45" s="28" t="s">
        <v>83</v>
      </c>
      <c r="D45" s="11" t="s">
        <v>42</v>
      </c>
      <c r="E45" s="11">
        <v>225</v>
      </c>
      <c r="F45" s="11">
        <v>4200</v>
      </c>
      <c r="G45" s="47">
        <f t="shared" si="2"/>
        <v>945000</v>
      </c>
      <c r="H45" s="3"/>
      <c r="I45" s="54"/>
    </row>
    <row r="46" spans="2:19" x14ac:dyDescent="0.25">
      <c r="B46" s="19"/>
      <c r="C46" s="25"/>
      <c r="D46" s="7"/>
      <c r="E46" s="7"/>
      <c r="F46" s="8" t="s">
        <v>20</v>
      </c>
      <c r="G46" s="44">
        <f>SUM(G33:G45)</f>
        <v>41011000</v>
      </c>
      <c r="H46" s="44"/>
      <c r="I46" s="44"/>
      <c r="N46" s="29"/>
      <c r="O46" s="30"/>
      <c r="Q46" s="29"/>
    </row>
    <row r="47" spans="2:19" ht="45" x14ac:dyDescent="0.25">
      <c r="B47" s="18" t="s">
        <v>123</v>
      </c>
      <c r="C47" s="9" t="s">
        <v>84</v>
      </c>
      <c r="D47" s="10"/>
      <c r="E47" s="10"/>
      <c r="F47" s="10"/>
      <c r="G47" s="45"/>
      <c r="H47" s="45"/>
      <c r="I47" s="45"/>
      <c r="N47" s="30"/>
      <c r="P47" s="29"/>
      <c r="S47" s="30"/>
    </row>
    <row r="48" spans="2:19" x14ac:dyDescent="0.25">
      <c r="B48" s="18" t="s">
        <v>64</v>
      </c>
      <c r="C48" s="23" t="s">
        <v>8</v>
      </c>
      <c r="D48" s="3" t="s">
        <v>9</v>
      </c>
      <c r="E48" s="3">
        <v>1</v>
      </c>
      <c r="F48" s="3">
        <v>165000</v>
      </c>
      <c r="G48" s="43">
        <f t="shared" ref="G48:G55" si="3">+F48*E48</f>
        <v>165000</v>
      </c>
      <c r="H48" s="3"/>
      <c r="I48" s="54"/>
    </row>
    <row r="49" spans="2:19" ht="45" x14ac:dyDescent="0.25">
      <c r="B49" s="18" t="s">
        <v>65</v>
      </c>
      <c r="C49" s="23" t="s">
        <v>66</v>
      </c>
      <c r="D49" s="3" t="s">
        <v>30</v>
      </c>
      <c r="E49" s="3">
        <v>65</v>
      </c>
      <c r="F49" s="3">
        <v>30800</v>
      </c>
      <c r="G49" s="43">
        <f t="shared" si="3"/>
        <v>2002000</v>
      </c>
      <c r="H49" s="3"/>
      <c r="I49" s="54"/>
      <c r="S49" s="31"/>
    </row>
    <row r="50" spans="2:19" x14ac:dyDescent="0.25">
      <c r="B50" s="18" t="s">
        <v>67</v>
      </c>
      <c r="C50" s="23" t="s">
        <v>32</v>
      </c>
      <c r="D50" s="3" t="s">
        <v>30</v>
      </c>
      <c r="E50" s="3">
        <v>12</v>
      </c>
      <c r="F50" s="3">
        <v>104500</v>
      </c>
      <c r="G50" s="43">
        <f t="shared" si="3"/>
        <v>1254000</v>
      </c>
      <c r="H50" s="3"/>
      <c r="I50" s="54"/>
    </row>
    <row r="51" spans="2:19" ht="30" x14ac:dyDescent="0.25">
      <c r="B51" s="18" t="s">
        <v>69</v>
      </c>
      <c r="C51" s="23" t="s">
        <v>89</v>
      </c>
      <c r="D51" s="3" t="s">
        <v>30</v>
      </c>
      <c r="E51" s="3">
        <v>0.75</v>
      </c>
      <c r="F51" s="3">
        <v>475000</v>
      </c>
      <c r="G51" s="43">
        <f t="shared" si="3"/>
        <v>356250</v>
      </c>
      <c r="H51" s="3"/>
      <c r="I51" s="54"/>
    </row>
    <row r="52" spans="2:19" x14ac:dyDescent="0.25">
      <c r="B52" s="18" t="s">
        <v>70</v>
      </c>
      <c r="C52" s="23" t="s">
        <v>36</v>
      </c>
      <c r="D52" s="3" t="s">
        <v>30</v>
      </c>
      <c r="E52" s="3">
        <v>12.4</v>
      </c>
      <c r="F52" s="3">
        <v>759000</v>
      </c>
      <c r="G52" s="43">
        <f t="shared" si="3"/>
        <v>9411600</v>
      </c>
      <c r="H52" s="3"/>
      <c r="I52" s="54"/>
    </row>
    <row r="53" spans="2:19" ht="45" x14ac:dyDescent="0.25">
      <c r="B53" s="18" t="s">
        <v>72</v>
      </c>
      <c r="C53" s="24" t="s">
        <v>38</v>
      </c>
      <c r="D53" s="2" t="s">
        <v>39</v>
      </c>
      <c r="E53" s="2">
        <v>1240</v>
      </c>
      <c r="F53" s="2">
        <v>5900</v>
      </c>
      <c r="G53" s="43">
        <f t="shared" si="3"/>
        <v>7316000</v>
      </c>
      <c r="H53" s="48"/>
      <c r="I53" s="54"/>
    </row>
    <row r="54" spans="2:19" ht="120" x14ac:dyDescent="0.25">
      <c r="B54" s="18" t="s">
        <v>74</v>
      </c>
      <c r="C54" s="23" t="s">
        <v>93</v>
      </c>
      <c r="D54" s="2" t="s">
        <v>15</v>
      </c>
      <c r="E54" s="2">
        <v>1</v>
      </c>
      <c r="F54" s="2">
        <v>538000</v>
      </c>
      <c r="G54" s="43">
        <f t="shared" si="3"/>
        <v>538000</v>
      </c>
      <c r="H54" s="3"/>
      <c r="I54" s="54"/>
    </row>
    <row r="55" spans="2:19" ht="60" x14ac:dyDescent="0.25">
      <c r="B55" s="18" t="s">
        <v>76</v>
      </c>
      <c r="C55" s="24" t="s">
        <v>95</v>
      </c>
      <c r="D55" s="2" t="s">
        <v>96</v>
      </c>
      <c r="E55" s="2">
        <v>2</v>
      </c>
      <c r="F55" s="2">
        <v>37000</v>
      </c>
      <c r="G55" s="43">
        <f t="shared" si="3"/>
        <v>74000</v>
      </c>
      <c r="H55" s="3"/>
      <c r="I55" s="54"/>
    </row>
    <row r="56" spans="2:19" x14ac:dyDescent="0.25">
      <c r="B56" s="19"/>
      <c r="C56" s="25"/>
      <c r="D56" s="7"/>
      <c r="E56" s="7"/>
      <c r="F56" s="8" t="s">
        <v>20</v>
      </c>
      <c r="G56" s="44">
        <f>SUM(G48:G55)</f>
        <v>21116850</v>
      </c>
      <c r="H56" s="44"/>
      <c r="I56" s="44"/>
    </row>
    <row r="57" spans="2:19" ht="30" x14ac:dyDescent="0.25">
      <c r="B57" s="18">
        <v>5</v>
      </c>
      <c r="C57" s="9" t="s">
        <v>97</v>
      </c>
      <c r="D57" s="10"/>
      <c r="E57" s="10"/>
      <c r="F57" s="10"/>
      <c r="G57" s="45" t="s">
        <v>27</v>
      </c>
      <c r="H57" s="45"/>
      <c r="I57" s="45"/>
    </row>
    <row r="58" spans="2:19" x14ac:dyDescent="0.25">
      <c r="B58" s="18" t="s">
        <v>85</v>
      </c>
      <c r="C58" s="23" t="s">
        <v>8</v>
      </c>
      <c r="D58" s="3" t="s">
        <v>42</v>
      </c>
      <c r="E58" s="3">
        <v>7.6</v>
      </c>
      <c r="F58" s="3">
        <v>44000</v>
      </c>
      <c r="G58" s="43">
        <f t="shared" ref="G58:G66" si="4">+F58*E58</f>
        <v>334400</v>
      </c>
      <c r="H58" s="3"/>
      <c r="I58" s="54"/>
    </row>
    <row r="59" spans="2:19" x14ac:dyDescent="0.25">
      <c r="B59" s="18" t="s">
        <v>86</v>
      </c>
      <c r="C59" s="23" t="s">
        <v>29</v>
      </c>
      <c r="D59" s="3" t="s">
        <v>30</v>
      </c>
      <c r="E59" s="3">
        <v>38</v>
      </c>
      <c r="F59" s="3">
        <v>26400</v>
      </c>
      <c r="G59" s="43">
        <f t="shared" si="4"/>
        <v>1003200</v>
      </c>
      <c r="H59" s="3"/>
      <c r="I59" s="54"/>
    </row>
    <row r="60" spans="2:19" x14ac:dyDescent="0.25">
      <c r="B60" s="18" t="s">
        <v>87</v>
      </c>
      <c r="C60" s="23" t="s">
        <v>32</v>
      </c>
      <c r="D60" s="3" t="s">
        <v>30</v>
      </c>
      <c r="E60" s="3">
        <v>2.2000000000000002</v>
      </c>
      <c r="F60" s="3">
        <v>104500</v>
      </c>
      <c r="G60" s="43">
        <f t="shared" si="4"/>
        <v>229900.00000000003</v>
      </c>
      <c r="H60" s="3"/>
      <c r="I60" s="54"/>
    </row>
    <row r="61" spans="2:19" ht="30" x14ac:dyDescent="0.25">
      <c r="B61" s="18" t="s">
        <v>88</v>
      </c>
      <c r="C61" s="23" t="s">
        <v>98</v>
      </c>
      <c r="D61" s="3" t="s">
        <v>42</v>
      </c>
      <c r="E61" s="3">
        <v>0.4</v>
      </c>
      <c r="F61" s="3">
        <v>473000</v>
      </c>
      <c r="G61" s="43">
        <f t="shared" si="4"/>
        <v>189200</v>
      </c>
      <c r="H61" s="3"/>
      <c r="I61" s="54"/>
    </row>
    <row r="62" spans="2:19" x14ac:dyDescent="0.25">
      <c r="B62" s="18" t="s">
        <v>90</v>
      </c>
      <c r="C62" s="23" t="s">
        <v>36</v>
      </c>
      <c r="D62" s="3" t="s">
        <v>30</v>
      </c>
      <c r="E62" s="3">
        <v>9.8000000000000007</v>
      </c>
      <c r="F62" s="3">
        <v>792000</v>
      </c>
      <c r="G62" s="43">
        <f t="shared" si="4"/>
        <v>7761600.0000000009</v>
      </c>
      <c r="H62" s="3"/>
      <c r="I62" s="54"/>
    </row>
    <row r="63" spans="2:19" ht="45" x14ac:dyDescent="0.25">
      <c r="B63" s="18" t="s">
        <v>91</v>
      </c>
      <c r="C63" s="24" t="s">
        <v>38</v>
      </c>
      <c r="D63" s="2" t="s">
        <v>39</v>
      </c>
      <c r="E63" s="2">
        <v>980</v>
      </c>
      <c r="F63" s="2">
        <v>5900</v>
      </c>
      <c r="G63" s="43">
        <f t="shared" si="4"/>
        <v>5782000</v>
      </c>
      <c r="H63" s="49"/>
      <c r="I63" s="54"/>
    </row>
    <row r="64" spans="2:19" ht="30" x14ac:dyDescent="0.25">
      <c r="B64" s="18" t="s">
        <v>92</v>
      </c>
      <c r="C64" s="23" t="s">
        <v>99</v>
      </c>
      <c r="D64" s="3" t="s">
        <v>30</v>
      </c>
      <c r="E64" s="3">
        <v>18</v>
      </c>
      <c r="F64" s="3">
        <v>77000</v>
      </c>
      <c r="G64" s="43">
        <f t="shared" si="4"/>
        <v>1386000</v>
      </c>
      <c r="H64" s="3"/>
      <c r="I64" s="54"/>
    </row>
    <row r="65" spans="2:12" ht="30" x14ac:dyDescent="0.25">
      <c r="B65" s="18" t="s">
        <v>94</v>
      </c>
      <c r="C65" s="23" t="s">
        <v>100</v>
      </c>
      <c r="D65" s="3" t="s">
        <v>30</v>
      </c>
      <c r="E65" s="3">
        <v>5</v>
      </c>
      <c r="F65" s="3">
        <v>352000</v>
      </c>
      <c r="G65" s="43">
        <f t="shared" si="4"/>
        <v>1760000</v>
      </c>
      <c r="H65" s="3"/>
      <c r="I65" s="54"/>
    </row>
    <row r="66" spans="2:12" ht="60" x14ac:dyDescent="0.25">
      <c r="B66" s="18" t="s">
        <v>124</v>
      </c>
      <c r="C66" s="23" t="s">
        <v>101</v>
      </c>
      <c r="D66" s="2" t="s">
        <v>15</v>
      </c>
      <c r="E66" s="2">
        <v>3</v>
      </c>
      <c r="F66" s="2">
        <v>280500</v>
      </c>
      <c r="G66" s="43">
        <f t="shared" si="4"/>
        <v>841500</v>
      </c>
      <c r="H66" s="3"/>
      <c r="I66" s="54"/>
    </row>
    <row r="67" spans="2:12" x14ac:dyDescent="0.25">
      <c r="B67" s="19"/>
      <c r="C67" s="25"/>
      <c r="D67" s="7"/>
      <c r="E67" s="7"/>
      <c r="F67" s="8" t="s">
        <v>20</v>
      </c>
      <c r="G67" s="44">
        <f>SUM(G58:G66)</f>
        <v>19287800</v>
      </c>
      <c r="H67" s="44"/>
      <c r="I67" s="26"/>
    </row>
    <row r="68" spans="2:12" x14ac:dyDescent="0.25">
      <c r="B68" s="34" t="s">
        <v>102</v>
      </c>
      <c r="C68" s="35"/>
      <c r="D68" s="35"/>
      <c r="E68" s="35"/>
      <c r="F68" s="35"/>
      <c r="G68" s="50">
        <f>G67+G56+G46+G31+G10</f>
        <v>116950870</v>
      </c>
      <c r="H68" s="48"/>
      <c r="I68" s="55"/>
      <c r="K68" s="27"/>
    </row>
    <row r="69" spans="2:12" x14ac:dyDescent="0.25">
      <c r="B69" s="34" t="s">
        <v>103</v>
      </c>
      <c r="C69" s="35"/>
      <c r="D69" s="35"/>
      <c r="E69" s="35"/>
      <c r="F69" s="35"/>
      <c r="G69" s="50">
        <f>G68*0.12</f>
        <v>14034104.4</v>
      </c>
      <c r="H69" s="3"/>
      <c r="I69" s="56"/>
      <c r="K69" s="27"/>
    </row>
    <row r="70" spans="2:12" x14ac:dyDescent="0.25">
      <c r="B70" s="34" t="s">
        <v>104</v>
      </c>
      <c r="C70" s="35"/>
      <c r="D70" s="35"/>
      <c r="E70" s="35"/>
      <c r="F70" s="35"/>
      <c r="G70" s="50">
        <f>G68*0.03</f>
        <v>3508526.1</v>
      </c>
      <c r="H70" s="3"/>
      <c r="I70" s="54"/>
      <c r="K70" s="27"/>
    </row>
    <row r="71" spans="2:12" x14ac:dyDescent="0.25">
      <c r="B71" s="34" t="s">
        <v>105</v>
      </c>
      <c r="C71" s="35"/>
      <c r="D71" s="35"/>
      <c r="E71" s="35"/>
      <c r="F71" s="35"/>
      <c r="G71" s="50">
        <f>G68*0.05</f>
        <v>5847543.5</v>
      </c>
      <c r="H71" s="3"/>
      <c r="I71" s="54"/>
      <c r="K71" s="27"/>
    </row>
    <row r="72" spans="2:12" x14ac:dyDescent="0.25">
      <c r="B72" s="34" t="s">
        <v>106</v>
      </c>
      <c r="C72" s="35"/>
      <c r="D72" s="35"/>
      <c r="E72" s="35"/>
      <c r="F72" s="35"/>
      <c r="G72" s="50">
        <f>G71*0.19</f>
        <v>1111033.2649999999</v>
      </c>
      <c r="H72" s="3"/>
      <c r="I72" s="54"/>
      <c r="K72" s="27"/>
    </row>
    <row r="73" spans="2:12" ht="15.75" thickBot="1" x14ac:dyDescent="0.3">
      <c r="B73" s="32" t="s">
        <v>102</v>
      </c>
      <c r="C73" s="33"/>
      <c r="D73" s="33"/>
      <c r="E73" s="33"/>
      <c r="F73" s="33"/>
      <c r="G73" s="51">
        <f>SUM(G68:G72)</f>
        <v>141452077.26499999</v>
      </c>
      <c r="H73" s="21"/>
      <c r="I73" s="57"/>
      <c r="K73" s="27"/>
      <c r="L73" s="27"/>
    </row>
  </sheetData>
  <mergeCells count="7">
    <mergeCell ref="B73:F73"/>
    <mergeCell ref="B72:F72"/>
    <mergeCell ref="P44:Q44"/>
    <mergeCell ref="B68:F68"/>
    <mergeCell ref="B69:F69"/>
    <mergeCell ref="B70:F70"/>
    <mergeCell ref="B71:F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ptar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</dc:creator>
  <cp:lastModifiedBy>Diana Marcela Gualteros Sanchez</cp:lastModifiedBy>
  <cp:lastPrinted>2022-09-23T14:13:49Z</cp:lastPrinted>
  <dcterms:created xsi:type="dcterms:W3CDTF">2020-05-07T21:08:55Z</dcterms:created>
  <dcterms:modified xsi:type="dcterms:W3CDTF">2022-11-28T20:18:19Z</dcterms:modified>
</cp:coreProperties>
</file>