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ginna\iCloudDrive\ANO 2022\CONTRATO CIUDAD BOLIVAR\INTERVENTORIA MALLA VIAL\DOCUMENTOS PROYECTO DE PLIEGO\"/>
    </mc:Choice>
  </mc:AlternateContent>
  <xr:revisionPtr revIDLastSave="0" documentId="8_{C58EDBCC-66CF-4ADB-8491-7EC253502F9B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PROPUESTA ECONOMICA" sheetId="1" r:id="rId1"/>
    <sheet name="FORMATO OFERTA ECONOMIC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5" i="2" l="1"/>
  <c r="C46" i="2" s="1"/>
  <c r="C47" i="2" s="1"/>
  <c r="L32" i="2"/>
  <c r="V5" i="2"/>
  <c r="G36" i="1" l="1"/>
  <c r="C45" i="1"/>
  <c r="H45" i="1" s="1"/>
  <c r="G37" i="1"/>
  <c r="G31" i="1"/>
  <c r="G29" i="1"/>
  <c r="G28" i="1"/>
  <c r="G27" i="1"/>
  <c r="G24" i="1"/>
  <c r="G23" i="1"/>
  <c r="G22" i="1"/>
  <c r="G21" i="1"/>
  <c r="G20" i="1"/>
  <c r="G19" i="1"/>
  <c r="G18" i="1"/>
  <c r="G17" i="1"/>
  <c r="G16" i="1"/>
  <c r="G15" i="1"/>
  <c r="D8" i="1"/>
  <c r="H52" i="1" s="1"/>
  <c r="V5" i="1"/>
  <c r="C46" i="1" l="1"/>
  <c r="C47" i="1" s="1"/>
  <c r="H47" i="1" s="1"/>
  <c r="H54" i="1"/>
  <c r="H55" i="1"/>
  <c r="H59" i="1"/>
  <c r="G60" i="1" s="1"/>
  <c r="D9" i="1"/>
  <c r="H53" i="1" s="1"/>
  <c r="G56" i="1" s="1"/>
  <c r="G25" i="1"/>
  <c r="G38" i="1"/>
  <c r="G32" i="1"/>
  <c r="H46" i="1" l="1"/>
  <c r="H48" i="1" s="1"/>
  <c r="G33" i="1"/>
  <c r="G40" i="1" s="1"/>
  <c r="G62" i="1" s="1"/>
  <c r="G63" i="1" l="1"/>
  <c r="G64" i="1" s="1"/>
</calcChain>
</file>

<file path=xl/sharedStrings.xml><?xml version="1.0" encoding="utf-8"?>
<sst xmlns="http://schemas.openxmlformats.org/spreadsheetml/2006/main" count="163" uniqueCount="75">
  <si>
    <t>ANEXO.  PRESUPUESTO OFICIAL DE LA INTERVENTORÍA</t>
  </si>
  <si>
    <t>OBJETO: REALIZAR LA INTERVENTORÍA TÉCNICA, ADMINISTRATIVA, FINANCIERA, JURIDICA, SOCIAL, AMBIENTAL Y SISO AL CONTRATO DE OBRA PUBLICA QUE TENDRÁ POR OBJETO: "EJECUTAR A PRECIOS UNITARIOS SIN FORMULA DE REAJUSTE Y A MONTO AGOTABLE LA ACTUALIZACIÓN Y/O COMPLEMENTACIÓN Y/O AJUSTES A LOS ESTUDIOS Y DISEÑOS, Y LAS OBRAS DE CONSTRUCCIÓN DE LAS VIAS Y ESPACIO PÚBLICO ASOCIADO A LA INFRAESTRUCTURA DE TRANSPORTE DE LA LOCALIDAD DE CIUDAD BOLIVAR, PRIORIZADOS PARA LA VIGENCIA FISCAL 2021”, DE CONFORMIDAD CON LOS PLIEGOS DE CONDICIONES, ESTUDIOS PREVIOS Y DEMÁS CONDICIONES ESTABLECIDAS EN EL ANEXO TÉCNICO.</t>
  </si>
  <si>
    <t>VALOR TOTAL DEL Po =</t>
  </si>
  <si>
    <t>VALOR SIN IV.A. =</t>
  </si>
  <si>
    <t>IV.A. =</t>
  </si>
  <si>
    <t>SMMLV =</t>
  </si>
  <si>
    <t>1. COSTOS MENSUALES DE PERSONAL</t>
  </si>
  <si>
    <t>CANT.</t>
  </si>
  <si>
    <t>CARGO</t>
  </si>
  <si>
    <t>DEDICACIÓN 
PROMEDIO
MES</t>
  </si>
  <si>
    <t>TOPE MÁXIMO 
SALARIO</t>
  </si>
  <si>
    <t>FACTOR 
PRESTACIONAL</t>
  </si>
  <si>
    <t>SALARIO MÁS 
PRESTACIONES</t>
  </si>
  <si>
    <t>A</t>
  </si>
  <si>
    <t>B</t>
  </si>
  <si>
    <t>C</t>
  </si>
  <si>
    <t>D</t>
  </si>
  <si>
    <t>E = A * B * C * D</t>
  </si>
  <si>
    <t>1.1 PERSONAL PROFESIONAL (Ingenieros y Otros)</t>
  </si>
  <si>
    <t>DIRECTOR DE INTERVENTORIA</t>
  </si>
  <si>
    <t>RESIDENTE ESPECIALISTA EN PATOLOGÍA DE ESTRUCTURAS</t>
  </si>
  <si>
    <t>RESIDENTE DE INTERVENTORÍA</t>
  </si>
  <si>
    <t>ESPECIALISTA EN VIAS, SUELOS Y/O PAVIMENTOS Y/O GEOTECNIA</t>
  </si>
  <si>
    <t>ESPECIlALISTA EN TRANSITO  Y TRANSPORTE</t>
  </si>
  <si>
    <t>ESPECIALISTA HIDRAULICO</t>
  </si>
  <si>
    <t>PROFESIONAL JURIDICO</t>
  </si>
  <si>
    <t>RESIDENTE SST</t>
  </si>
  <si>
    <t>RESIDENTE SOCIAL</t>
  </si>
  <si>
    <t>RESIDENTE AMBIENTAL</t>
  </si>
  <si>
    <t>SUBTOTAL COSTOS PERSONAL PROFESIONAL</t>
  </si>
  <si>
    <t>1.2 PERSONAL TÉCNICO Y PERSONAL AUXILIAR TÉCNICO</t>
  </si>
  <si>
    <t>INSPECTOR DE INTERVENTORÍA</t>
  </si>
  <si>
    <t xml:space="preserve">CONDUCTOR O MOTORISTA </t>
  </si>
  <si>
    <t xml:space="preserve">AUXILIAR DE INGENIERIA </t>
  </si>
  <si>
    <t>1.3 PERSONAL ADMINISTRATIVO</t>
  </si>
  <si>
    <t>SECRETARIA</t>
  </si>
  <si>
    <t>SUBTOTAL COSTOS PERSONAL TÉCNICO, AUXILIAR TÉCNICO Y ADMINISTRATIVO</t>
  </si>
  <si>
    <t xml:space="preserve">SUBTOTAL COSTOS MENSUALES DE PERSONAL </t>
  </si>
  <si>
    <t>2. GASTOS OPERACIONALES MENSUALES</t>
  </si>
  <si>
    <t>AREA (M2)</t>
  </si>
  <si>
    <t xml:space="preserve">DEDICACIÓN 
</t>
  </si>
  <si>
    <t>DEDICACIÓN X ÁREA (M2)</t>
  </si>
  <si>
    <t>COSTO ($/M2.MES</t>
  </si>
  <si>
    <t>VALOR ($)</t>
  </si>
  <si>
    <t>ARRIENDO BODEGA Y  OFICINA INCL. ADMINISTRACIÓN, SERVICIOS PÚBLICOS, COMUNICACIONES - PUNTO DE ATENCION EN LA LOCALIDAD(PUNTO CREA).</t>
  </si>
  <si>
    <t>VEHICULO CAMIONETA DOBLE TRASMISION  (MÍNIMO2000 CC)</t>
  </si>
  <si>
    <t>SUBTOTAL GASTOS OPERACIONALES MENSUALES</t>
  </si>
  <si>
    <t>TOTAL COSTOS PERSONAL + GASTOS OPERACIONALES POR EL TÉRMINO DE EJECUCIÓN</t>
  </si>
  <si>
    <t>COSTOS DIRECTOS</t>
  </si>
  <si>
    <t>GARANTIAS Y IMPUESTOS</t>
  </si>
  <si>
    <t>DESCRIPCIÓN</t>
  </si>
  <si>
    <t>VR. BASE</t>
  </si>
  <si>
    <t>% ASEGURADO</t>
  </si>
  <si>
    <t>VIGENCIA AMPARO (MESES)</t>
  </si>
  <si>
    <t>TASA ASEGURADORA
AÑO</t>
  </si>
  <si>
    <t>G.UNICA</t>
  </si>
  <si>
    <t>CUMPLIMIENTO</t>
  </si>
  <si>
    <t>SALARIOS Y PRESTACIONES SOCIALES</t>
  </si>
  <si>
    <t>CALIDAD DEL SERVICIO</t>
  </si>
  <si>
    <t>TOTAL GARANTIAS</t>
  </si>
  <si>
    <t>IMPUESTO</t>
  </si>
  <si>
    <t>IMPUESTOS</t>
  </si>
  <si>
    <t xml:space="preserve">RETENCIÓN EN LA FUENTE </t>
  </si>
  <si>
    <t xml:space="preserve">RETENCIÓN EN LA FUENTE A TÍTULO DEL IVA </t>
  </si>
  <si>
    <t>RETENCIÓN EN LA FUENTE A TÌTULO DE ICA</t>
  </si>
  <si>
    <t>ESTAMPILLA UNIVERSIDAD PEDAGOGICA</t>
  </si>
  <si>
    <t>TOTAL IMPUESTOS</t>
  </si>
  <si>
    <t>%</t>
  </si>
  <si>
    <t>UTILIDAD</t>
  </si>
  <si>
    <t>UTILIDAD =</t>
  </si>
  <si>
    <t>TOTAL  COSTOS  DIRECTOS  +  COSTOS  DE  PERSONAL  A + B  + UTILIDAD</t>
  </si>
  <si>
    <t>IVA 19 %</t>
  </si>
  <si>
    <t xml:space="preserve">TOTAL  </t>
  </si>
  <si>
    <t>NOTA:  ESTE ES UN FORMATO GUIA, LOS PROPONENES DEBEN REALIZAR SUS PROPIOS CÁLCULOS Y EDICIÓN DE FORMULAS Y NO PODRÁN ENDILGAR A LA ADMINISTRACION SUPUESTAS INDUCCIONES A ERROR POR EL USO DE ESTE FORMATO, QUE ES DE SU EXCLUSIVA RESPONSABILIDAD.</t>
  </si>
  <si>
    <t>CAT.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</si>
</sst>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8" formatCode="&quot;$&quot;\ #,##0.00;[Red]\-&quot;$&quot;\ #,##0.0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_);_(&quot;$&quot;\ * \(#,##0\);_(&quot;$&quot;\ * &quot;-&quot;_);_(@_)"/>
    <numFmt numFmtId="165" formatCode="_-&quot;$&quot;* #,##0_-;\-&quot;$&quot;* #,##0_-;_-&quot;$&quot;* &quot;-&quot;_-;_-@_-"/>
    <numFmt numFmtId="166" formatCode="_-* #,##0.000_-;\-* #,##0.000_-;_-* &quot;-&quot;??_-;_-@_-"/>
    <numFmt numFmtId="167" formatCode="[$$-240A]#,##0.00;[Red]\([$$-240A]#,##0.00\)"/>
    <numFmt numFmtId="168" formatCode="_ * #,##0.00_ ;_ * \-#,##0.00_ ;_ * \-??_ ;_ @_ "/>
    <numFmt numFmtId="169" formatCode="_ * #,##0_ ;_ * \-#,##0_ ;_ * \-??_ ;_ @_ "/>
    <numFmt numFmtId="170" formatCode="&quot;$&quot;#,##0.00;[Red]\-&quot;$&quot;#,##0.00"/>
    <numFmt numFmtId="171" formatCode="#,##0.00;[Red]#,##0.00"/>
    <numFmt numFmtId="172" formatCode="0.000%"/>
    <numFmt numFmtId="173" formatCode="&quot;$&quot;#,##0;[Red]\-&quot;$&quot;#,##0"/>
    <numFmt numFmtId="174" formatCode="[$$-240A]\ #,##0.00;[Red][$$-240A]\ #,##0.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1"/>
      <name val="Arial"/>
      <family val="2"/>
      <charset val="1"/>
    </font>
    <font>
      <sz val="11"/>
      <name val="Arial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7" fillId="0" borderId="0"/>
    <xf numFmtId="9" fontId="7" fillId="0" borderId="0" applyFill="0" applyBorder="0" applyAlignment="0" applyProtection="0"/>
    <xf numFmtId="0" fontId="7" fillId="0" borderId="0"/>
    <xf numFmtId="168" fontId="7" fillId="0" borderId="0" applyFill="0" applyBorder="0" applyAlignment="0" applyProtection="0"/>
  </cellStyleXfs>
  <cellXfs count="227">
    <xf numFmtId="0" fontId="0" fillId="0" borderId="0" xfId="0"/>
    <xf numFmtId="41" fontId="0" fillId="0" borderId="0" xfId="0" applyNumberFormat="1"/>
    <xf numFmtId="0" fontId="2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/>
    </xf>
    <xf numFmtId="41" fontId="3" fillId="0" borderId="7" xfId="2" applyFont="1" applyBorder="1"/>
    <xf numFmtId="42" fontId="2" fillId="3" borderId="0" xfId="4" applyFont="1" applyFill="1" applyBorder="1" applyAlignment="1">
      <alignment horizontal="center" vertical="center"/>
    </xf>
    <xf numFmtId="43" fontId="2" fillId="3" borderId="0" xfId="0" applyNumberFormat="1" applyFont="1" applyFill="1" applyAlignment="1">
      <alignment horizontal="center" vertical="center"/>
    </xf>
    <xf numFmtId="165" fontId="3" fillId="3" borderId="0" xfId="0" applyNumberFormat="1" applyFont="1" applyFill="1" applyAlignment="1">
      <alignment horizontal="center"/>
    </xf>
    <xf numFmtId="166" fontId="2" fillId="3" borderId="0" xfId="1" applyNumberFormat="1" applyFont="1" applyFill="1" applyBorder="1" applyAlignment="1">
      <alignment horizontal="center" vertical="center"/>
    </xf>
    <xf numFmtId="0" fontId="4" fillId="4" borderId="8" xfId="0" applyFont="1" applyFill="1" applyBorder="1" applyAlignment="1">
      <alignment vertical="center"/>
    </xf>
    <xf numFmtId="0" fontId="4" fillId="4" borderId="0" xfId="0" applyFont="1" applyFill="1" applyAlignment="1">
      <alignment vertical="center"/>
    </xf>
    <xf numFmtId="0" fontId="5" fillId="5" borderId="9" xfId="0" applyFont="1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12" xfId="0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5" fillId="0" borderId="9" xfId="5" applyFont="1" applyBorder="1" applyAlignment="1">
      <alignment horizontal="center" vertical="center"/>
    </xf>
    <xf numFmtId="9" fontId="6" fillId="0" borderId="11" xfId="6" applyFont="1" applyFill="1" applyBorder="1" applyAlignment="1" applyProtection="1">
      <alignment horizontal="center" vertical="center"/>
    </xf>
    <xf numFmtId="167" fontId="3" fillId="0" borderId="7" xfId="7" applyNumberFormat="1" applyFont="1" applyBorder="1" applyAlignment="1">
      <alignment horizontal="right" vertical="center"/>
    </xf>
    <xf numFmtId="0" fontId="6" fillId="0" borderId="11" xfId="0" applyFont="1" applyBorder="1" applyAlignment="1">
      <alignment horizontal="center" vertical="center"/>
    </xf>
    <xf numFmtId="0" fontId="5" fillId="0" borderId="22" xfId="5" applyFont="1" applyBorder="1" applyAlignment="1">
      <alignment horizontal="center" vertical="center"/>
    </xf>
    <xf numFmtId="9" fontId="6" fillId="0" borderId="7" xfId="6" applyFont="1" applyFill="1" applyBorder="1" applyAlignment="1" applyProtection="1">
      <alignment horizontal="center" vertical="center"/>
    </xf>
    <xf numFmtId="167" fontId="6" fillId="0" borderId="7" xfId="0" applyNumberFormat="1" applyFont="1" applyBorder="1" applyAlignment="1">
      <alignment horizontal="right" vertical="center"/>
    </xf>
    <xf numFmtId="0" fontId="6" fillId="0" borderId="7" xfId="0" applyFont="1" applyBorder="1" applyAlignment="1">
      <alignment horizontal="center" vertical="center"/>
    </xf>
    <xf numFmtId="0" fontId="5" fillId="0" borderId="13" xfId="5" applyFont="1" applyBorder="1" applyAlignment="1">
      <alignment horizontal="center" vertical="center"/>
    </xf>
    <xf numFmtId="0" fontId="5" fillId="0" borderId="8" xfId="5" applyFont="1" applyBorder="1" applyAlignment="1">
      <alignment horizontal="center" vertical="center"/>
    </xf>
    <xf numFmtId="167" fontId="2" fillId="0" borderId="15" xfId="7" applyNumberFormat="1" applyFont="1" applyBorder="1" applyAlignment="1">
      <alignment horizontal="right" vertical="center"/>
    </xf>
    <xf numFmtId="0" fontId="5" fillId="0" borderId="18" xfId="0" applyFont="1" applyBorder="1" applyAlignment="1">
      <alignment horizontal="center" vertical="center"/>
    </xf>
    <xf numFmtId="167" fontId="3" fillId="0" borderId="30" xfId="7" applyNumberFormat="1" applyFont="1" applyBorder="1" applyAlignment="1">
      <alignment horizontal="right" vertical="center"/>
    </xf>
    <xf numFmtId="0" fontId="5" fillId="0" borderId="31" xfId="5" applyFont="1" applyBorder="1" applyAlignment="1">
      <alignment horizontal="center" vertical="center"/>
    </xf>
    <xf numFmtId="9" fontId="6" fillId="0" borderId="32" xfId="6" applyFont="1" applyFill="1" applyBorder="1" applyAlignment="1" applyProtection="1">
      <alignment horizontal="center" vertical="center"/>
    </xf>
    <xf numFmtId="44" fontId="3" fillId="0" borderId="32" xfId="3" applyFont="1" applyFill="1" applyBorder="1" applyAlignment="1" applyProtection="1">
      <alignment horizontal="right" vertical="center"/>
    </xf>
    <xf numFmtId="0" fontId="6" fillId="0" borderId="32" xfId="0" applyFont="1" applyBorder="1" applyAlignment="1">
      <alignment horizontal="center" vertical="center"/>
    </xf>
    <xf numFmtId="167" fontId="3" fillId="0" borderId="33" xfId="7" applyNumberFormat="1" applyFont="1" applyBorder="1" applyAlignment="1">
      <alignment horizontal="right" vertical="center"/>
    </xf>
    <xf numFmtId="0" fontId="5" fillId="0" borderId="7" xfId="0" applyFont="1" applyBorder="1" applyAlignment="1">
      <alignment horizontal="center" vertical="center"/>
    </xf>
    <xf numFmtId="44" fontId="3" fillId="0" borderId="7" xfId="3" applyFont="1" applyFill="1" applyBorder="1" applyAlignment="1" applyProtection="1">
      <alignment horizontal="right" vertical="center"/>
    </xf>
    <xf numFmtId="0" fontId="5" fillId="0" borderId="8" xfId="5" applyFont="1" applyBorder="1" applyAlignment="1">
      <alignment vertical="center"/>
    </xf>
    <xf numFmtId="0" fontId="5" fillId="0" borderId="36" xfId="5" applyFont="1" applyBorder="1" applyAlignment="1">
      <alignment vertical="center"/>
    </xf>
    <xf numFmtId="0" fontId="2" fillId="2" borderId="11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left" vertical="center" wrapText="1" indent="1"/>
    </xf>
    <xf numFmtId="0" fontId="2" fillId="2" borderId="11" xfId="0" applyFont="1" applyFill="1" applyBorder="1" applyAlignment="1">
      <alignment horizontal="justify" vertical="center" wrapText="1"/>
    </xf>
    <xf numFmtId="0" fontId="2" fillId="0" borderId="7" xfId="0" applyFont="1" applyBorder="1" applyAlignment="1">
      <alignment horizontal="center" vertical="center"/>
    </xf>
    <xf numFmtId="167" fontId="6" fillId="0" borderId="7" xfId="5" applyNumberFormat="1" applyFont="1" applyBorder="1" applyAlignment="1">
      <alignment horizontal="right" vertical="center"/>
    </xf>
    <xf numFmtId="167" fontId="2" fillId="2" borderId="38" xfId="0" applyNumberFormat="1" applyFont="1" applyFill="1" applyBorder="1" applyAlignment="1">
      <alignment horizontal="center" vertical="center" wrapText="1"/>
    </xf>
    <xf numFmtId="0" fontId="5" fillId="0" borderId="39" xfId="0" applyFont="1" applyBorder="1" applyAlignment="1">
      <alignment horizontal="right" vertical="center"/>
    </xf>
    <xf numFmtId="0" fontId="5" fillId="0" borderId="37" xfId="0" applyFont="1" applyBorder="1" applyAlignment="1">
      <alignment horizontal="right" vertical="center"/>
    </xf>
    <xf numFmtId="167" fontId="2" fillId="3" borderId="38" xfId="0" applyNumberFormat="1" applyFont="1" applyFill="1" applyBorder="1" applyAlignment="1">
      <alignment horizontal="center" vertical="center" wrapText="1"/>
    </xf>
    <xf numFmtId="0" fontId="2" fillId="2" borderId="39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170" fontId="3" fillId="0" borderId="7" xfId="0" applyNumberFormat="1" applyFont="1" applyBorder="1" applyAlignment="1">
      <alignment vertical="center" wrapText="1"/>
    </xf>
    <xf numFmtId="42" fontId="3" fillId="0" borderId="7" xfId="4" applyFont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42" fontId="3" fillId="0" borderId="7" xfId="4" applyFont="1" applyBorder="1" applyAlignment="1">
      <alignment vertical="center" wrapText="1"/>
    </xf>
    <xf numFmtId="164" fontId="2" fillId="6" borderId="37" xfId="0" applyNumberFormat="1" applyFont="1" applyFill="1" applyBorder="1" applyAlignment="1">
      <alignment vertical="center" wrapText="1"/>
    </xf>
    <xf numFmtId="0" fontId="2" fillId="6" borderId="40" xfId="0" applyFont="1" applyFill="1" applyBorder="1" applyAlignment="1">
      <alignment horizontal="right" vertical="center" wrapText="1"/>
    </xf>
    <xf numFmtId="0" fontId="2" fillId="6" borderId="37" xfId="0" applyFont="1" applyFill="1" applyBorder="1" applyAlignment="1">
      <alignment horizontal="right" vertical="center" wrapText="1"/>
    </xf>
    <xf numFmtId="0" fontId="3" fillId="0" borderId="22" xfId="0" applyFont="1" applyBorder="1" applyAlignment="1">
      <alignment horizontal="center" vertical="center" wrapText="1"/>
    </xf>
    <xf numFmtId="44" fontId="3" fillId="0" borderId="7" xfId="0" applyNumberFormat="1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43" xfId="0" applyBorder="1"/>
    <xf numFmtId="0" fontId="2" fillId="0" borderId="13" xfId="0" applyFont="1" applyBorder="1" applyAlignment="1">
      <alignment horizontal="center" vertical="center" wrapText="1"/>
    </xf>
    <xf numFmtId="0" fontId="8" fillId="7" borderId="17" xfId="0" applyFont="1" applyFill="1" applyBorder="1" applyAlignment="1">
      <alignment horizontal="center" vertical="center"/>
    </xf>
    <xf numFmtId="0" fontId="8" fillId="7" borderId="45" xfId="0" applyFont="1" applyFill="1" applyBorder="1" applyAlignment="1">
      <alignment horizontal="center" vertical="center"/>
    </xf>
    <xf numFmtId="0" fontId="8" fillId="7" borderId="29" xfId="0" applyFont="1" applyFill="1" applyBorder="1" applyAlignment="1">
      <alignment horizontal="center" vertical="center"/>
    </xf>
    <xf numFmtId="0" fontId="8" fillId="7" borderId="18" xfId="0" applyFont="1" applyFill="1" applyBorder="1" applyAlignment="1">
      <alignment horizontal="center" vertical="center" wrapText="1"/>
    </xf>
    <xf numFmtId="0" fontId="9" fillId="0" borderId="38" xfId="0" applyFont="1" applyBorder="1" applyAlignment="1">
      <alignment vertical="center" wrapText="1"/>
    </xf>
    <xf numFmtId="10" fontId="9" fillId="0" borderId="33" xfId="0" applyNumberFormat="1" applyFont="1" applyBorder="1" applyAlignment="1">
      <alignment horizontal="center" vertical="center" wrapText="1"/>
    </xf>
    <xf numFmtId="171" fontId="9" fillId="0" borderId="33" xfId="0" applyNumberFormat="1" applyFont="1" applyBorder="1" applyAlignment="1">
      <alignment horizontal="center" vertical="center" wrapText="1"/>
    </xf>
    <xf numFmtId="0" fontId="9" fillId="0" borderId="24" xfId="0" applyFont="1" applyBorder="1" applyAlignment="1">
      <alignment vertical="center" wrapText="1"/>
    </xf>
    <xf numFmtId="10" fontId="9" fillId="0" borderId="7" xfId="0" applyNumberFormat="1" applyFont="1" applyBorder="1" applyAlignment="1">
      <alignment horizontal="center" vertical="center" wrapText="1"/>
    </xf>
    <xf numFmtId="171" fontId="9" fillId="0" borderId="7" xfId="0" applyNumberFormat="1" applyFont="1" applyBorder="1" applyAlignment="1">
      <alignment horizontal="center" vertical="center" wrapText="1"/>
    </xf>
    <xf numFmtId="0" fontId="9" fillId="0" borderId="50" xfId="0" applyFont="1" applyBorder="1" applyAlignment="1">
      <alignment vertical="center" wrapText="1"/>
    </xf>
    <xf numFmtId="10" fontId="9" fillId="0" borderId="52" xfId="0" applyNumberFormat="1" applyFont="1" applyBorder="1" applyAlignment="1">
      <alignment horizontal="center" vertical="center" wrapText="1"/>
    </xf>
    <xf numFmtId="0" fontId="0" fillId="0" borderId="4" xfId="0" applyBorder="1"/>
    <xf numFmtId="0" fontId="8" fillId="0" borderId="14" xfId="0" applyFont="1" applyBorder="1" applyAlignment="1">
      <alignment horizontal="center" vertical="center" wrapText="1"/>
    </xf>
    <xf numFmtId="0" fontId="8" fillId="0" borderId="14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44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textRotation="45" wrapText="1"/>
    </xf>
    <xf numFmtId="0" fontId="8" fillId="7" borderId="27" xfId="0" applyFont="1" applyFill="1" applyBorder="1" applyAlignment="1">
      <alignment horizontal="center" vertical="center"/>
    </xf>
    <xf numFmtId="0" fontId="8" fillId="7" borderId="11" xfId="0" applyFont="1" applyFill="1" applyBorder="1" applyAlignment="1">
      <alignment horizontal="center" vertical="center" wrapText="1"/>
    </xf>
    <xf numFmtId="10" fontId="9" fillId="3" borderId="33" xfId="0" applyNumberFormat="1" applyFont="1" applyFill="1" applyBorder="1" applyAlignment="1">
      <alignment horizontal="center" vertical="center" wrapText="1"/>
    </xf>
    <xf numFmtId="172" fontId="9" fillId="3" borderId="33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vertical="center" textRotation="45" wrapText="1"/>
    </xf>
    <xf numFmtId="0" fontId="3" fillId="0" borderId="8" xfId="0" applyFont="1" applyBorder="1" applyAlignment="1">
      <alignment vertical="center" textRotation="45" wrapText="1"/>
    </xf>
    <xf numFmtId="0" fontId="8" fillId="7" borderId="9" xfId="0" applyFont="1" applyFill="1" applyBorder="1" applyAlignment="1">
      <alignment horizontal="center" vertical="center"/>
    </xf>
    <xf numFmtId="0" fontId="2" fillId="0" borderId="27" xfId="0" applyFont="1" applyBorder="1" applyAlignment="1">
      <alignment vertical="center" wrapText="1"/>
    </xf>
    <xf numFmtId="9" fontId="9" fillId="0" borderId="7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73" fontId="0" fillId="0" borderId="0" xfId="1" applyNumberFormat="1" applyFont="1"/>
    <xf numFmtId="0" fontId="0" fillId="0" borderId="0" xfId="0" applyAlignment="1">
      <alignment horizontal="left" wrapText="1"/>
    </xf>
    <xf numFmtId="174" fontId="0" fillId="0" borderId="0" xfId="0" applyNumberFormat="1"/>
    <xf numFmtId="173" fontId="0" fillId="0" borderId="0" xfId="0" applyNumberFormat="1"/>
    <xf numFmtId="8" fontId="0" fillId="0" borderId="0" xfId="0" applyNumberFormat="1"/>
    <xf numFmtId="0" fontId="6" fillId="0" borderId="11" xfId="5" applyFont="1" applyBorder="1" applyAlignment="1">
      <alignment vertical="center" wrapText="1"/>
    </xf>
    <xf numFmtId="0" fontId="3" fillId="0" borderId="11" xfId="5" applyFont="1" applyBorder="1" applyAlignment="1">
      <alignment horizontal="center" vertical="center"/>
    </xf>
    <xf numFmtId="0" fontId="6" fillId="0" borderId="7" xfId="5" applyFont="1" applyBorder="1" applyAlignment="1">
      <alignment vertical="center" wrapText="1"/>
    </xf>
    <xf numFmtId="0" fontId="3" fillId="0" borderId="7" xfId="5" applyFont="1" applyBorder="1" applyAlignment="1">
      <alignment horizontal="center" vertical="center"/>
    </xf>
    <xf numFmtId="0" fontId="6" fillId="0" borderId="15" xfId="5" applyFont="1" applyBorder="1" applyAlignment="1">
      <alignment vertical="center" wrapText="1"/>
    </xf>
    <xf numFmtId="0" fontId="6" fillId="0" borderId="36" xfId="5" applyFont="1" applyBorder="1" applyAlignment="1">
      <alignment vertical="center" wrapText="1"/>
    </xf>
    <xf numFmtId="169" fontId="3" fillId="0" borderId="33" xfId="8" applyNumberFormat="1" applyFont="1" applyFill="1" applyBorder="1" applyAlignment="1" applyProtection="1">
      <alignment vertical="center" wrapText="1"/>
    </xf>
    <xf numFmtId="169" fontId="3" fillId="0" borderId="32" xfId="8" applyNumberFormat="1" applyFont="1" applyFill="1" applyBorder="1" applyAlignment="1" applyProtection="1"/>
    <xf numFmtId="169" fontId="3" fillId="0" borderId="7" xfId="8" applyNumberFormat="1" applyFont="1" applyFill="1" applyBorder="1" applyAlignment="1" applyProtection="1">
      <alignment vertical="center"/>
    </xf>
    <xf numFmtId="169" fontId="3" fillId="0" borderId="7" xfId="8" applyNumberFormat="1" applyFont="1" applyFill="1" applyBorder="1" applyAlignment="1" applyProtection="1">
      <alignment horizontal="left"/>
    </xf>
    <xf numFmtId="169" fontId="3" fillId="0" borderId="7" xfId="8" applyNumberFormat="1" applyFont="1" applyFill="1" applyBorder="1" applyAlignment="1" applyProtection="1">
      <alignment horizontal="left" vertical="center"/>
    </xf>
    <xf numFmtId="169" fontId="3" fillId="0" borderId="7" xfId="8" applyNumberFormat="1" applyFont="1" applyFill="1" applyBorder="1" applyAlignment="1" applyProtection="1">
      <alignment horizontal="center"/>
    </xf>
    <xf numFmtId="169" fontId="6" fillId="0" borderId="7" xfId="8" applyNumberFormat="1" applyFont="1" applyFill="1" applyBorder="1" applyAlignment="1" applyProtection="1">
      <alignment horizontal="left" vertical="center"/>
    </xf>
    <xf numFmtId="169" fontId="6" fillId="0" borderId="7" xfId="8" applyNumberFormat="1" applyFont="1" applyFill="1" applyBorder="1" applyAlignment="1" applyProtection="1">
      <alignment horizontal="center"/>
    </xf>
    <xf numFmtId="0" fontId="5" fillId="5" borderId="10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5" fillId="5" borderId="14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5" borderId="17" xfId="0" applyFont="1" applyFill="1" applyBorder="1" applyAlignment="1">
      <alignment horizontal="center" vertical="center"/>
    </xf>
    <xf numFmtId="0" fontId="6" fillId="5" borderId="18" xfId="0" applyFont="1" applyFill="1" applyBorder="1" applyAlignment="1">
      <alignment horizontal="center" vertical="center"/>
    </xf>
    <xf numFmtId="0" fontId="6" fillId="5" borderId="19" xfId="0" applyFont="1" applyFill="1" applyBorder="1" applyAlignment="1">
      <alignment horizontal="center" vertical="center"/>
    </xf>
    <xf numFmtId="0" fontId="6" fillId="0" borderId="20" xfId="5" applyFont="1" applyBorder="1" applyAlignment="1">
      <alignment horizontal="left" vertical="center" wrapText="1"/>
    </xf>
    <xf numFmtId="0" fontId="6" fillId="0" borderId="21" xfId="5" applyFont="1" applyBorder="1" applyAlignment="1">
      <alignment horizontal="left" vertical="center" wrapText="1"/>
    </xf>
    <xf numFmtId="0" fontId="6" fillId="0" borderId="23" xfId="5" applyFont="1" applyBorder="1" applyAlignment="1">
      <alignment horizontal="left" vertical="center" wrapText="1"/>
    </xf>
    <xf numFmtId="0" fontId="6" fillId="0" borderId="24" xfId="5" applyFont="1" applyBorder="1" applyAlignment="1">
      <alignment horizontal="left" vertical="center" wrapText="1"/>
    </xf>
    <xf numFmtId="0" fontId="2" fillId="6" borderId="40" xfId="0" applyFont="1" applyFill="1" applyBorder="1" applyAlignment="1">
      <alignment horizontal="right" vertical="center" wrapText="1"/>
    </xf>
    <xf numFmtId="0" fontId="2" fillId="6" borderId="37" xfId="0" applyFont="1" applyFill="1" applyBorder="1" applyAlignment="1">
      <alignment horizontal="right" vertical="center" wrapText="1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169" fontId="3" fillId="0" borderId="20" xfId="8" applyNumberFormat="1" applyFont="1" applyFill="1" applyBorder="1" applyAlignment="1" applyProtection="1">
      <alignment horizontal="left" vertical="center" wrapText="1"/>
    </xf>
    <xf numFmtId="169" fontId="3" fillId="0" borderId="21" xfId="8" applyNumberFormat="1" applyFont="1" applyFill="1" applyBorder="1" applyAlignment="1" applyProtection="1">
      <alignment horizontal="left" vertical="center" wrapText="1"/>
    </xf>
    <xf numFmtId="169" fontId="3" fillId="0" borderId="23" xfId="8" applyNumberFormat="1" applyFont="1" applyFill="1" applyBorder="1" applyAlignment="1" applyProtection="1">
      <alignment horizontal="left" vertical="center"/>
    </xf>
    <xf numFmtId="169" fontId="3" fillId="0" borderId="24" xfId="8" applyNumberFormat="1" applyFont="1" applyFill="1" applyBorder="1" applyAlignment="1" applyProtection="1">
      <alignment horizontal="left" vertical="center"/>
    </xf>
    <xf numFmtId="169" fontId="3" fillId="0" borderId="34" xfId="8" applyNumberFormat="1" applyFont="1" applyFill="1" applyBorder="1" applyAlignment="1" applyProtection="1">
      <alignment horizontal="left" vertical="center"/>
    </xf>
    <xf numFmtId="169" fontId="3" fillId="0" borderId="35" xfId="8" applyNumberFormat="1" applyFont="1" applyFill="1" applyBorder="1" applyAlignment="1" applyProtection="1">
      <alignment horizontal="left" vertical="center"/>
    </xf>
    <xf numFmtId="169" fontId="6" fillId="0" borderId="23" xfId="8" applyNumberFormat="1" applyFont="1" applyFill="1" applyBorder="1" applyAlignment="1" applyProtection="1">
      <alignment horizontal="left" vertical="center"/>
    </xf>
    <xf numFmtId="169" fontId="6" fillId="0" borderId="24" xfId="8" applyNumberFormat="1" applyFont="1" applyFill="1" applyBorder="1" applyAlignment="1" applyProtection="1">
      <alignment horizontal="left" vertical="center"/>
    </xf>
    <xf numFmtId="0" fontId="5" fillId="0" borderId="37" xfId="0" applyFont="1" applyBorder="1" applyAlignment="1">
      <alignment horizontal="right" vertical="center"/>
    </xf>
    <xf numFmtId="0" fontId="5" fillId="0" borderId="24" xfId="0" applyFont="1" applyBorder="1" applyAlignment="1">
      <alignment horizontal="right" vertical="center"/>
    </xf>
    <xf numFmtId="0" fontId="2" fillId="2" borderId="37" xfId="0" applyFont="1" applyFill="1" applyBorder="1" applyAlignment="1">
      <alignment horizontal="center" vertical="center" wrapText="1"/>
    </xf>
    <xf numFmtId="37" fontId="6" fillId="0" borderId="8" xfId="5" applyNumberFormat="1" applyFont="1" applyBorder="1" applyAlignment="1">
      <alignment horizontal="center" vertical="center" wrapText="1"/>
    </xf>
    <xf numFmtId="37" fontId="6" fillId="0" borderId="36" xfId="5" applyNumberFormat="1" applyFont="1" applyBorder="1" applyAlignment="1">
      <alignment horizontal="center" vertical="center" wrapText="1"/>
    </xf>
    <xf numFmtId="0" fontId="3" fillId="0" borderId="23" xfId="0" applyFont="1" applyBorder="1" applyAlignment="1">
      <alignment horizontal="left" vertical="center" wrapText="1"/>
    </xf>
    <xf numFmtId="0" fontId="3" fillId="0" borderId="24" xfId="0" applyFont="1" applyBorder="1" applyAlignment="1">
      <alignment horizontal="left" vertical="center" wrapText="1"/>
    </xf>
    <xf numFmtId="42" fontId="3" fillId="0" borderId="23" xfId="4" applyFont="1" applyBorder="1" applyAlignment="1">
      <alignment horizontal="center" vertical="center" wrapText="1"/>
    </xf>
    <xf numFmtId="42" fontId="3" fillId="0" borderId="24" xfId="4" applyFont="1" applyBorder="1" applyAlignment="1">
      <alignment horizontal="center" vertical="center" wrapText="1"/>
    </xf>
    <xf numFmtId="0" fontId="9" fillId="0" borderId="46" xfId="0" applyFont="1" applyBorder="1" applyAlignment="1">
      <alignment horizontal="center" vertical="center" textRotation="45" wrapText="1"/>
    </xf>
    <xf numFmtId="0" fontId="9" fillId="0" borderId="48" xfId="0" applyFont="1" applyBorder="1" applyAlignment="1">
      <alignment horizontal="center" vertical="center" textRotation="45" wrapText="1"/>
    </xf>
    <xf numFmtId="0" fontId="9" fillId="0" borderId="49" xfId="0" applyFont="1" applyBorder="1" applyAlignment="1">
      <alignment horizontal="center" vertical="center" textRotation="45" wrapText="1"/>
    </xf>
    <xf numFmtId="167" fontId="9" fillId="3" borderId="33" xfId="0" applyNumberFormat="1" applyFont="1" applyFill="1" applyBorder="1" applyAlignment="1">
      <alignment horizontal="center" vertical="center" wrapText="1"/>
    </xf>
    <xf numFmtId="167" fontId="9" fillId="0" borderId="33" xfId="0" applyNumberFormat="1" applyFont="1" applyBorder="1" applyAlignment="1">
      <alignment horizontal="center" vertical="center" wrapText="1"/>
    </xf>
    <xf numFmtId="167" fontId="9" fillId="0" borderId="47" xfId="0" applyNumberFormat="1" applyFont="1" applyBorder="1" applyAlignment="1">
      <alignment horizontal="center" vertical="center" wrapText="1"/>
    </xf>
    <xf numFmtId="167" fontId="9" fillId="3" borderId="23" xfId="0" applyNumberFormat="1" applyFont="1" applyFill="1" applyBorder="1" applyAlignment="1">
      <alignment horizontal="center" vertical="center" wrapText="1"/>
    </xf>
    <xf numFmtId="167" fontId="9" fillId="3" borderId="24" xfId="0" applyNumberFormat="1" applyFont="1" applyFill="1" applyBorder="1" applyAlignment="1">
      <alignment horizontal="center" vertical="center" wrapText="1"/>
    </xf>
    <xf numFmtId="167" fontId="9" fillId="3" borderId="51" xfId="0" applyNumberFormat="1" applyFont="1" applyFill="1" applyBorder="1" applyAlignment="1">
      <alignment horizontal="center" vertical="center" wrapText="1"/>
    </xf>
    <xf numFmtId="167" fontId="9" fillId="3" borderId="26" xfId="0" applyNumberFormat="1" applyFont="1" applyFill="1" applyBorder="1" applyAlignment="1">
      <alignment horizontal="center" vertical="center" wrapText="1"/>
    </xf>
    <xf numFmtId="0" fontId="2" fillId="6" borderId="23" xfId="0" applyFont="1" applyFill="1" applyBorder="1" applyAlignment="1">
      <alignment horizontal="right" vertical="center" wrapText="1"/>
    </xf>
    <xf numFmtId="0" fontId="2" fillId="6" borderId="24" xfId="0" applyFont="1" applyFill="1" applyBorder="1" applyAlignment="1">
      <alignment horizontal="right" vertical="center" wrapText="1"/>
    </xf>
    <xf numFmtId="170" fontId="3" fillId="0" borderId="7" xfId="0" applyNumberFormat="1" applyFont="1" applyBorder="1" applyAlignment="1">
      <alignment horizontal="left" vertical="center" wrapText="1"/>
    </xf>
    <xf numFmtId="170" fontId="3" fillId="0" borderId="41" xfId="0" applyNumberFormat="1" applyFont="1" applyBorder="1" applyAlignment="1">
      <alignment horizontal="left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8" fillId="7" borderId="27" xfId="0" applyFont="1" applyFill="1" applyBorder="1" applyAlignment="1">
      <alignment horizontal="center" vertical="center"/>
    </xf>
    <xf numFmtId="0" fontId="8" fillId="7" borderId="44" xfId="0" applyFont="1" applyFill="1" applyBorder="1" applyAlignment="1">
      <alignment horizontal="center" vertical="center"/>
    </xf>
    <xf numFmtId="0" fontId="8" fillId="7" borderId="45" xfId="0" applyFont="1" applyFill="1" applyBorder="1" applyAlignment="1">
      <alignment horizontal="center" vertical="center"/>
    </xf>
    <xf numFmtId="0" fontId="8" fillId="7" borderId="28" xfId="0" applyFont="1" applyFill="1" applyBorder="1" applyAlignment="1">
      <alignment horizontal="center" vertical="center"/>
    </xf>
    <xf numFmtId="0" fontId="3" fillId="0" borderId="54" xfId="0" applyFont="1" applyBorder="1" applyAlignment="1">
      <alignment horizontal="center" vertical="center" textRotation="45" wrapText="1"/>
    </xf>
    <xf numFmtId="0" fontId="3" fillId="0" borderId="55" xfId="0" applyFont="1" applyBorder="1" applyAlignment="1">
      <alignment horizontal="center" vertical="center" textRotation="45" wrapText="1"/>
    </xf>
    <xf numFmtId="0" fontId="9" fillId="0" borderId="40" xfId="0" applyFont="1" applyBorder="1" applyAlignment="1">
      <alignment horizontal="center" vertical="center" wrapText="1"/>
    </xf>
    <xf numFmtId="0" fontId="9" fillId="0" borderId="3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167" fontId="9" fillId="0" borderId="7" xfId="0" applyNumberFormat="1" applyFont="1" applyBorder="1" applyAlignment="1">
      <alignment horizontal="center" vertical="center" wrapText="1"/>
    </xf>
    <xf numFmtId="167" fontId="9" fillId="0" borderId="41" xfId="0" applyNumberFormat="1" applyFont="1" applyBorder="1" applyAlignment="1">
      <alignment horizontal="center" vertical="center" wrapText="1"/>
    </xf>
    <xf numFmtId="170" fontId="2" fillId="0" borderId="27" xfId="0" applyNumberFormat="1" applyFont="1" applyBorder="1" applyAlignment="1">
      <alignment horizontal="center" vertical="center" wrapText="1"/>
    </xf>
    <xf numFmtId="170" fontId="2" fillId="0" borderId="28" xfId="0" applyNumberFormat="1" applyFont="1" applyBorder="1" applyAlignment="1">
      <alignment horizontal="center" vertical="center" wrapText="1"/>
    </xf>
    <xf numFmtId="170" fontId="2" fillId="0" borderId="44" xfId="0" applyNumberFormat="1" applyFont="1" applyBorder="1" applyAlignment="1">
      <alignment horizontal="center" vertical="center" wrapText="1"/>
    </xf>
    <xf numFmtId="0" fontId="8" fillId="7" borderId="20" xfId="0" applyFont="1" applyFill="1" applyBorder="1" applyAlignment="1">
      <alignment horizontal="center" vertical="center" wrapText="1"/>
    </xf>
    <xf numFmtId="0" fontId="8" fillId="7" borderId="53" xfId="0" applyFont="1" applyFill="1" applyBorder="1" applyAlignment="1">
      <alignment horizontal="center" vertical="center" wrapText="1"/>
    </xf>
    <xf numFmtId="0" fontId="8" fillId="7" borderId="21" xfId="0" applyFont="1" applyFill="1" applyBorder="1" applyAlignment="1">
      <alignment horizontal="center" vertical="center" wrapText="1"/>
    </xf>
    <xf numFmtId="0" fontId="8" fillId="7" borderId="11" xfId="0" applyFont="1" applyFill="1" applyBorder="1" applyAlignment="1">
      <alignment horizontal="center" vertical="center"/>
    </xf>
    <xf numFmtId="0" fontId="8" fillId="7" borderId="12" xfId="0" applyFont="1" applyFill="1" applyBorder="1" applyAlignment="1">
      <alignment horizontal="center" vertical="center"/>
    </xf>
    <xf numFmtId="0" fontId="8" fillId="0" borderId="51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170" fontId="2" fillId="0" borderId="52" xfId="0" applyNumberFormat="1" applyFont="1" applyBorder="1" applyAlignment="1">
      <alignment horizontal="center" vertical="center" wrapText="1"/>
    </xf>
    <xf numFmtId="170" fontId="2" fillId="0" borderId="56" xfId="0" applyNumberFormat="1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0" fillId="0" borderId="8" xfId="0" applyBorder="1" applyAlignment="1">
      <alignment horizontal="left" wrapText="1"/>
    </xf>
    <xf numFmtId="0" fontId="0" fillId="0" borderId="0" xfId="0" applyAlignment="1">
      <alignment horizontal="left" wrapText="1"/>
    </xf>
    <xf numFmtId="0" fontId="2" fillId="8" borderId="57" xfId="0" applyFont="1" applyFill="1" applyBorder="1" applyAlignment="1">
      <alignment horizontal="center" vertical="center" wrapText="1"/>
    </xf>
    <xf numFmtId="0" fontId="2" fillId="8" borderId="53" xfId="0" applyFont="1" applyFill="1" applyBorder="1" applyAlignment="1">
      <alignment horizontal="center" vertical="center" wrapText="1"/>
    </xf>
    <xf numFmtId="0" fontId="2" fillId="8" borderId="21" xfId="0" applyFont="1" applyFill="1" applyBorder="1" applyAlignment="1">
      <alignment horizontal="center" vertical="center" wrapText="1"/>
    </xf>
    <xf numFmtId="173" fontId="2" fillId="8" borderId="11" xfId="0" applyNumberFormat="1" applyFont="1" applyFill="1" applyBorder="1" applyAlignment="1">
      <alignment horizontal="center" vertical="center" wrapText="1"/>
    </xf>
    <xf numFmtId="173" fontId="2" fillId="8" borderId="12" xfId="0" applyNumberFormat="1" applyFont="1" applyFill="1" applyBorder="1" applyAlignment="1">
      <alignment horizontal="center" vertical="center" wrapText="1"/>
    </xf>
    <xf numFmtId="0" fontId="2" fillId="8" borderId="40" xfId="0" applyFont="1" applyFill="1" applyBorder="1" applyAlignment="1">
      <alignment horizontal="center" vertical="center" wrapText="1"/>
    </xf>
    <xf numFmtId="0" fontId="2" fillId="8" borderId="37" xfId="0" applyFont="1" applyFill="1" applyBorder="1" applyAlignment="1">
      <alignment horizontal="center" vertical="center" wrapText="1"/>
    </xf>
    <xf numFmtId="0" fontId="2" fillId="8" borderId="24" xfId="0" applyFont="1" applyFill="1" applyBorder="1" applyAlignment="1">
      <alignment horizontal="center" vertical="center" wrapText="1"/>
    </xf>
    <xf numFmtId="173" fontId="2" fillId="8" borderId="23" xfId="0" applyNumberFormat="1" applyFont="1" applyFill="1" applyBorder="1" applyAlignment="1">
      <alignment horizontal="center" vertical="center" wrapText="1"/>
    </xf>
    <xf numFmtId="173" fontId="2" fillId="8" borderId="37" xfId="0" applyNumberFormat="1" applyFont="1" applyFill="1" applyBorder="1" applyAlignment="1">
      <alignment horizontal="center" vertical="center" wrapText="1"/>
    </xf>
    <xf numFmtId="173" fontId="2" fillId="8" borderId="58" xfId="0" applyNumberFormat="1" applyFont="1" applyFill="1" applyBorder="1" applyAlignment="1">
      <alignment horizontal="center" vertical="center" wrapText="1"/>
    </xf>
    <xf numFmtId="173" fontId="2" fillId="8" borderId="7" xfId="0" applyNumberFormat="1" applyFont="1" applyFill="1" applyBorder="1" applyAlignment="1">
      <alignment horizontal="center" vertical="center" wrapText="1"/>
    </xf>
    <xf numFmtId="173" fontId="2" fillId="8" borderId="41" xfId="0" applyNumberFormat="1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 wrapText="1"/>
    </xf>
    <xf numFmtId="0" fontId="5" fillId="5" borderId="34" xfId="0" applyFont="1" applyFill="1" applyBorder="1" applyAlignment="1">
      <alignment horizontal="center" vertical="center" wrapText="1"/>
    </xf>
    <xf numFmtId="0" fontId="5" fillId="5" borderId="46" xfId="0" applyFont="1" applyFill="1" applyBorder="1" applyAlignment="1">
      <alignment horizontal="center" vertical="center" wrapText="1"/>
    </xf>
    <xf numFmtId="0" fontId="5" fillId="5" borderId="59" xfId="0" applyFont="1" applyFill="1" applyBorder="1" applyAlignment="1">
      <alignment horizontal="center" vertical="center" wrapText="1"/>
    </xf>
  </cellXfs>
  <cellStyles count="9">
    <cellStyle name="Millares" xfId="1" builtinId="3"/>
    <cellStyle name="Millares [0]" xfId="2" builtinId="6"/>
    <cellStyle name="Millares 7" xfId="8" xr:uid="{00000000-0005-0000-0000-000002000000}"/>
    <cellStyle name="Moneda" xfId="3" builtinId="4"/>
    <cellStyle name="Moneda [0]" xfId="4" builtinId="7"/>
    <cellStyle name="Normal" xfId="0" builtinId="0"/>
    <cellStyle name="Normal 10" xfId="5" xr:uid="{00000000-0005-0000-0000-000006000000}"/>
    <cellStyle name="Normal 3" xfId="7" xr:uid="{00000000-0005-0000-0000-000007000000}"/>
    <cellStyle name="Porcentaje 4" xfId="6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74"/>
  <sheetViews>
    <sheetView topLeftCell="F37" zoomScale="85" zoomScaleNormal="85" workbookViewId="0">
      <selection activeCell="J75" sqref="J75"/>
    </sheetView>
  </sheetViews>
  <sheetFormatPr baseColWidth="10" defaultColWidth="10.81640625" defaultRowHeight="14.5" x14ac:dyDescent="0.35"/>
  <cols>
    <col min="1" max="1" width="13.1796875" customWidth="1"/>
    <col min="2" max="2" width="49.81640625" customWidth="1"/>
    <col min="3" max="3" width="10.26953125" customWidth="1"/>
    <col min="4" max="4" width="20.54296875" customWidth="1"/>
    <col min="5" max="5" width="17.7265625" customWidth="1"/>
    <col min="6" max="6" width="18.26953125" customWidth="1"/>
    <col min="7" max="7" width="24.1796875" bestFit="1" customWidth="1"/>
    <col min="8" max="9" width="7.7265625" customWidth="1"/>
    <col min="10" max="10" width="22.54296875" customWidth="1"/>
    <col min="11" max="11" width="7.7265625" customWidth="1"/>
    <col min="12" max="12" width="20.81640625" customWidth="1"/>
    <col min="13" max="13" width="18.54296875" customWidth="1"/>
    <col min="14" max="14" width="8.7265625" customWidth="1"/>
    <col min="15" max="15" width="8.453125" customWidth="1"/>
    <col min="22" max="22" width="12.54296875" bestFit="1" customWidth="1"/>
  </cols>
  <sheetData>
    <row r="1" spans="1:22" ht="15" thickBot="1" x14ac:dyDescent="0.4"/>
    <row r="2" spans="1:22" x14ac:dyDescent="0.35">
      <c r="B2" s="120" t="s">
        <v>0</v>
      </c>
      <c r="C2" s="121"/>
      <c r="D2" s="121"/>
      <c r="E2" s="121"/>
      <c r="F2" s="121"/>
      <c r="G2" s="121"/>
      <c r="H2" s="121"/>
      <c r="I2" s="122"/>
    </row>
    <row r="3" spans="1:22" ht="15" thickBot="1" x14ac:dyDescent="0.4">
      <c r="B3" s="123"/>
      <c r="C3" s="124"/>
      <c r="D3" s="124"/>
      <c r="E3" s="124"/>
      <c r="F3" s="124"/>
      <c r="G3" s="124"/>
      <c r="H3" s="124"/>
      <c r="I3" s="125"/>
    </row>
    <row r="4" spans="1:22" x14ac:dyDescent="0.35">
      <c r="B4" s="126" t="s">
        <v>1</v>
      </c>
      <c r="C4" s="127"/>
      <c r="D4" s="127"/>
      <c r="E4" s="127"/>
      <c r="F4" s="127"/>
      <c r="G4" s="127"/>
      <c r="H4" s="127"/>
      <c r="I4" s="128"/>
    </row>
    <row r="5" spans="1:22" ht="72" customHeight="1" thickBot="1" x14ac:dyDescent="0.4">
      <c r="B5" s="129"/>
      <c r="C5" s="130"/>
      <c r="D5" s="130"/>
      <c r="E5" s="130"/>
      <c r="F5" s="130"/>
      <c r="G5" s="130"/>
      <c r="H5" s="130"/>
      <c r="I5" s="131"/>
      <c r="V5" s="1">
        <f>D8*0.19</f>
        <v>270109428.5714286</v>
      </c>
    </row>
    <row r="6" spans="1:22" x14ac:dyDescent="0.35">
      <c r="B6" s="2"/>
      <c r="C6" s="2"/>
      <c r="D6" s="2"/>
      <c r="E6" s="2"/>
      <c r="F6" s="2"/>
      <c r="G6" s="2"/>
      <c r="H6" s="2"/>
      <c r="I6" s="3"/>
    </row>
    <row r="7" spans="1:22" x14ac:dyDescent="0.35">
      <c r="B7" s="132" t="s">
        <v>2</v>
      </c>
      <c r="C7" s="132"/>
      <c r="D7" s="4">
        <v>1691738000</v>
      </c>
      <c r="E7" s="2"/>
      <c r="F7" s="2"/>
      <c r="G7" s="2"/>
      <c r="H7" s="2"/>
      <c r="I7" s="3"/>
    </row>
    <row r="8" spans="1:22" x14ac:dyDescent="0.35">
      <c r="B8" s="132" t="s">
        <v>3</v>
      </c>
      <c r="C8" s="132"/>
      <c r="D8" s="4">
        <f>D7/1.19</f>
        <v>1421628571.4285715</v>
      </c>
      <c r="E8" s="2"/>
      <c r="F8" s="5"/>
      <c r="G8" s="6"/>
      <c r="H8" s="2"/>
      <c r="I8" s="7"/>
    </row>
    <row r="9" spans="1:22" x14ac:dyDescent="0.35">
      <c r="B9" s="132" t="s">
        <v>4</v>
      </c>
      <c r="C9" s="132"/>
      <c r="D9" s="4">
        <f>D7-D8</f>
        <v>270109428.57142854</v>
      </c>
      <c r="E9" s="2"/>
      <c r="F9" s="5" t="s">
        <v>5</v>
      </c>
      <c r="G9" s="8">
        <v>1691.7380000000001</v>
      </c>
      <c r="H9" s="2"/>
      <c r="I9" s="3"/>
    </row>
    <row r="11" spans="1:22" ht="15" thickBot="1" x14ac:dyDescent="0.4">
      <c r="A11" s="9" t="s">
        <v>6</v>
      </c>
      <c r="B11" s="10"/>
      <c r="C11" s="10"/>
      <c r="D11" s="10"/>
      <c r="E11" s="10"/>
      <c r="F11" s="10"/>
      <c r="G11" s="10"/>
    </row>
    <row r="12" spans="1:22" ht="45.65" customHeight="1" x14ac:dyDescent="0.35">
      <c r="A12" s="11" t="s">
        <v>7</v>
      </c>
      <c r="B12" s="116" t="s">
        <v>8</v>
      </c>
      <c r="C12" s="117"/>
      <c r="D12" s="11" t="s">
        <v>9</v>
      </c>
      <c r="E12" s="12" t="s">
        <v>10</v>
      </c>
      <c r="F12" s="12" t="s">
        <v>11</v>
      </c>
      <c r="G12" s="13" t="s">
        <v>12</v>
      </c>
    </row>
    <row r="13" spans="1:22" ht="15" thickBot="1" x14ac:dyDescent="0.4">
      <c r="A13" s="14" t="s">
        <v>13</v>
      </c>
      <c r="B13" s="118"/>
      <c r="C13" s="119"/>
      <c r="D13" s="14" t="s">
        <v>14</v>
      </c>
      <c r="E13" s="15" t="s">
        <v>15</v>
      </c>
      <c r="F13" s="15" t="s">
        <v>16</v>
      </c>
      <c r="G13" s="16" t="s">
        <v>17</v>
      </c>
    </row>
    <row r="14" spans="1:22" ht="15" thickBot="1" x14ac:dyDescent="0.4">
      <c r="A14" s="135" t="s">
        <v>18</v>
      </c>
      <c r="B14" s="136"/>
      <c r="C14" s="136"/>
      <c r="D14" s="136"/>
      <c r="E14" s="136"/>
      <c r="F14" s="136"/>
      <c r="G14" s="137"/>
    </row>
    <row r="15" spans="1:22" x14ac:dyDescent="0.35">
      <c r="A15" s="17">
        <v>1</v>
      </c>
      <c r="B15" s="138" t="s">
        <v>19</v>
      </c>
      <c r="C15" s="139"/>
      <c r="D15" s="18">
        <v>0.3</v>
      </c>
      <c r="E15" s="19">
        <v>8182000</v>
      </c>
      <c r="F15" s="20">
        <v>1.5829</v>
      </c>
      <c r="G15" s="19">
        <f>+D15*E15*F15*A15</f>
        <v>3885386.34</v>
      </c>
    </row>
    <row r="16" spans="1:22" ht="31.5" customHeight="1" x14ac:dyDescent="0.35">
      <c r="A16" s="21">
        <v>1</v>
      </c>
      <c r="B16" s="140" t="s">
        <v>20</v>
      </c>
      <c r="C16" s="141"/>
      <c r="D16" s="22">
        <v>1</v>
      </c>
      <c r="E16" s="23">
        <v>6967000</v>
      </c>
      <c r="F16" s="24">
        <v>1.5829</v>
      </c>
      <c r="G16" s="19">
        <f t="shared" ref="G16:G24" si="0">+D16*E16*F16*A16</f>
        <v>11028064.300000001</v>
      </c>
    </row>
    <row r="17" spans="1:12" ht="21.75" customHeight="1" x14ac:dyDescent="0.35">
      <c r="A17" s="21">
        <v>2</v>
      </c>
      <c r="B17" s="140" t="s">
        <v>21</v>
      </c>
      <c r="C17" s="141"/>
      <c r="D17" s="22">
        <v>1</v>
      </c>
      <c r="E17" s="19">
        <v>5604000</v>
      </c>
      <c r="F17" s="24">
        <v>1.5829</v>
      </c>
      <c r="G17" s="19">
        <f t="shared" si="0"/>
        <v>17741143.199999999</v>
      </c>
    </row>
    <row r="18" spans="1:12" ht="28.5" customHeight="1" x14ac:dyDescent="0.35">
      <c r="A18" s="21">
        <v>1</v>
      </c>
      <c r="B18" s="140" t="s">
        <v>22</v>
      </c>
      <c r="C18" s="141"/>
      <c r="D18" s="22">
        <v>0.25</v>
      </c>
      <c r="E18" s="19">
        <v>9695000</v>
      </c>
      <c r="F18" s="24">
        <v>1.5829</v>
      </c>
      <c r="G18" s="19">
        <f t="shared" si="0"/>
        <v>3836553.875</v>
      </c>
    </row>
    <row r="19" spans="1:12" x14ac:dyDescent="0.35">
      <c r="A19" s="21">
        <v>1</v>
      </c>
      <c r="B19" s="140" t="s">
        <v>23</v>
      </c>
      <c r="C19" s="141"/>
      <c r="D19" s="22">
        <v>0.4</v>
      </c>
      <c r="E19" s="23">
        <v>6967000</v>
      </c>
      <c r="F19" s="24">
        <v>1.5829</v>
      </c>
      <c r="G19" s="19">
        <f t="shared" si="0"/>
        <v>4411225.72</v>
      </c>
    </row>
    <row r="20" spans="1:12" x14ac:dyDescent="0.35">
      <c r="A20" s="21">
        <v>1</v>
      </c>
      <c r="B20" s="140" t="s">
        <v>24</v>
      </c>
      <c r="C20" s="141"/>
      <c r="D20" s="22">
        <v>0.25</v>
      </c>
      <c r="E20" s="19">
        <v>8182000</v>
      </c>
      <c r="F20" s="24">
        <v>1.5829</v>
      </c>
      <c r="G20" s="19">
        <f t="shared" si="0"/>
        <v>3237821.9499999997</v>
      </c>
    </row>
    <row r="21" spans="1:12" x14ac:dyDescent="0.35">
      <c r="A21" s="21">
        <v>1</v>
      </c>
      <c r="B21" s="140" t="s">
        <v>25</v>
      </c>
      <c r="C21" s="141"/>
      <c r="D21" s="22">
        <v>0.1</v>
      </c>
      <c r="E21" s="23">
        <v>5604000</v>
      </c>
      <c r="F21" s="24">
        <v>1.5829</v>
      </c>
      <c r="G21" s="19">
        <f t="shared" si="0"/>
        <v>887057.16</v>
      </c>
      <c r="J21" s="99"/>
    </row>
    <row r="22" spans="1:12" ht="30" customHeight="1" x14ac:dyDescent="0.35">
      <c r="A22" s="25">
        <v>1</v>
      </c>
      <c r="B22" s="140" t="s">
        <v>26</v>
      </c>
      <c r="C22" s="141"/>
      <c r="D22" s="22">
        <v>1</v>
      </c>
      <c r="E22" s="23">
        <v>4237000</v>
      </c>
      <c r="F22" s="24">
        <v>1.5829</v>
      </c>
      <c r="G22" s="19">
        <f t="shared" si="0"/>
        <v>6706747.2999999998</v>
      </c>
    </row>
    <row r="23" spans="1:12" x14ac:dyDescent="0.35">
      <c r="A23" s="21">
        <v>2</v>
      </c>
      <c r="B23" s="140" t="s">
        <v>27</v>
      </c>
      <c r="C23" s="141"/>
      <c r="D23" s="22">
        <v>1</v>
      </c>
      <c r="E23" s="23">
        <v>4237000</v>
      </c>
      <c r="F23" s="24">
        <v>1.5829</v>
      </c>
      <c r="G23" s="19">
        <f t="shared" si="0"/>
        <v>13413494.6</v>
      </c>
    </row>
    <row r="24" spans="1:12" x14ac:dyDescent="0.35">
      <c r="A24" s="21">
        <v>2</v>
      </c>
      <c r="B24" s="140" t="s">
        <v>28</v>
      </c>
      <c r="C24" s="141"/>
      <c r="D24" s="22">
        <v>1</v>
      </c>
      <c r="E24" s="23">
        <v>4237000</v>
      </c>
      <c r="F24" s="24">
        <v>1.5829</v>
      </c>
      <c r="G24" s="19">
        <f t="shared" si="0"/>
        <v>13413494.6</v>
      </c>
    </row>
    <row r="25" spans="1:12" ht="15" thickBot="1" x14ac:dyDescent="0.4">
      <c r="A25" s="26"/>
      <c r="B25" s="133" t="s">
        <v>29</v>
      </c>
      <c r="C25" s="133"/>
      <c r="D25" s="133"/>
      <c r="E25" s="133"/>
      <c r="F25" s="134"/>
      <c r="G25" s="27">
        <f>SUM(G15:G24)</f>
        <v>78560989.045000002</v>
      </c>
    </row>
    <row r="26" spans="1:12" ht="15" thickBot="1" x14ac:dyDescent="0.4">
      <c r="A26" s="144" t="s">
        <v>30</v>
      </c>
      <c r="B26" s="145"/>
      <c r="C26" s="146"/>
      <c r="D26" s="28"/>
      <c r="E26" s="28"/>
      <c r="F26" s="28"/>
      <c r="G26" s="29"/>
    </row>
    <row r="27" spans="1:12" x14ac:dyDescent="0.35">
      <c r="A27" s="30">
        <v>2</v>
      </c>
      <c r="B27" s="147" t="s">
        <v>31</v>
      </c>
      <c r="C27" s="148"/>
      <c r="D27" s="31">
        <v>1</v>
      </c>
      <c r="E27" s="32">
        <v>1988000</v>
      </c>
      <c r="F27" s="33">
        <v>1.8222</v>
      </c>
      <c r="G27" s="34">
        <f>+D27*E27*F27*A27</f>
        <v>7245067.2000000002</v>
      </c>
    </row>
    <row r="28" spans="1:12" x14ac:dyDescent="0.35">
      <c r="A28" s="35">
        <v>1</v>
      </c>
      <c r="B28" s="149" t="s">
        <v>32</v>
      </c>
      <c r="C28" s="150"/>
      <c r="D28" s="22">
        <v>0.5</v>
      </c>
      <c r="E28" s="36">
        <v>1657800</v>
      </c>
      <c r="F28" s="33">
        <v>1.8222</v>
      </c>
      <c r="G28" s="34">
        <f t="shared" ref="G28:G29" si="1">+D28*E28*F28*A28</f>
        <v>1510421.58</v>
      </c>
      <c r="J28" s="99"/>
    </row>
    <row r="29" spans="1:12" ht="15" thickBot="1" x14ac:dyDescent="0.4">
      <c r="A29" s="35">
        <v>1</v>
      </c>
      <c r="B29" s="151" t="s">
        <v>33</v>
      </c>
      <c r="C29" s="152"/>
      <c r="D29" s="22">
        <v>1</v>
      </c>
      <c r="E29" s="36">
        <v>1790000</v>
      </c>
      <c r="F29" s="33">
        <v>1.8222</v>
      </c>
      <c r="G29" s="34">
        <f t="shared" si="1"/>
        <v>3261738</v>
      </c>
    </row>
    <row r="30" spans="1:12" x14ac:dyDescent="0.35">
      <c r="A30" s="37" t="s">
        <v>34</v>
      </c>
      <c r="B30" s="38"/>
      <c r="C30" s="39"/>
      <c r="D30" s="40"/>
      <c r="E30" s="41"/>
      <c r="F30" s="39"/>
      <c r="G30" s="39"/>
    </row>
    <row r="31" spans="1:12" x14ac:dyDescent="0.35">
      <c r="A31" s="42">
        <v>1</v>
      </c>
      <c r="B31" s="153" t="s">
        <v>35</v>
      </c>
      <c r="C31" s="154"/>
      <c r="D31" s="22">
        <v>0.5</v>
      </c>
      <c r="E31" s="43">
        <v>1704012</v>
      </c>
      <c r="F31" s="24">
        <v>1.8222</v>
      </c>
      <c r="G31" s="19">
        <f>+D31*E31*F31*A31</f>
        <v>1552525.3332</v>
      </c>
    </row>
    <row r="32" spans="1:12" ht="15" customHeight="1" x14ac:dyDescent="0.35">
      <c r="A32" s="155" t="s">
        <v>36</v>
      </c>
      <c r="B32" s="155"/>
      <c r="C32" s="155"/>
      <c r="D32" s="155"/>
      <c r="E32" s="155"/>
      <c r="F32" s="156"/>
      <c r="G32" s="44">
        <f>SUM(G27:G31)</f>
        <v>13569752.113200001</v>
      </c>
      <c r="L32" s="1"/>
    </row>
    <row r="33" spans="1:10" ht="15" customHeight="1" x14ac:dyDescent="0.35">
      <c r="A33" s="45"/>
      <c r="B33" s="155" t="s">
        <v>37</v>
      </c>
      <c r="C33" s="155"/>
      <c r="D33" s="155"/>
      <c r="E33" s="155"/>
      <c r="F33" s="155"/>
      <c r="G33" s="44">
        <f>G32+G25</f>
        <v>92130741.158199996</v>
      </c>
    </row>
    <row r="34" spans="1:10" ht="15" customHeight="1" x14ac:dyDescent="0.35">
      <c r="A34" s="45"/>
      <c r="B34" s="46"/>
      <c r="C34" s="45"/>
      <c r="D34" s="45"/>
      <c r="E34" s="45"/>
      <c r="F34" s="45"/>
      <c r="G34" s="47"/>
    </row>
    <row r="35" spans="1:10" ht="27.75" customHeight="1" x14ac:dyDescent="0.35">
      <c r="A35" s="157" t="s">
        <v>38</v>
      </c>
      <c r="B35" s="157"/>
      <c r="C35" s="48" t="s">
        <v>39</v>
      </c>
      <c r="D35" s="48" t="s">
        <v>40</v>
      </c>
      <c r="E35" s="48" t="s">
        <v>41</v>
      </c>
      <c r="F35" s="48" t="s">
        <v>42</v>
      </c>
      <c r="G35" s="49" t="s">
        <v>43</v>
      </c>
    </row>
    <row r="36" spans="1:10" ht="51.75" customHeight="1" thickBot="1" x14ac:dyDescent="0.4">
      <c r="A36" s="158" t="s">
        <v>44</v>
      </c>
      <c r="B36" s="159"/>
      <c r="C36" s="50">
        <v>100</v>
      </c>
      <c r="D36" s="22">
        <v>1</v>
      </c>
      <c r="E36" s="50">
        <v>100</v>
      </c>
      <c r="F36" s="51">
        <v>33933.464451613654</v>
      </c>
      <c r="G36" s="52">
        <f>D36*E36*F36</f>
        <v>3393346.4451613654</v>
      </c>
    </row>
    <row r="37" spans="1:10" ht="28.5" customHeight="1" x14ac:dyDescent="0.35">
      <c r="A37" s="53">
        <v>1</v>
      </c>
      <c r="B37" s="160" t="s">
        <v>45</v>
      </c>
      <c r="C37" s="161"/>
      <c r="D37" s="22">
        <v>0.5</v>
      </c>
      <c r="E37" s="162">
        <v>9300000</v>
      </c>
      <c r="F37" s="163"/>
      <c r="G37" s="54">
        <f>+E37*D37</f>
        <v>4650000</v>
      </c>
    </row>
    <row r="38" spans="1:10" ht="15" customHeight="1" x14ac:dyDescent="0.35">
      <c r="A38" s="142" t="s">
        <v>46</v>
      </c>
      <c r="B38" s="143"/>
      <c r="C38" s="143"/>
      <c r="D38" s="143"/>
      <c r="E38" s="143"/>
      <c r="F38" s="143"/>
      <c r="G38" s="55">
        <f>SUM(G36:G37)</f>
        <v>8043346.445161365</v>
      </c>
    </row>
    <row r="39" spans="1:10" ht="15" customHeight="1" x14ac:dyDescent="0.35">
      <c r="A39" s="56"/>
      <c r="B39" s="57"/>
      <c r="C39" s="57"/>
      <c r="D39" s="57"/>
      <c r="E39" s="57"/>
      <c r="F39" s="57"/>
      <c r="G39" s="55"/>
    </row>
    <row r="40" spans="1:10" ht="18" customHeight="1" thickBot="1" x14ac:dyDescent="0.4">
      <c r="A40" s="58"/>
      <c r="B40" s="174" t="s">
        <v>47</v>
      </c>
      <c r="C40" s="143"/>
      <c r="D40" s="143"/>
      <c r="E40" s="143"/>
      <c r="F40" s="175"/>
      <c r="G40" s="59">
        <f>(G38+G33)*12</f>
        <v>1202089051.2403364</v>
      </c>
      <c r="H40" s="176"/>
      <c r="I40" s="176"/>
      <c r="J40" s="177"/>
    </row>
    <row r="41" spans="1:10" ht="15" thickBot="1" x14ac:dyDescent="0.4">
      <c r="A41" s="60"/>
      <c r="B41" s="61" t="s">
        <v>48</v>
      </c>
      <c r="C41" s="62"/>
      <c r="D41" s="62"/>
      <c r="E41" s="62"/>
      <c r="F41" s="62"/>
      <c r="G41" s="63"/>
      <c r="H41" s="63"/>
      <c r="J41" s="64"/>
    </row>
    <row r="42" spans="1:10" ht="15" thickBot="1" x14ac:dyDescent="0.4">
      <c r="A42" s="65"/>
      <c r="B42" s="62"/>
      <c r="C42" s="63"/>
      <c r="D42" s="63"/>
      <c r="E42" s="63"/>
      <c r="F42" s="63"/>
      <c r="G42" s="63"/>
      <c r="H42" s="63"/>
      <c r="J42" s="64"/>
    </row>
    <row r="43" spans="1:10" ht="15.75" customHeight="1" thickBot="1" x14ac:dyDescent="0.4">
      <c r="A43" s="178" t="s">
        <v>49</v>
      </c>
      <c r="B43" s="179"/>
      <c r="C43" s="179"/>
      <c r="D43" s="179"/>
      <c r="E43" s="179"/>
      <c r="F43" s="179"/>
      <c r="G43" s="179"/>
      <c r="H43" s="179"/>
      <c r="I43" s="179"/>
      <c r="J43" s="180"/>
    </row>
    <row r="44" spans="1:10" ht="33.75" customHeight="1" thickBot="1" x14ac:dyDescent="0.4">
      <c r="A44" s="66" t="s">
        <v>15</v>
      </c>
      <c r="B44" s="67" t="s">
        <v>50</v>
      </c>
      <c r="C44" s="181" t="s">
        <v>51</v>
      </c>
      <c r="D44" s="182"/>
      <c r="E44" s="68" t="s">
        <v>52</v>
      </c>
      <c r="F44" s="69" t="s">
        <v>53</v>
      </c>
      <c r="G44" s="69" t="s">
        <v>54</v>
      </c>
      <c r="H44" s="183" t="s">
        <v>43</v>
      </c>
      <c r="I44" s="184"/>
      <c r="J44" s="182"/>
    </row>
    <row r="45" spans="1:10" x14ac:dyDescent="0.35">
      <c r="A45" s="164" t="s">
        <v>55</v>
      </c>
      <c r="B45" s="70" t="s">
        <v>56</v>
      </c>
      <c r="C45" s="167">
        <f>+D7</f>
        <v>1691738000</v>
      </c>
      <c r="D45" s="167"/>
      <c r="E45" s="71">
        <v>0.2</v>
      </c>
      <c r="F45" s="72">
        <v>18</v>
      </c>
      <c r="G45" s="71">
        <v>4.0000000000000001E-3</v>
      </c>
      <c r="H45" s="168">
        <f>+C45*E45*G45</f>
        <v>1353390.4000000001</v>
      </c>
      <c r="I45" s="168"/>
      <c r="J45" s="169"/>
    </row>
    <row r="46" spans="1:10" ht="15.75" customHeight="1" x14ac:dyDescent="0.35">
      <c r="A46" s="165"/>
      <c r="B46" s="73" t="s">
        <v>57</v>
      </c>
      <c r="C46" s="170">
        <f>+C45</f>
        <v>1691738000</v>
      </c>
      <c r="D46" s="171"/>
      <c r="E46" s="74">
        <v>0.1</v>
      </c>
      <c r="F46" s="75">
        <v>48</v>
      </c>
      <c r="G46" s="74">
        <v>4.0000000000000001E-3</v>
      </c>
      <c r="H46" s="168">
        <f>(+C46*E46*G46)+264</f>
        <v>676959.20000000007</v>
      </c>
      <c r="I46" s="168"/>
      <c r="J46" s="169"/>
    </row>
    <row r="47" spans="1:10" ht="15" thickBot="1" x14ac:dyDescent="0.4">
      <c r="A47" s="166"/>
      <c r="B47" s="76" t="s">
        <v>58</v>
      </c>
      <c r="C47" s="172">
        <f>+C46</f>
        <v>1691738000</v>
      </c>
      <c r="D47" s="173"/>
      <c r="E47" s="77">
        <v>0.5</v>
      </c>
      <c r="F47" s="75">
        <v>72</v>
      </c>
      <c r="G47" s="74">
        <v>4.0000000000000001E-3</v>
      </c>
      <c r="H47" s="168">
        <f>C47*E47*G47</f>
        <v>3383476</v>
      </c>
      <c r="I47" s="168"/>
      <c r="J47" s="169"/>
    </row>
    <row r="48" spans="1:10" ht="15" thickBot="1" x14ac:dyDescent="0.4">
      <c r="A48" s="78"/>
      <c r="B48" s="79" t="s">
        <v>59</v>
      </c>
      <c r="C48" s="80"/>
      <c r="D48" s="81"/>
      <c r="E48" s="82"/>
      <c r="F48" s="83"/>
      <c r="G48" s="84"/>
      <c r="H48" s="192">
        <f>SUM(H45:J47)</f>
        <v>5413825.5999999996</v>
      </c>
      <c r="I48" s="193"/>
      <c r="J48" s="194"/>
    </row>
    <row r="49" spans="1:13" x14ac:dyDescent="0.35">
      <c r="C49" s="85"/>
      <c r="D49" s="85"/>
      <c r="E49" s="85"/>
      <c r="F49" s="85"/>
      <c r="G49" s="85"/>
      <c r="H49" s="85"/>
      <c r="I49" s="85"/>
      <c r="J49" s="85"/>
    </row>
    <row r="50" spans="1:13" ht="15.75" customHeight="1" thickBot="1" x14ac:dyDescent="0.4">
      <c r="B50" s="85"/>
      <c r="C50" s="85"/>
      <c r="D50" s="85"/>
      <c r="E50" s="85"/>
      <c r="F50" s="85"/>
      <c r="G50" s="85"/>
      <c r="H50" s="85"/>
      <c r="I50" s="85"/>
      <c r="J50" s="85"/>
    </row>
    <row r="51" spans="1:13" ht="15" thickBot="1" x14ac:dyDescent="0.4">
      <c r="A51" s="86"/>
      <c r="B51" s="195" t="s">
        <v>50</v>
      </c>
      <c r="C51" s="196"/>
      <c r="D51" s="196"/>
      <c r="E51" s="196"/>
      <c r="F51" s="197"/>
      <c r="G51" s="87" t="s">
        <v>60</v>
      </c>
      <c r="H51" s="198" t="s">
        <v>43</v>
      </c>
      <c r="I51" s="198"/>
      <c r="J51" s="199"/>
    </row>
    <row r="52" spans="1:13" x14ac:dyDescent="0.35">
      <c r="A52" s="185" t="s">
        <v>61</v>
      </c>
      <c r="B52" s="187" t="s">
        <v>62</v>
      </c>
      <c r="C52" s="188"/>
      <c r="D52" s="188"/>
      <c r="E52" s="188"/>
      <c r="F52" s="189"/>
      <c r="G52" s="88">
        <v>0.06</v>
      </c>
      <c r="H52" s="190">
        <f>+G52*$D$8</f>
        <v>85297714.285714284</v>
      </c>
      <c r="I52" s="190"/>
      <c r="J52" s="191"/>
    </row>
    <row r="53" spans="1:13" x14ac:dyDescent="0.35">
      <c r="A53" s="186"/>
      <c r="B53" s="187" t="s">
        <v>63</v>
      </c>
      <c r="C53" s="188"/>
      <c r="D53" s="188"/>
      <c r="E53" s="188"/>
      <c r="F53" s="189"/>
      <c r="G53" s="88">
        <v>0.15</v>
      </c>
      <c r="H53" s="190">
        <f>+G53*D9</f>
        <v>40516414.285714276</v>
      </c>
      <c r="I53" s="190"/>
      <c r="J53" s="191"/>
    </row>
    <row r="54" spans="1:13" x14ac:dyDescent="0.35">
      <c r="A54" s="186"/>
      <c r="B54" s="187" t="s">
        <v>64</v>
      </c>
      <c r="C54" s="188"/>
      <c r="D54" s="188"/>
      <c r="E54" s="188"/>
      <c r="F54" s="189"/>
      <c r="G54" s="89">
        <v>7.1199999999999996E-3</v>
      </c>
      <c r="H54" s="190">
        <f>+G54*$D$8</f>
        <v>10121995.428571429</v>
      </c>
      <c r="I54" s="190"/>
      <c r="J54" s="191"/>
    </row>
    <row r="55" spans="1:13" x14ac:dyDescent="0.35">
      <c r="A55" s="186"/>
      <c r="B55" s="187" t="s">
        <v>65</v>
      </c>
      <c r="C55" s="188"/>
      <c r="D55" s="188"/>
      <c r="E55" s="188"/>
      <c r="F55" s="189"/>
      <c r="G55" s="74">
        <v>5.0000000000000001E-3</v>
      </c>
      <c r="H55" s="190">
        <f>+G55*D8</f>
        <v>7108142.8571428573</v>
      </c>
      <c r="I55" s="190"/>
      <c r="J55" s="191"/>
    </row>
    <row r="56" spans="1:13" ht="15" thickBot="1" x14ac:dyDescent="0.4">
      <c r="A56" s="90"/>
      <c r="B56" s="200" t="s">
        <v>66</v>
      </c>
      <c r="C56" s="201"/>
      <c r="D56" s="201"/>
      <c r="E56" s="201"/>
      <c r="F56" s="202"/>
      <c r="G56" s="203">
        <f>SUM(H52:J55)</f>
        <v>143044266.85714287</v>
      </c>
      <c r="H56" s="203"/>
      <c r="I56" s="203"/>
      <c r="J56" s="204"/>
    </row>
    <row r="57" spans="1:13" ht="15" thickBot="1" x14ac:dyDescent="0.4">
      <c r="A57" s="91"/>
      <c r="B57" s="63"/>
      <c r="C57" s="63"/>
      <c r="D57" s="63"/>
      <c r="E57" s="63"/>
      <c r="F57" s="63"/>
      <c r="G57" s="63"/>
      <c r="H57" s="63"/>
      <c r="I57" s="63"/>
      <c r="J57" s="63"/>
    </row>
    <row r="58" spans="1:13" ht="15" thickBot="1" x14ac:dyDescent="0.4">
      <c r="A58" s="92" t="s">
        <v>16</v>
      </c>
      <c r="B58" s="195" t="s">
        <v>50</v>
      </c>
      <c r="C58" s="196"/>
      <c r="D58" s="196"/>
      <c r="E58" s="196"/>
      <c r="F58" s="197"/>
      <c r="G58" s="87" t="s">
        <v>67</v>
      </c>
      <c r="H58" s="198" t="s">
        <v>43</v>
      </c>
      <c r="I58" s="198"/>
      <c r="J58" s="199"/>
    </row>
    <row r="59" spans="1:13" ht="15" thickBot="1" x14ac:dyDescent="0.4">
      <c r="A59" s="93"/>
      <c r="B59" s="205" t="s">
        <v>68</v>
      </c>
      <c r="C59" s="188"/>
      <c r="D59" s="188"/>
      <c r="E59" s="188"/>
      <c r="F59" s="189"/>
      <c r="G59" s="94">
        <v>0.05</v>
      </c>
      <c r="H59" s="190">
        <f>+D8*G59</f>
        <v>71081428.571428582</v>
      </c>
      <c r="I59" s="190"/>
      <c r="J59" s="191"/>
    </row>
    <row r="60" spans="1:13" ht="15" thickBot="1" x14ac:dyDescent="0.4">
      <c r="A60" s="95"/>
      <c r="B60" s="200" t="s">
        <v>69</v>
      </c>
      <c r="C60" s="201"/>
      <c r="D60" s="201"/>
      <c r="E60" s="201"/>
      <c r="F60" s="202"/>
      <c r="G60" s="203">
        <f>H59</f>
        <v>71081428.571428582</v>
      </c>
      <c r="H60" s="203"/>
      <c r="I60" s="203"/>
      <c r="J60" s="204"/>
    </row>
    <row r="61" spans="1:13" ht="15" thickBot="1" x14ac:dyDescent="0.4">
      <c r="B61" s="96"/>
      <c r="C61" s="96"/>
      <c r="D61" s="96"/>
      <c r="E61" s="96"/>
      <c r="F61" s="96"/>
      <c r="G61" s="96"/>
      <c r="H61" s="96"/>
      <c r="I61" s="96"/>
      <c r="J61" s="96"/>
    </row>
    <row r="62" spans="1:13" ht="15" customHeight="1" x14ac:dyDescent="0.35">
      <c r="A62" s="208" t="s">
        <v>70</v>
      </c>
      <c r="B62" s="209"/>
      <c r="C62" s="209"/>
      <c r="D62" s="209"/>
      <c r="E62" s="209"/>
      <c r="F62" s="210"/>
      <c r="G62" s="211">
        <f>+G40+G60+G56+H48</f>
        <v>1421628572.2689078</v>
      </c>
      <c r="H62" s="211"/>
      <c r="I62" s="211"/>
      <c r="J62" s="212"/>
    </row>
    <row r="63" spans="1:13" ht="15" customHeight="1" x14ac:dyDescent="0.35">
      <c r="A63" s="213" t="s">
        <v>71</v>
      </c>
      <c r="B63" s="214"/>
      <c r="C63" s="214"/>
      <c r="D63" s="214"/>
      <c r="E63" s="214"/>
      <c r="F63" s="215"/>
      <c r="G63" s="216">
        <f xml:space="preserve"> G62*0.19-1</f>
        <v>270109427.73109245</v>
      </c>
      <c r="H63" s="217"/>
      <c r="I63" s="217"/>
      <c r="J63" s="218"/>
    </row>
    <row r="64" spans="1:13" ht="15" customHeight="1" x14ac:dyDescent="0.35">
      <c r="A64" s="213" t="s">
        <v>72</v>
      </c>
      <c r="B64" s="214"/>
      <c r="C64" s="214"/>
      <c r="D64" s="214"/>
      <c r="E64" s="214"/>
      <c r="F64" s="215"/>
      <c r="G64" s="219">
        <f>SUM(G62:J63)</f>
        <v>1691738000.0000002</v>
      </c>
      <c r="H64" s="219"/>
      <c r="I64" s="219"/>
      <c r="J64" s="220"/>
      <c r="L64" s="1"/>
      <c r="M64" s="4"/>
    </row>
    <row r="66" spans="1:11" x14ac:dyDescent="0.35">
      <c r="G66" s="97"/>
      <c r="K66" s="98"/>
    </row>
    <row r="67" spans="1:11" x14ac:dyDescent="0.35">
      <c r="A67" s="206" t="s">
        <v>73</v>
      </c>
      <c r="B67" s="207"/>
      <c r="C67" s="207"/>
      <c r="D67" s="207"/>
      <c r="E67" s="207"/>
      <c r="F67" s="207"/>
      <c r="G67" s="207"/>
      <c r="H67" s="207"/>
      <c r="I67" s="207"/>
      <c r="J67" s="207"/>
      <c r="K67" s="98"/>
    </row>
    <row r="69" spans="1:11" x14ac:dyDescent="0.35">
      <c r="D69" s="100"/>
    </row>
    <row r="70" spans="1:11" x14ac:dyDescent="0.35">
      <c r="D70" s="100"/>
    </row>
    <row r="71" spans="1:11" x14ac:dyDescent="0.35">
      <c r="D71" s="100"/>
    </row>
    <row r="74" spans="1:11" x14ac:dyDescent="0.35">
      <c r="D74" s="101"/>
    </row>
  </sheetData>
  <mergeCells count="69">
    <mergeCell ref="B60:F60"/>
    <mergeCell ref="G60:J60"/>
    <mergeCell ref="A67:J67"/>
    <mergeCell ref="A62:F62"/>
    <mergeCell ref="G62:J62"/>
    <mergeCell ref="A63:F63"/>
    <mergeCell ref="G63:J63"/>
    <mergeCell ref="A64:F64"/>
    <mergeCell ref="G64:J64"/>
    <mergeCell ref="B56:F56"/>
    <mergeCell ref="G56:J56"/>
    <mergeCell ref="B58:F58"/>
    <mergeCell ref="H58:J58"/>
    <mergeCell ref="B59:F59"/>
    <mergeCell ref="H59:J59"/>
    <mergeCell ref="H48:J48"/>
    <mergeCell ref="B51:F51"/>
    <mergeCell ref="H51:J51"/>
    <mergeCell ref="B54:F54"/>
    <mergeCell ref="H54:J54"/>
    <mergeCell ref="A52:A55"/>
    <mergeCell ref="B52:F52"/>
    <mergeCell ref="H52:J52"/>
    <mergeCell ref="B53:F53"/>
    <mergeCell ref="H53:J53"/>
    <mergeCell ref="B55:F55"/>
    <mergeCell ref="H55:J55"/>
    <mergeCell ref="B40:F40"/>
    <mergeCell ref="H40:J40"/>
    <mergeCell ref="A43:J43"/>
    <mergeCell ref="C44:D44"/>
    <mergeCell ref="H44:J44"/>
    <mergeCell ref="A45:A47"/>
    <mergeCell ref="C45:D45"/>
    <mergeCell ref="H45:J45"/>
    <mergeCell ref="C46:D46"/>
    <mergeCell ref="H46:J46"/>
    <mergeCell ref="C47:D47"/>
    <mergeCell ref="H47:J47"/>
    <mergeCell ref="A38:F38"/>
    <mergeCell ref="A26:C26"/>
    <mergeCell ref="B27:C27"/>
    <mergeCell ref="B28:C28"/>
    <mergeCell ref="B29:C29"/>
    <mergeCell ref="B31:C31"/>
    <mergeCell ref="A32:F32"/>
    <mergeCell ref="B33:F33"/>
    <mergeCell ref="A35:B35"/>
    <mergeCell ref="A36:B36"/>
    <mergeCell ref="B37:C37"/>
    <mergeCell ref="E37:F37"/>
    <mergeCell ref="B25:F25"/>
    <mergeCell ref="A14:G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12:C13"/>
    <mergeCell ref="B2:I3"/>
    <mergeCell ref="B4:I5"/>
    <mergeCell ref="B7:C7"/>
    <mergeCell ref="B8:C8"/>
    <mergeCell ref="B9:C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67"/>
  <sheetViews>
    <sheetView tabSelected="1" topLeftCell="C43" workbookViewId="0">
      <selection activeCell="B53" sqref="B53:F53"/>
    </sheetView>
  </sheetViews>
  <sheetFormatPr baseColWidth="10" defaultRowHeight="14.5" x14ac:dyDescent="0.35"/>
  <cols>
    <col min="1" max="1" width="13.1796875" customWidth="1"/>
    <col min="2" max="2" width="49.81640625" customWidth="1"/>
    <col min="3" max="3" width="10.26953125" customWidth="1"/>
    <col min="4" max="4" width="20.54296875" customWidth="1"/>
    <col min="5" max="5" width="17.7265625" customWidth="1"/>
    <col min="6" max="6" width="18.26953125" customWidth="1"/>
    <col min="7" max="7" width="24.1796875" bestFit="1" customWidth="1"/>
    <col min="8" max="9" width="7.7265625" customWidth="1"/>
    <col min="10" max="10" width="13.81640625" customWidth="1"/>
    <col min="11" max="11" width="7.7265625" customWidth="1"/>
    <col min="12" max="12" width="20.81640625" customWidth="1"/>
    <col min="13" max="13" width="18.54296875" customWidth="1"/>
    <col min="14" max="14" width="8.7265625" customWidth="1"/>
    <col min="15" max="15" width="8.453125" customWidth="1"/>
    <col min="22" max="22" width="12.54296875" bestFit="1" customWidth="1"/>
  </cols>
  <sheetData>
    <row r="1" spans="1:22" ht="15" thickBot="1" x14ac:dyDescent="0.4"/>
    <row r="2" spans="1:22" x14ac:dyDescent="0.35">
      <c r="B2" s="120" t="s">
        <v>0</v>
      </c>
      <c r="C2" s="121"/>
      <c r="D2" s="121"/>
      <c r="E2" s="121"/>
      <c r="F2" s="121"/>
      <c r="G2" s="121"/>
      <c r="H2" s="121"/>
      <c r="I2" s="122"/>
    </row>
    <row r="3" spans="1:22" ht="15" thickBot="1" x14ac:dyDescent="0.4">
      <c r="B3" s="123"/>
      <c r="C3" s="124"/>
      <c r="D3" s="124"/>
      <c r="E3" s="124"/>
      <c r="F3" s="124"/>
      <c r="G3" s="124"/>
      <c r="H3" s="124"/>
      <c r="I3" s="125"/>
    </row>
    <row r="4" spans="1:22" x14ac:dyDescent="0.35">
      <c r="B4" s="126" t="s">
        <v>1</v>
      </c>
      <c r="C4" s="127"/>
      <c r="D4" s="127"/>
      <c r="E4" s="127"/>
      <c r="F4" s="127"/>
      <c r="G4" s="127"/>
      <c r="H4" s="127"/>
      <c r="I4" s="128"/>
    </row>
    <row r="5" spans="1:22" ht="72" customHeight="1" thickBot="1" x14ac:dyDescent="0.4">
      <c r="B5" s="129"/>
      <c r="C5" s="130"/>
      <c r="D5" s="130"/>
      <c r="E5" s="130"/>
      <c r="F5" s="130"/>
      <c r="G5" s="130"/>
      <c r="H5" s="130"/>
      <c r="I5" s="131"/>
      <c r="V5" s="1">
        <f>D8*0.19</f>
        <v>0</v>
      </c>
    </row>
    <row r="6" spans="1:22" x14ac:dyDescent="0.35">
      <c r="B6" s="2"/>
      <c r="C6" s="2"/>
      <c r="D6" s="2"/>
      <c r="E6" s="2"/>
      <c r="F6" s="2"/>
      <c r="G6" s="2"/>
      <c r="H6" s="2"/>
      <c r="I6" s="3"/>
    </row>
    <row r="7" spans="1:22" x14ac:dyDescent="0.35">
      <c r="B7" s="132" t="s">
        <v>2</v>
      </c>
      <c r="C7" s="132"/>
      <c r="D7" s="4"/>
      <c r="E7" s="2"/>
      <c r="F7" s="2"/>
      <c r="G7" s="2"/>
      <c r="H7" s="2"/>
      <c r="I7" s="3"/>
    </row>
    <row r="8" spans="1:22" x14ac:dyDescent="0.35">
      <c r="B8" s="132" t="s">
        <v>3</v>
      </c>
      <c r="C8" s="132"/>
      <c r="D8" s="4"/>
      <c r="E8" s="2"/>
      <c r="F8" s="5"/>
      <c r="G8" s="6"/>
      <c r="H8" s="2"/>
      <c r="I8" s="7"/>
    </row>
    <row r="9" spans="1:22" x14ac:dyDescent="0.35">
      <c r="B9" s="132" t="s">
        <v>4</v>
      </c>
      <c r="C9" s="132"/>
      <c r="D9" s="4"/>
      <c r="E9" s="2"/>
      <c r="F9" s="5" t="s">
        <v>5</v>
      </c>
      <c r="G9" s="8"/>
      <c r="H9" s="2"/>
      <c r="I9" s="3"/>
    </row>
    <row r="11" spans="1:22" ht="15" thickBot="1" x14ac:dyDescent="0.4">
      <c r="A11" s="9" t="s">
        <v>6</v>
      </c>
      <c r="B11" s="10"/>
      <c r="C11" s="10"/>
      <c r="D11" s="10"/>
      <c r="E11" s="10"/>
      <c r="F11" s="10"/>
      <c r="G11" s="10"/>
    </row>
    <row r="12" spans="1:22" ht="45.65" customHeight="1" x14ac:dyDescent="0.35">
      <c r="A12" s="11" t="s">
        <v>7</v>
      </c>
      <c r="B12" s="223" t="s">
        <v>8</v>
      </c>
      <c r="C12" s="225" t="s">
        <v>74</v>
      </c>
      <c r="D12" s="11" t="s">
        <v>9</v>
      </c>
      <c r="E12" s="12" t="s">
        <v>10</v>
      </c>
      <c r="F12" s="12" t="s">
        <v>11</v>
      </c>
      <c r="G12" s="13" t="s">
        <v>12</v>
      </c>
    </row>
    <row r="13" spans="1:22" ht="15" thickBot="1" x14ac:dyDescent="0.4">
      <c r="A13" s="14" t="s">
        <v>13</v>
      </c>
      <c r="B13" s="224"/>
      <c r="C13" s="226"/>
      <c r="D13" s="14" t="s">
        <v>14</v>
      </c>
      <c r="E13" s="15" t="s">
        <v>15</v>
      </c>
      <c r="F13" s="15" t="s">
        <v>16</v>
      </c>
      <c r="G13" s="16" t="s">
        <v>17</v>
      </c>
    </row>
    <row r="14" spans="1:22" ht="15" thickBot="1" x14ac:dyDescent="0.4">
      <c r="A14" s="135" t="s">
        <v>18</v>
      </c>
      <c r="B14" s="136"/>
      <c r="C14" s="136"/>
      <c r="D14" s="136"/>
      <c r="E14" s="136"/>
      <c r="F14" s="136"/>
      <c r="G14" s="137"/>
    </row>
    <row r="15" spans="1:22" ht="15" thickBot="1" x14ac:dyDescent="0.4">
      <c r="A15" s="17">
        <v>1</v>
      </c>
      <c r="B15" s="102" t="s">
        <v>19</v>
      </c>
      <c r="C15" s="103">
        <v>3</v>
      </c>
      <c r="D15" s="18">
        <v>0.3</v>
      </c>
      <c r="E15" s="19"/>
      <c r="F15" s="20"/>
      <c r="G15" s="19"/>
    </row>
    <row r="16" spans="1:22" ht="31.5" customHeight="1" thickBot="1" x14ac:dyDescent="0.4">
      <c r="A16" s="21">
        <v>1</v>
      </c>
      <c r="B16" s="104" t="s">
        <v>20</v>
      </c>
      <c r="C16" s="105">
        <v>4</v>
      </c>
      <c r="D16" s="22">
        <v>1</v>
      </c>
      <c r="E16" s="19"/>
      <c r="F16" s="20"/>
      <c r="G16" s="19"/>
    </row>
    <row r="17" spans="1:12" ht="21.75" customHeight="1" thickBot="1" x14ac:dyDescent="0.4">
      <c r="A17" s="21">
        <v>2</v>
      </c>
      <c r="B17" s="104" t="s">
        <v>21</v>
      </c>
      <c r="C17" s="105">
        <v>6</v>
      </c>
      <c r="D17" s="22">
        <v>1</v>
      </c>
      <c r="E17" s="19"/>
      <c r="F17" s="20"/>
      <c r="G17" s="19"/>
    </row>
    <row r="18" spans="1:12" ht="28.5" thickBot="1" x14ac:dyDescent="0.4">
      <c r="A18" s="21">
        <v>1</v>
      </c>
      <c r="B18" s="104" t="s">
        <v>22</v>
      </c>
      <c r="C18" s="105">
        <v>2</v>
      </c>
      <c r="D18" s="22">
        <v>0.2</v>
      </c>
      <c r="E18" s="19"/>
      <c r="F18" s="20"/>
      <c r="G18" s="19"/>
    </row>
    <row r="19" spans="1:12" ht="15" thickBot="1" x14ac:dyDescent="0.4">
      <c r="A19" s="21">
        <v>1</v>
      </c>
      <c r="B19" s="104" t="s">
        <v>23</v>
      </c>
      <c r="C19" s="105">
        <v>4</v>
      </c>
      <c r="D19" s="22">
        <v>0.4</v>
      </c>
      <c r="E19" s="19"/>
      <c r="F19" s="20"/>
      <c r="G19" s="19"/>
    </row>
    <row r="20" spans="1:12" ht="15" thickBot="1" x14ac:dyDescent="0.4">
      <c r="A20" s="21">
        <v>1</v>
      </c>
      <c r="B20" s="106" t="s">
        <v>24</v>
      </c>
      <c r="C20" s="105">
        <v>3</v>
      </c>
      <c r="D20" s="22">
        <v>0.2</v>
      </c>
      <c r="E20" s="19"/>
      <c r="F20" s="20"/>
      <c r="G20" s="19"/>
    </row>
    <row r="21" spans="1:12" ht="15" thickBot="1" x14ac:dyDescent="0.4">
      <c r="A21" s="21">
        <v>1</v>
      </c>
      <c r="B21" s="104" t="s">
        <v>25</v>
      </c>
      <c r="C21" s="105">
        <v>6</v>
      </c>
      <c r="D21" s="22">
        <v>0.1</v>
      </c>
      <c r="E21" s="19"/>
      <c r="F21" s="20"/>
      <c r="G21" s="19"/>
    </row>
    <row r="22" spans="1:12" ht="30" customHeight="1" thickBot="1" x14ac:dyDescent="0.4">
      <c r="A22" s="25">
        <v>1</v>
      </c>
      <c r="B22" s="104" t="s">
        <v>26</v>
      </c>
      <c r="C22" s="105">
        <v>7</v>
      </c>
      <c r="D22" s="22">
        <v>1</v>
      </c>
      <c r="E22" s="19"/>
      <c r="F22" s="20"/>
      <c r="G22" s="19"/>
    </row>
    <row r="23" spans="1:12" ht="15" thickBot="1" x14ac:dyDescent="0.4">
      <c r="A23" s="21">
        <v>2</v>
      </c>
      <c r="B23" s="104" t="s">
        <v>27</v>
      </c>
      <c r="C23" s="105">
        <v>7</v>
      </c>
      <c r="D23" s="22">
        <v>1</v>
      </c>
      <c r="E23" s="19"/>
      <c r="F23" s="20"/>
      <c r="G23" s="19"/>
    </row>
    <row r="24" spans="1:12" x14ac:dyDescent="0.35">
      <c r="A24" s="21">
        <v>2</v>
      </c>
      <c r="B24" s="104" t="s">
        <v>28</v>
      </c>
      <c r="C24" s="105">
        <v>7</v>
      </c>
      <c r="D24" s="22">
        <v>1</v>
      </c>
      <c r="E24" s="19"/>
      <c r="F24" s="20"/>
      <c r="G24" s="19"/>
    </row>
    <row r="25" spans="1:12" ht="15" thickBot="1" x14ac:dyDescent="0.4">
      <c r="A25" s="26"/>
      <c r="B25" s="107"/>
      <c r="C25" s="221" t="s">
        <v>29</v>
      </c>
      <c r="D25" s="222"/>
      <c r="E25" s="222"/>
      <c r="F25" s="222"/>
      <c r="G25" s="19"/>
    </row>
    <row r="26" spans="1:12" ht="15" thickBot="1" x14ac:dyDescent="0.4">
      <c r="A26" s="144" t="s">
        <v>30</v>
      </c>
      <c r="B26" s="146"/>
      <c r="C26" s="28"/>
      <c r="D26" s="28"/>
      <c r="E26" s="28"/>
      <c r="F26" s="28"/>
      <c r="G26" s="29"/>
    </row>
    <row r="27" spans="1:12" x14ac:dyDescent="0.35">
      <c r="A27" s="30">
        <v>2</v>
      </c>
      <c r="B27" s="108" t="s">
        <v>31</v>
      </c>
      <c r="C27" s="109"/>
      <c r="D27" s="31">
        <v>1</v>
      </c>
      <c r="E27" s="32"/>
      <c r="F27" s="33"/>
      <c r="G27" s="34"/>
    </row>
    <row r="28" spans="1:12" x14ac:dyDescent="0.35">
      <c r="A28" s="35">
        <v>1</v>
      </c>
      <c r="B28" s="110" t="s">
        <v>32</v>
      </c>
      <c r="C28" s="111"/>
      <c r="D28" s="22">
        <v>0.5</v>
      </c>
      <c r="E28" s="32"/>
      <c r="F28" s="33"/>
      <c r="G28" s="34"/>
    </row>
    <row r="29" spans="1:12" ht="15" thickBot="1" x14ac:dyDescent="0.4">
      <c r="A29" s="35">
        <v>1</v>
      </c>
      <c r="B29" s="112" t="s">
        <v>33</v>
      </c>
      <c r="C29" s="113"/>
      <c r="D29" s="22">
        <v>1</v>
      </c>
      <c r="E29" s="32"/>
      <c r="F29" s="33"/>
      <c r="G29" s="34"/>
    </row>
    <row r="30" spans="1:12" x14ac:dyDescent="0.35">
      <c r="A30" s="37" t="s">
        <v>34</v>
      </c>
      <c r="B30" s="38"/>
      <c r="C30" s="39"/>
      <c r="D30" s="40"/>
      <c r="E30" s="41"/>
      <c r="F30" s="39"/>
      <c r="G30" s="39"/>
    </row>
    <row r="31" spans="1:12" x14ac:dyDescent="0.35">
      <c r="A31" s="42">
        <v>1</v>
      </c>
      <c r="B31" s="114" t="s">
        <v>35</v>
      </c>
      <c r="C31" s="115"/>
      <c r="D31" s="22">
        <v>0.5</v>
      </c>
      <c r="E31" s="43"/>
      <c r="F31" s="24"/>
      <c r="G31" s="19"/>
    </row>
    <row r="32" spans="1:12" ht="15" customHeight="1" x14ac:dyDescent="0.35">
      <c r="A32" s="155" t="s">
        <v>36</v>
      </c>
      <c r="B32" s="155"/>
      <c r="C32" s="155"/>
      <c r="D32" s="155"/>
      <c r="E32" s="155"/>
      <c r="F32" s="156"/>
      <c r="G32" s="44"/>
      <c r="L32" s="1">
        <f>+E31-M64</f>
        <v>0</v>
      </c>
    </row>
    <row r="33" spans="1:10" ht="15" customHeight="1" x14ac:dyDescent="0.35">
      <c r="A33" s="45"/>
      <c r="B33" s="155" t="s">
        <v>37</v>
      </c>
      <c r="C33" s="155"/>
      <c r="D33" s="155"/>
      <c r="E33" s="155"/>
      <c r="F33" s="155"/>
      <c r="G33" s="44"/>
    </row>
    <row r="34" spans="1:10" ht="15" customHeight="1" x14ac:dyDescent="0.35">
      <c r="A34" s="45"/>
      <c r="B34" s="46"/>
      <c r="C34" s="45"/>
      <c r="D34" s="45"/>
      <c r="E34" s="45"/>
      <c r="F34" s="45"/>
      <c r="G34" s="47"/>
    </row>
    <row r="35" spans="1:10" ht="27.75" customHeight="1" x14ac:dyDescent="0.35">
      <c r="A35" s="157" t="s">
        <v>38</v>
      </c>
      <c r="B35" s="157"/>
      <c r="C35" s="48" t="s">
        <v>39</v>
      </c>
      <c r="D35" s="48" t="s">
        <v>40</v>
      </c>
      <c r="E35" s="48" t="s">
        <v>41</v>
      </c>
      <c r="F35" s="48" t="s">
        <v>42</v>
      </c>
      <c r="G35" s="49" t="s">
        <v>43</v>
      </c>
    </row>
    <row r="36" spans="1:10" ht="51.75" customHeight="1" thickBot="1" x14ac:dyDescent="0.4">
      <c r="A36" s="158" t="s">
        <v>44</v>
      </c>
      <c r="B36" s="159"/>
      <c r="C36" s="50">
        <v>100</v>
      </c>
      <c r="D36" s="22">
        <v>1</v>
      </c>
      <c r="E36" s="50">
        <v>100</v>
      </c>
      <c r="F36" s="51"/>
      <c r="G36" s="52"/>
    </row>
    <row r="37" spans="1:10" ht="28.5" customHeight="1" x14ac:dyDescent="0.35">
      <c r="A37" s="53">
        <v>1</v>
      </c>
      <c r="B37" s="160" t="s">
        <v>45</v>
      </c>
      <c r="C37" s="161"/>
      <c r="D37" s="22">
        <v>0.5</v>
      </c>
      <c r="E37" s="162"/>
      <c r="F37" s="163"/>
      <c r="G37" s="54"/>
    </row>
    <row r="38" spans="1:10" ht="15" customHeight="1" x14ac:dyDescent="0.35">
      <c r="A38" s="142" t="s">
        <v>46</v>
      </c>
      <c r="B38" s="143"/>
      <c r="C38" s="143"/>
      <c r="D38" s="143"/>
      <c r="E38" s="143"/>
      <c r="F38" s="143"/>
      <c r="G38" s="55"/>
    </row>
    <row r="39" spans="1:10" ht="15" customHeight="1" x14ac:dyDescent="0.35">
      <c r="A39" s="56"/>
      <c r="B39" s="57"/>
      <c r="C39" s="57"/>
      <c r="D39" s="57"/>
      <c r="E39" s="57"/>
      <c r="F39" s="57"/>
      <c r="G39" s="55"/>
    </row>
    <row r="40" spans="1:10" ht="18" customHeight="1" thickBot="1" x14ac:dyDescent="0.4">
      <c r="A40" s="58"/>
      <c r="B40" s="174" t="s">
        <v>47</v>
      </c>
      <c r="C40" s="143"/>
      <c r="D40" s="143"/>
      <c r="E40" s="143"/>
      <c r="F40" s="175"/>
      <c r="G40" s="59"/>
      <c r="H40" s="176"/>
      <c r="I40" s="176"/>
      <c r="J40" s="177"/>
    </row>
    <row r="41" spans="1:10" ht="15" thickBot="1" x14ac:dyDescent="0.4">
      <c r="A41" s="60"/>
      <c r="B41" s="61" t="s">
        <v>48</v>
      </c>
      <c r="C41" s="62"/>
      <c r="D41" s="62"/>
      <c r="E41" s="62"/>
      <c r="F41" s="62"/>
      <c r="G41" s="63"/>
      <c r="H41" s="63"/>
      <c r="J41" s="64"/>
    </row>
    <row r="42" spans="1:10" ht="15" thickBot="1" x14ac:dyDescent="0.4">
      <c r="A42" s="65"/>
      <c r="B42" s="62"/>
      <c r="C42" s="63"/>
      <c r="D42" s="63"/>
      <c r="E42" s="63"/>
      <c r="F42" s="63"/>
      <c r="G42" s="63"/>
      <c r="H42" s="63"/>
      <c r="J42" s="64"/>
    </row>
    <row r="43" spans="1:10" ht="15.75" customHeight="1" thickBot="1" x14ac:dyDescent="0.4">
      <c r="A43" s="178" t="s">
        <v>49</v>
      </c>
      <c r="B43" s="179"/>
      <c r="C43" s="179"/>
      <c r="D43" s="179"/>
      <c r="E43" s="179"/>
      <c r="F43" s="179"/>
      <c r="G43" s="179"/>
      <c r="H43" s="179"/>
      <c r="I43" s="179"/>
      <c r="J43" s="180"/>
    </row>
    <row r="44" spans="1:10" ht="50.25" customHeight="1" thickBot="1" x14ac:dyDescent="0.4">
      <c r="A44" s="66" t="s">
        <v>15</v>
      </c>
      <c r="B44" s="67" t="s">
        <v>50</v>
      </c>
      <c r="C44" s="181" t="s">
        <v>51</v>
      </c>
      <c r="D44" s="182"/>
      <c r="E44" s="68" t="s">
        <v>52</v>
      </c>
      <c r="F44" s="69" t="s">
        <v>53</v>
      </c>
      <c r="G44" s="69" t="s">
        <v>54</v>
      </c>
      <c r="H44" s="183" t="s">
        <v>43</v>
      </c>
      <c r="I44" s="184"/>
      <c r="J44" s="182"/>
    </row>
    <row r="45" spans="1:10" x14ac:dyDescent="0.35">
      <c r="A45" s="164" t="s">
        <v>55</v>
      </c>
      <c r="B45" s="70" t="s">
        <v>56</v>
      </c>
      <c r="C45" s="167">
        <f>+D7</f>
        <v>0</v>
      </c>
      <c r="D45" s="167"/>
      <c r="E45" s="71">
        <v>0.2</v>
      </c>
      <c r="F45" s="72">
        <v>18</v>
      </c>
      <c r="G45" s="71"/>
      <c r="H45" s="168"/>
      <c r="I45" s="168"/>
      <c r="J45" s="169"/>
    </row>
    <row r="46" spans="1:10" ht="15.75" customHeight="1" x14ac:dyDescent="0.35">
      <c r="A46" s="165"/>
      <c r="B46" s="73" t="s">
        <v>57</v>
      </c>
      <c r="C46" s="170">
        <f>+C45</f>
        <v>0</v>
      </c>
      <c r="D46" s="171"/>
      <c r="E46" s="74">
        <v>0.1</v>
      </c>
      <c r="F46" s="75">
        <v>48</v>
      </c>
      <c r="G46" s="74"/>
      <c r="H46" s="168"/>
      <c r="I46" s="168"/>
      <c r="J46" s="169"/>
    </row>
    <row r="47" spans="1:10" ht="15" thickBot="1" x14ac:dyDescent="0.4">
      <c r="A47" s="166"/>
      <c r="B47" s="76" t="s">
        <v>58</v>
      </c>
      <c r="C47" s="172">
        <f>+C46</f>
        <v>0</v>
      </c>
      <c r="D47" s="173"/>
      <c r="E47" s="77">
        <v>0.5</v>
      </c>
      <c r="F47" s="75">
        <v>72</v>
      </c>
      <c r="G47" s="74"/>
      <c r="H47" s="168"/>
      <c r="I47" s="168"/>
      <c r="J47" s="169"/>
    </row>
    <row r="48" spans="1:10" ht="15" thickBot="1" x14ac:dyDescent="0.4">
      <c r="A48" s="78"/>
      <c r="B48" s="79" t="s">
        <v>59</v>
      </c>
      <c r="C48" s="80"/>
      <c r="D48" s="81"/>
      <c r="E48" s="82"/>
      <c r="F48" s="83"/>
      <c r="G48" s="84"/>
      <c r="H48" s="168"/>
      <c r="I48" s="168"/>
      <c r="J48" s="169"/>
    </row>
    <row r="49" spans="1:13" x14ac:dyDescent="0.35">
      <c r="C49" s="85"/>
      <c r="D49" s="85"/>
      <c r="E49" s="85"/>
      <c r="F49" s="85"/>
      <c r="G49" s="85"/>
      <c r="H49" s="85"/>
      <c r="I49" s="85"/>
      <c r="J49" s="85"/>
    </row>
    <row r="50" spans="1:13" ht="15.75" customHeight="1" thickBot="1" x14ac:dyDescent="0.4">
      <c r="B50" s="85"/>
      <c r="C50" s="85"/>
      <c r="D50" s="85"/>
      <c r="E50" s="85"/>
      <c r="F50" s="85"/>
      <c r="G50" s="85"/>
      <c r="H50" s="85"/>
      <c r="I50" s="85"/>
      <c r="J50" s="85"/>
    </row>
    <row r="51" spans="1:13" ht="15" thickBot="1" x14ac:dyDescent="0.4">
      <c r="A51" s="86"/>
      <c r="B51" s="195" t="s">
        <v>50</v>
      </c>
      <c r="C51" s="196"/>
      <c r="D51" s="196"/>
      <c r="E51" s="196"/>
      <c r="F51" s="197"/>
      <c r="G51" s="87" t="s">
        <v>60</v>
      </c>
      <c r="H51" s="198" t="s">
        <v>43</v>
      </c>
      <c r="I51" s="198"/>
      <c r="J51" s="199"/>
    </row>
    <row r="52" spans="1:13" x14ac:dyDescent="0.35">
      <c r="A52" s="185" t="s">
        <v>61</v>
      </c>
      <c r="B52" s="187" t="s">
        <v>62</v>
      </c>
      <c r="C52" s="188"/>
      <c r="D52" s="188"/>
      <c r="E52" s="188"/>
      <c r="F52" s="189"/>
      <c r="G52" s="88">
        <v>0.06</v>
      </c>
      <c r="H52" s="190"/>
      <c r="I52" s="190"/>
      <c r="J52" s="191"/>
    </row>
    <row r="53" spans="1:13" x14ac:dyDescent="0.35">
      <c r="A53" s="186"/>
      <c r="B53" s="187" t="s">
        <v>63</v>
      </c>
      <c r="C53" s="188"/>
      <c r="D53" s="188"/>
      <c r="E53" s="188"/>
      <c r="F53" s="189"/>
      <c r="G53" s="88">
        <v>0.15</v>
      </c>
      <c r="H53" s="190"/>
      <c r="I53" s="190"/>
      <c r="J53" s="191"/>
    </row>
    <row r="54" spans="1:13" x14ac:dyDescent="0.35">
      <c r="A54" s="186"/>
      <c r="B54" s="187" t="s">
        <v>64</v>
      </c>
      <c r="C54" s="188"/>
      <c r="D54" s="188"/>
      <c r="E54" s="188"/>
      <c r="F54" s="189"/>
      <c r="G54" s="89">
        <v>7.1199999999999996E-3</v>
      </c>
      <c r="H54" s="190"/>
      <c r="I54" s="190"/>
      <c r="J54" s="191"/>
    </row>
    <row r="55" spans="1:13" x14ac:dyDescent="0.35">
      <c r="A55" s="186"/>
      <c r="B55" s="187" t="s">
        <v>65</v>
      </c>
      <c r="C55" s="188"/>
      <c r="D55" s="188"/>
      <c r="E55" s="188"/>
      <c r="F55" s="189"/>
      <c r="G55" s="74">
        <v>5.0000000000000001E-3</v>
      </c>
      <c r="H55" s="190"/>
      <c r="I55" s="190"/>
      <c r="J55" s="191"/>
    </row>
    <row r="56" spans="1:13" ht="15" thickBot="1" x14ac:dyDescent="0.4">
      <c r="A56" s="90"/>
      <c r="B56" s="200" t="s">
        <v>66</v>
      </c>
      <c r="C56" s="201"/>
      <c r="D56" s="201"/>
      <c r="E56" s="201"/>
      <c r="F56" s="202"/>
      <c r="G56" s="203"/>
      <c r="H56" s="203"/>
      <c r="I56" s="203"/>
      <c r="J56" s="204"/>
    </row>
    <row r="57" spans="1:13" ht="15" thickBot="1" x14ac:dyDescent="0.4">
      <c r="A57" s="91"/>
      <c r="B57" s="63"/>
      <c r="C57" s="63"/>
      <c r="D57" s="63"/>
      <c r="E57" s="63"/>
      <c r="F57" s="63"/>
      <c r="G57" s="63"/>
      <c r="H57" s="63"/>
      <c r="I57" s="63"/>
      <c r="J57" s="63"/>
    </row>
    <row r="58" spans="1:13" ht="15" thickBot="1" x14ac:dyDescent="0.4">
      <c r="A58" s="92" t="s">
        <v>16</v>
      </c>
      <c r="B58" s="195" t="s">
        <v>50</v>
      </c>
      <c r="C58" s="196"/>
      <c r="D58" s="196"/>
      <c r="E58" s="196"/>
      <c r="F58" s="197"/>
      <c r="G58" s="87" t="s">
        <v>67</v>
      </c>
      <c r="H58" s="198" t="s">
        <v>43</v>
      </c>
      <c r="I58" s="198"/>
      <c r="J58" s="199"/>
    </row>
    <row r="59" spans="1:13" ht="15" thickBot="1" x14ac:dyDescent="0.4">
      <c r="A59" s="93"/>
      <c r="B59" s="205" t="s">
        <v>68</v>
      </c>
      <c r="C59" s="188"/>
      <c r="D59" s="188"/>
      <c r="E59" s="188"/>
      <c r="F59" s="189"/>
      <c r="G59" s="94"/>
      <c r="H59" s="190"/>
      <c r="I59" s="190"/>
      <c r="J59" s="191"/>
    </row>
    <row r="60" spans="1:13" ht="15" thickBot="1" x14ac:dyDescent="0.4">
      <c r="A60" s="95"/>
      <c r="B60" s="200" t="s">
        <v>69</v>
      </c>
      <c r="C60" s="201"/>
      <c r="D60" s="201"/>
      <c r="E60" s="201"/>
      <c r="F60" s="202"/>
      <c r="G60" s="203"/>
      <c r="H60" s="203"/>
      <c r="I60" s="203"/>
      <c r="J60" s="204"/>
    </row>
    <row r="61" spans="1:13" ht="15" thickBot="1" x14ac:dyDescent="0.4">
      <c r="B61" s="96"/>
      <c r="C61" s="96"/>
      <c r="D61" s="96"/>
      <c r="E61" s="96"/>
      <c r="F61" s="96"/>
      <c r="G61" s="96"/>
      <c r="H61" s="96"/>
      <c r="I61" s="96"/>
      <c r="J61" s="96"/>
    </row>
    <row r="62" spans="1:13" ht="15" customHeight="1" thickBot="1" x14ac:dyDescent="0.4">
      <c r="A62" s="208" t="s">
        <v>70</v>
      </c>
      <c r="B62" s="209"/>
      <c r="C62" s="209"/>
      <c r="D62" s="209"/>
      <c r="E62" s="209"/>
      <c r="F62" s="210"/>
      <c r="G62" s="211"/>
      <c r="H62" s="211"/>
      <c r="I62" s="211"/>
      <c r="J62" s="212"/>
    </row>
    <row r="63" spans="1:13" ht="15" customHeight="1" thickBot="1" x14ac:dyDescent="0.4">
      <c r="A63" s="213" t="s">
        <v>71</v>
      </c>
      <c r="B63" s="214"/>
      <c r="C63" s="214"/>
      <c r="D63" s="214"/>
      <c r="E63" s="214"/>
      <c r="F63" s="215"/>
      <c r="G63" s="211"/>
      <c r="H63" s="211"/>
      <c r="I63" s="211"/>
      <c r="J63" s="212"/>
    </row>
    <row r="64" spans="1:13" ht="15" customHeight="1" x14ac:dyDescent="0.35">
      <c r="A64" s="213" t="s">
        <v>72</v>
      </c>
      <c r="B64" s="214"/>
      <c r="C64" s="214"/>
      <c r="D64" s="214"/>
      <c r="E64" s="214"/>
      <c r="F64" s="215"/>
      <c r="G64" s="211"/>
      <c r="H64" s="211"/>
      <c r="I64" s="211"/>
      <c r="J64" s="212"/>
      <c r="L64" s="1"/>
      <c r="M64" s="4"/>
    </row>
    <row r="66" spans="1:11" x14ac:dyDescent="0.35">
      <c r="G66" s="97"/>
      <c r="K66" s="98"/>
    </row>
    <row r="67" spans="1:11" x14ac:dyDescent="0.35">
      <c r="A67" s="206" t="s">
        <v>73</v>
      </c>
      <c r="B67" s="207"/>
      <c r="C67" s="207"/>
      <c r="D67" s="207"/>
      <c r="E67" s="207"/>
      <c r="F67" s="207"/>
      <c r="G67" s="207"/>
      <c r="H67" s="207"/>
      <c r="I67" s="207"/>
      <c r="J67" s="207"/>
      <c r="K67" s="98"/>
    </row>
  </sheetData>
  <mergeCells count="56">
    <mergeCell ref="B12:B13"/>
    <mergeCell ref="C12:C13"/>
    <mergeCell ref="B2:I3"/>
    <mergeCell ref="B4:I5"/>
    <mergeCell ref="B7:C7"/>
    <mergeCell ref="B8:C8"/>
    <mergeCell ref="B9:C9"/>
    <mergeCell ref="H40:J40"/>
    <mergeCell ref="A14:G14"/>
    <mergeCell ref="C25:F25"/>
    <mergeCell ref="A26:B26"/>
    <mergeCell ref="A32:F32"/>
    <mergeCell ref="B33:F33"/>
    <mergeCell ref="A35:B35"/>
    <mergeCell ref="A36:B36"/>
    <mergeCell ref="B37:C37"/>
    <mergeCell ref="E37:F37"/>
    <mergeCell ref="A38:F38"/>
    <mergeCell ref="B40:F40"/>
    <mergeCell ref="A43:J43"/>
    <mergeCell ref="C44:D44"/>
    <mergeCell ref="H44:J44"/>
    <mergeCell ref="A45:A47"/>
    <mergeCell ref="C45:D45"/>
    <mergeCell ref="H45:J45"/>
    <mergeCell ref="C46:D46"/>
    <mergeCell ref="H46:J46"/>
    <mergeCell ref="C47:D47"/>
    <mergeCell ref="H47:J47"/>
    <mergeCell ref="H48:J48"/>
    <mergeCell ref="B51:F51"/>
    <mergeCell ref="H51:J51"/>
    <mergeCell ref="A52:A55"/>
    <mergeCell ref="B52:F52"/>
    <mergeCell ref="H52:J52"/>
    <mergeCell ref="B53:F53"/>
    <mergeCell ref="H53:J53"/>
    <mergeCell ref="B54:F54"/>
    <mergeCell ref="H54:J54"/>
    <mergeCell ref="B55:F55"/>
    <mergeCell ref="H55:J55"/>
    <mergeCell ref="B56:F56"/>
    <mergeCell ref="G56:J56"/>
    <mergeCell ref="B58:F58"/>
    <mergeCell ref="H58:J58"/>
    <mergeCell ref="B59:F59"/>
    <mergeCell ref="H59:J59"/>
    <mergeCell ref="B60:F60"/>
    <mergeCell ref="G60:J60"/>
    <mergeCell ref="A62:F62"/>
    <mergeCell ref="G62:J62"/>
    <mergeCell ref="A63:F63"/>
    <mergeCell ref="G63:J63"/>
    <mergeCell ref="A64:F64"/>
    <mergeCell ref="G64:J64"/>
    <mergeCell ref="A67:J6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PROPUESTA ECONOMICA</vt:lpstr>
      <vt:lpstr>FORMATO 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Johanna Chipatecua Quevedo</dc:creator>
  <cp:lastModifiedBy>Yina L</cp:lastModifiedBy>
  <dcterms:created xsi:type="dcterms:W3CDTF">2022-11-11T20:04:33Z</dcterms:created>
  <dcterms:modified xsi:type="dcterms:W3CDTF">2022-12-02T20:39:05Z</dcterms:modified>
</cp:coreProperties>
</file>