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UTO-CARGAR\revisión filtro\12. Jose Heladio Garzon\"/>
    </mc:Choice>
  </mc:AlternateContent>
  <bookViews>
    <workbookView xWindow="0" yWindow="0" windowWidth="20490" windowHeight="7755"/>
  </bookViews>
  <sheets>
    <sheet name="Alerta visual" sheetId="3" r:id="rId1"/>
    <sheet name="Hoja1" sheetId="4" state="hidden" r:id="rId2"/>
    <sheet name="CLAVE GGC " sheetId="5" state="hidden" r:id="rId3"/>
  </sheets>
  <externalReferences>
    <externalReference r:id="rId4"/>
  </externalReferenc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" i="3" l="1"/>
  <c r="I24" i="3"/>
  <c r="H24" i="3"/>
  <c r="J23" i="3"/>
  <c r="I23" i="3"/>
  <c r="H23" i="3"/>
  <c r="J22" i="3"/>
  <c r="I22" i="3"/>
  <c r="H22" i="3"/>
  <c r="J21" i="3"/>
  <c r="I21" i="3"/>
  <c r="H21" i="3"/>
  <c r="J20" i="3"/>
  <c r="I20" i="3"/>
  <c r="H20" i="3"/>
  <c r="J19" i="3"/>
  <c r="I19" i="3"/>
  <c r="H19" i="3"/>
  <c r="J18" i="3"/>
  <c r="I18" i="3"/>
  <c r="H18" i="3"/>
  <c r="B7" i="3"/>
  <c r="J6" i="3"/>
  <c r="B6" i="3"/>
  <c r="J25" i="3" l="1"/>
  <c r="J26" i="3" s="1"/>
  <c r="I25" i="3"/>
  <c r="I26" i="3" s="1"/>
  <c r="H25" i="3"/>
  <c r="H26" i="3" s="1"/>
  <c r="K21" i="3"/>
  <c r="L21" i="3"/>
  <c r="K22" i="3"/>
  <c r="L22" i="3"/>
  <c r="K23" i="3"/>
  <c r="L23" i="3"/>
  <c r="K24" i="3"/>
  <c r="L24" i="3"/>
  <c r="L20" i="3"/>
  <c r="K20" i="3"/>
  <c r="H28" i="3" l="1"/>
  <c r="L19" i="3"/>
  <c r="K19" i="3"/>
  <c r="L18" i="3"/>
  <c r="K18" i="3"/>
</calcChain>
</file>

<file path=xl/sharedStrings.xml><?xml version="1.0" encoding="utf-8"?>
<sst xmlns="http://schemas.openxmlformats.org/spreadsheetml/2006/main" count="163" uniqueCount="124">
  <si>
    <t>NOMBRE CONTRATISTA:</t>
  </si>
  <si>
    <t>C.C.</t>
  </si>
  <si>
    <t>REQUISITOS: CONTRATISTA</t>
  </si>
  <si>
    <t>REQUISITOS</t>
  </si>
  <si>
    <t>EQUIVALENCIA</t>
  </si>
  <si>
    <t>CLASE 17</t>
  </si>
  <si>
    <t>AAAA</t>
  </si>
  <si>
    <t>MM</t>
  </si>
  <si>
    <t>DD</t>
  </si>
  <si>
    <r>
      <t>TITULO DE BACHILLER:</t>
    </r>
    <r>
      <rPr>
        <sz val="11"/>
        <rFont val="Arial Narrow"/>
        <family val="2"/>
      </rPr>
      <t xml:space="preserve"> N/A</t>
    </r>
  </si>
  <si>
    <t>-</t>
  </si>
  <si>
    <r>
      <t>MAESTRÍA:</t>
    </r>
    <r>
      <rPr>
        <sz val="11"/>
        <rFont val="Arial Narrow"/>
        <family val="2"/>
      </rPr>
      <t xml:space="preserve"> N/A</t>
    </r>
  </si>
  <si>
    <r>
      <t>DOCTORADO:</t>
    </r>
    <r>
      <rPr>
        <sz val="11"/>
        <rFont val="Arial Narrow"/>
        <family val="2"/>
      </rPr>
      <t xml:space="preserve"> N/A</t>
    </r>
  </si>
  <si>
    <t>FECHA INICIO</t>
  </si>
  <si>
    <t>FECHA FIN</t>
  </si>
  <si>
    <t>TOTAL</t>
  </si>
  <si>
    <t>Empleador</t>
  </si>
  <si>
    <t>Año</t>
  </si>
  <si>
    <t>Mes</t>
  </si>
  <si>
    <t>Día</t>
  </si>
  <si>
    <t>Años</t>
  </si>
  <si>
    <t>Meses</t>
  </si>
  <si>
    <t>Días</t>
  </si>
  <si>
    <t xml:space="preserve">Fechas inicio </t>
  </si>
  <si>
    <t>Fecha Fin</t>
  </si>
  <si>
    <t>Total</t>
  </si>
  <si>
    <t>MESES</t>
  </si>
  <si>
    <t xml:space="preserve">TOTAL MESES </t>
  </si>
  <si>
    <t>OBSERVACIONES:</t>
  </si>
  <si>
    <t xml:space="preserve">LA PERSONA PROPUESTA  CUMPLE CON LOS REQUISITOS ESTABLECIDOS POR EL MSPS PARALA CELEBRACIÓN DEL PRESENTE CONTRATO </t>
  </si>
  <si>
    <t>CLASE</t>
  </si>
  <si>
    <t>VALOR HONORARIOS</t>
  </si>
  <si>
    <t xml:space="preserve"> </t>
  </si>
  <si>
    <t>SELECCIONE UNA CLASE</t>
  </si>
  <si>
    <t>CLASE 1</t>
  </si>
  <si>
    <t>TP+DOC+60MEPR Ó TP+MA+84MEPR</t>
  </si>
  <si>
    <t>CLASE 2</t>
  </si>
  <si>
    <t>TP+MA+72MEPR  Ó TP+ES+84MEPR</t>
  </si>
  <si>
    <t>CLASE 3</t>
  </si>
  <si>
    <t>TP+MA+60MEPR  Ó TP+ES+72MEPR</t>
  </si>
  <si>
    <t>CLASE 4</t>
  </si>
  <si>
    <t>TP+MA+52MEPR  Ó TP+ES+64MEPR</t>
  </si>
  <si>
    <t>CLASE 5</t>
  </si>
  <si>
    <t>TP+ES+60MEPR</t>
  </si>
  <si>
    <t>CLASE 6</t>
  </si>
  <si>
    <t>TP+ES+56MEPR</t>
  </si>
  <si>
    <t>CLASE 7</t>
  </si>
  <si>
    <t>TP+ES+52MEPR</t>
  </si>
  <si>
    <t>CLASE 8</t>
  </si>
  <si>
    <t>TP+ES+46MEPR</t>
  </si>
  <si>
    <t>CLASE 9</t>
  </si>
  <si>
    <t>TP+ES+41MEPR</t>
  </si>
  <si>
    <t>CLASE 10</t>
  </si>
  <si>
    <t>TP+ES+32MEPR</t>
  </si>
  <si>
    <t>CLASE 11</t>
  </si>
  <si>
    <t>TP+ES+28MEPR</t>
  </si>
  <si>
    <t>CLASE 12</t>
  </si>
  <si>
    <t>TP+ES+25MEPR</t>
  </si>
  <si>
    <t>CLASE 13</t>
  </si>
  <si>
    <t>TP+ES+22MEPR</t>
  </si>
  <si>
    <t>CLASE 14</t>
  </si>
  <si>
    <t>TP+ES+19MEPR</t>
  </si>
  <si>
    <t>CLASE 15</t>
  </si>
  <si>
    <t>TP+ES+16MEPR</t>
  </si>
  <si>
    <t>CLASE 16</t>
  </si>
  <si>
    <t>TP+ES+13MEPR</t>
  </si>
  <si>
    <t>TP+ES+10MEPR</t>
  </si>
  <si>
    <t>CLASE 18</t>
  </si>
  <si>
    <t>TP+36MEPR</t>
  </si>
  <si>
    <t>NA</t>
  </si>
  <si>
    <t>CLASE 19</t>
  </si>
  <si>
    <t>TP+30MEPR</t>
  </si>
  <si>
    <t>CLASE 20</t>
  </si>
  <si>
    <t>TP+24MEPR</t>
  </si>
  <si>
    <t>CLASE 21</t>
  </si>
  <si>
    <t>TP+18MEPR</t>
  </si>
  <si>
    <t>CLASE 22</t>
  </si>
  <si>
    <t>TP+12MEPR</t>
  </si>
  <si>
    <t>CLASE 23</t>
  </si>
  <si>
    <t>TP+6MEPR</t>
  </si>
  <si>
    <t>CLASE 24</t>
  </si>
  <si>
    <t>TP+0 A 3MEPR</t>
  </si>
  <si>
    <t>CLASE 25</t>
  </si>
  <si>
    <t>TFT+24MER Ó TAEFTP+27MER</t>
  </si>
  <si>
    <t>CLASE 26</t>
  </si>
  <si>
    <t>TFT+18MER Ó 9 SES+18MER</t>
  </si>
  <si>
    <t>CLASE 27</t>
  </si>
  <si>
    <t>TFT+12MER Ó 9 SES+12MER</t>
  </si>
  <si>
    <t>CLASE 28</t>
  </si>
  <si>
    <t>TFT+6MER Ó 8 SES+6MER</t>
  </si>
  <si>
    <t>CLASE 29</t>
  </si>
  <si>
    <t>TFT U 8 SES</t>
  </si>
  <si>
    <t>CLASE 30</t>
  </si>
  <si>
    <t>TT+12MER Ó 7 SES+12MER Ó TAEFTP+27MER Ó TB+45MER</t>
  </si>
  <si>
    <t>CLASE 31</t>
  </si>
  <si>
    <t>TT+9MER Ó 6 SES+9MER Ó TAEFTP+24MER Ó TB+42MER</t>
  </si>
  <si>
    <t>CLASE 32</t>
  </si>
  <si>
    <t>TT+6MER Ó 6 SES+6MER Ó TAEFTP+21MER Ó TB+39MER</t>
  </si>
  <si>
    <t>CLASE 33</t>
  </si>
  <si>
    <t>TT+3MER Ó 5 SES+3MER Ó TB+36MER</t>
  </si>
  <si>
    <t>CLASE 34</t>
  </si>
  <si>
    <t>TT+0MER Ó 5 SES+0MER Ó TB+33MER</t>
  </si>
  <si>
    <t>CLASE 35</t>
  </si>
  <si>
    <t>TB+25MER</t>
  </si>
  <si>
    <t>CLASE 36</t>
  </si>
  <si>
    <t>TB+20MER</t>
  </si>
  <si>
    <t>CLASE 37</t>
  </si>
  <si>
    <t>TB+15MER</t>
  </si>
  <si>
    <t>CLASE 38</t>
  </si>
  <si>
    <t>TB+3MER</t>
  </si>
  <si>
    <t>CLASE 39</t>
  </si>
  <si>
    <t>4 AEBS+3MER</t>
  </si>
  <si>
    <t>CLAUDIA YANETH ROJAS PINEDA</t>
  </si>
  <si>
    <t>TITULO PROFESIONAL: CONTADORA PUBLICA</t>
  </si>
  <si>
    <r>
      <t>ESPECIALIZACIÓN:</t>
    </r>
    <r>
      <rPr>
        <sz val="11"/>
        <rFont val="Arial Narrow"/>
        <family val="2"/>
      </rPr>
      <t xml:space="preserve"> </t>
    </r>
  </si>
  <si>
    <t>TARJETA PROFESIONAL O REGISTRO:  47461 T</t>
  </si>
  <si>
    <t xml:space="preserve"> MSPS - CTO 1212-2021</t>
  </si>
  <si>
    <t>MSPS - CTO 975-2019</t>
  </si>
  <si>
    <t>MSPS - CTO 090-2019</t>
  </si>
  <si>
    <t>MSPS - CTO 967-2017</t>
  </si>
  <si>
    <t>MSPS - CTO 686-2016</t>
  </si>
  <si>
    <t>MSPS - CTO 731-2015</t>
  </si>
  <si>
    <t>MSPS - CTO 959-2014</t>
  </si>
  <si>
    <t>Elaboró: Francy Liliana Barón Munar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</si>
</sst>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0.0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sz val="11"/>
      <color theme="1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sz val="14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9"/>
      <name val="Arial Narrow"/>
      <family val="2"/>
    </font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60">
    <xf numFmtId="0" fontId="0" fillId="0" borderId="0" xfId="0"/>
    <xf numFmtId="0" fontId="8" fillId="0" borderId="1" xfId="0" applyFont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2" fillId="0" borderId="0" xfId="0" applyFont="1" applyProtection="1">
      <protection locked="0"/>
    </xf>
    <xf numFmtId="0" fontId="2" fillId="0" borderId="0" xfId="0" applyFont="1"/>
    <xf numFmtId="0" fontId="1" fillId="0" borderId="0" xfId="0" applyFont="1"/>
    <xf numFmtId="0" fontId="1" fillId="2" borderId="0" xfId="0" applyFont="1" applyFill="1" applyAlignment="1">
      <alignment vertical="center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2" fillId="0" borderId="0" xfId="0" applyNumberFormat="1" applyFont="1"/>
    <xf numFmtId="0" fontId="7" fillId="0" borderId="0" xfId="0" applyFont="1"/>
    <xf numFmtId="0" fontId="2" fillId="0" borderId="0" xfId="0" applyFont="1" applyAlignment="1">
      <alignment horizontal="center"/>
    </xf>
    <xf numFmtId="0" fontId="1" fillId="6" borderId="0" xfId="0" applyFont="1" applyFill="1"/>
    <xf numFmtId="164" fontId="2" fillId="0" borderId="0" xfId="0" applyNumberFormat="1" applyFont="1" applyAlignment="1">
      <alignment horizontal="center"/>
    </xf>
    <xf numFmtId="0" fontId="1" fillId="9" borderId="3" xfId="0" applyFont="1" applyFill="1" applyBorder="1"/>
    <xf numFmtId="0" fontId="2" fillId="9" borderId="4" xfId="0" applyFont="1" applyFill="1" applyBorder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 wrapText="1"/>
    </xf>
    <xf numFmtId="0" fontId="6" fillId="0" borderId="0" xfId="0" applyFont="1" applyAlignment="1">
      <alignment horizontal="left" wrapText="1"/>
    </xf>
    <xf numFmtId="0" fontId="10" fillId="0" borderId="1" xfId="0" applyFont="1" applyBorder="1" applyAlignment="1">
      <alignment horizontal="center" vertical="center"/>
    </xf>
    <xf numFmtId="165" fontId="8" fillId="0" borderId="1" xfId="1" applyNumberFormat="1" applyFont="1" applyBorder="1"/>
    <xf numFmtId="0" fontId="1" fillId="3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6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 applyProtection="1">
      <alignment horizontal="center"/>
      <protection locked="0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64" fontId="1" fillId="9" borderId="4" xfId="0" applyNumberFormat="1" applyFont="1" applyFill="1" applyBorder="1" applyAlignment="1">
      <alignment horizontal="center"/>
    </xf>
    <xf numFmtId="164" fontId="1" fillId="9" borderId="5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0" borderId="8" xfId="1" applyFont="1" applyBorder="1" applyAlignment="1" applyProtection="1">
      <alignment horizontal="center" vertical="center"/>
    </xf>
    <xf numFmtId="44" fontId="2" fillId="0" borderId="9" xfId="1" applyFont="1" applyBorder="1" applyAlignment="1" applyProtection="1">
      <alignment horizontal="center" vertical="center"/>
    </xf>
    <xf numFmtId="44" fontId="2" fillId="0" borderId="10" xfId="1" applyFont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3" fontId="1" fillId="0" borderId="8" xfId="0" applyNumberFormat="1" applyFont="1" applyBorder="1" applyAlignment="1">
      <alignment horizontal="left" vertical="center" wrapText="1"/>
    </xf>
    <xf numFmtId="3" fontId="1" fillId="0" borderId="9" xfId="0" applyNumberFormat="1" applyFont="1" applyBorder="1" applyAlignment="1">
      <alignment horizontal="left" vertical="center" wrapText="1"/>
    </xf>
    <xf numFmtId="3" fontId="1" fillId="0" borderId="10" xfId="0" applyNumberFormat="1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4" fillId="11" borderId="1" xfId="0" applyFont="1" applyFill="1" applyBorder="1" applyAlignment="1" applyProtection="1">
      <alignment horizontal="center"/>
      <protection locked="0"/>
    </xf>
    <xf numFmtId="0" fontId="5" fillId="11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3" fillId="11" borderId="1" xfId="0" applyFont="1" applyFill="1" applyBorder="1" applyAlignment="1" applyProtection="1">
      <alignment horizontal="left"/>
      <protection locked="0"/>
    </xf>
    <xf numFmtId="0" fontId="12" fillId="11" borderId="1" xfId="0" applyFont="1" applyFill="1" applyBorder="1" applyAlignment="1">
      <alignment horizontal="left"/>
    </xf>
    <xf numFmtId="0" fontId="1" fillId="0" borderId="0" xfId="0" applyFont="1" applyAlignment="1" applyProtection="1">
      <alignment vertical="center"/>
      <protection locked="0"/>
    </xf>
  </cellXfs>
  <cellStyles count="2">
    <cellStyle name="Moneda" xfId="1" builtinId="4"/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TUTO-CARGAR/revisi&#243;n%20filtro/13.%20Claudia%20Yaneth%20Rojas%20Pineda/24_CUADRO_EXP_745_2022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erta visual"/>
      <sheetName val="Hoja1"/>
      <sheetName val="CLAVE GGC "/>
    </sheetNames>
    <sheetDataSet>
      <sheetData sheetId="0"/>
      <sheetData sheetId="1">
        <row r="2">
          <cell r="B2" t="str">
            <v>CLASE</v>
          </cell>
          <cell r="C2" t="str">
            <v>VALOR HONORARIOS</v>
          </cell>
        </row>
        <row r="3">
          <cell r="B3" t="str">
            <v>CLASE</v>
          </cell>
          <cell r="C3" t="str">
            <v xml:space="preserve"> </v>
          </cell>
          <cell r="D3" t="str">
            <v>SELECCIONE UNA CLASE</v>
          </cell>
        </row>
        <row r="4">
          <cell r="B4" t="str">
            <v>CLASE 1</v>
          </cell>
          <cell r="C4">
            <v>13772836</v>
          </cell>
          <cell r="D4" t="str">
            <v>TP+DOC+60MEPR Ó TP+MA+84MEPR</v>
          </cell>
          <cell r="E4">
            <v>120</v>
          </cell>
        </row>
        <row r="5">
          <cell r="B5" t="str">
            <v>CLASE 2</v>
          </cell>
          <cell r="C5">
            <v>12350733</v>
          </cell>
          <cell r="D5" t="str">
            <v>TP+MA+72MEPR  Ó TP+ES+84MEPR</v>
          </cell>
          <cell r="E5">
            <v>108</v>
          </cell>
        </row>
        <row r="6">
          <cell r="B6" t="str">
            <v>CLASE 3</v>
          </cell>
          <cell r="C6">
            <v>11883576</v>
          </cell>
          <cell r="D6" t="str">
            <v>TP+MA+60MEPR  Ó TP+ES+72MEPR</v>
          </cell>
          <cell r="E6">
            <v>96</v>
          </cell>
        </row>
        <row r="7">
          <cell r="B7" t="str">
            <v>CLASE 4</v>
          </cell>
          <cell r="C7">
            <v>11353379</v>
          </cell>
          <cell r="D7" t="str">
            <v>TP+MA+52MEPR  Ó TP+ES+64MEPR</v>
          </cell>
          <cell r="E7">
            <v>88</v>
          </cell>
        </row>
        <row r="8">
          <cell r="B8" t="str">
            <v>CLASE 5</v>
          </cell>
          <cell r="C8">
            <v>9409287</v>
          </cell>
          <cell r="D8" t="str">
            <v>TP+ES+60MEPR</v>
          </cell>
          <cell r="E8">
            <v>84</v>
          </cell>
        </row>
        <row r="9">
          <cell r="B9" t="str">
            <v>CLASE 6</v>
          </cell>
          <cell r="C9">
            <v>9378944</v>
          </cell>
          <cell r="D9" t="str">
            <v>TP+ES+56MEPR</v>
          </cell>
          <cell r="E9">
            <v>80</v>
          </cell>
        </row>
        <row r="10">
          <cell r="B10" t="str">
            <v>CLASE 7</v>
          </cell>
          <cell r="C10">
            <v>9026893</v>
          </cell>
          <cell r="D10" t="str">
            <v>TP+ES+52MEPR</v>
          </cell>
          <cell r="E10">
            <v>76</v>
          </cell>
        </row>
        <row r="11">
          <cell r="B11" t="str">
            <v>CLASE 8</v>
          </cell>
          <cell r="C11">
            <v>8498817</v>
          </cell>
          <cell r="D11" t="str">
            <v>TP+ES+46MEPR</v>
          </cell>
          <cell r="E11">
            <v>70</v>
          </cell>
        </row>
        <row r="12">
          <cell r="B12" t="str">
            <v>CLASE 9</v>
          </cell>
          <cell r="C12">
            <v>8058753</v>
          </cell>
          <cell r="D12" t="str">
            <v>TP+ES+41MEPR</v>
          </cell>
          <cell r="E12">
            <v>65</v>
          </cell>
        </row>
        <row r="13">
          <cell r="B13" t="str">
            <v>CLASE 10</v>
          </cell>
          <cell r="C13">
            <v>7266638</v>
          </cell>
          <cell r="D13" t="str">
            <v>TP+ES+32MEPR</v>
          </cell>
          <cell r="E13">
            <v>56</v>
          </cell>
        </row>
        <row r="14">
          <cell r="B14" t="str">
            <v>CLASE 11</v>
          </cell>
          <cell r="C14">
            <v>6914588</v>
          </cell>
          <cell r="D14" t="str">
            <v>TP+ES+28MEPR</v>
          </cell>
          <cell r="E14">
            <v>52</v>
          </cell>
        </row>
        <row r="15">
          <cell r="B15" t="str">
            <v>CLASE 12</v>
          </cell>
          <cell r="C15">
            <v>6650549</v>
          </cell>
          <cell r="D15" t="str">
            <v>TP+ES+25MEPR</v>
          </cell>
          <cell r="E15">
            <v>49</v>
          </cell>
        </row>
        <row r="16">
          <cell r="B16" t="str">
            <v>CLASE 13</v>
          </cell>
          <cell r="C16">
            <v>6386511</v>
          </cell>
          <cell r="D16" t="str">
            <v>TP+ES+22MEPR</v>
          </cell>
          <cell r="E16">
            <v>46</v>
          </cell>
        </row>
        <row r="17">
          <cell r="B17" t="str">
            <v>CLASE 14</v>
          </cell>
          <cell r="C17">
            <v>6122473</v>
          </cell>
          <cell r="D17" t="str">
            <v>TP+ES+19MEPR</v>
          </cell>
          <cell r="E17">
            <v>43</v>
          </cell>
        </row>
        <row r="18">
          <cell r="B18" t="str">
            <v>CLASE 15</v>
          </cell>
          <cell r="C18">
            <v>5858435</v>
          </cell>
          <cell r="D18" t="str">
            <v>TP+ES+16MEPR</v>
          </cell>
          <cell r="E18">
            <v>40</v>
          </cell>
        </row>
        <row r="19">
          <cell r="B19" t="str">
            <v>CLASE 16</v>
          </cell>
          <cell r="C19">
            <v>5594397</v>
          </cell>
          <cell r="D19" t="str">
            <v>TP+ES+13MEPR</v>
          </cell>
          <cell r="E19">
            <v>37</v>
          </cell>
        </row>
        <row r="20">
          <cell r="B20" t="str">
            <v>CLASE 17</v>
          </cell>
          <cell r="C20">
            <v>5330358</v>
          </cell>
          <cell r="D20" t="str">
            <v>TP+ES+10MEPR</v>
          </cell>
          <cell r="E20">
            <v>34</v>
          </cell>
        </row>
        <row r="21">
          <cell r="B21" t="str">
            <v>CLASE 18</v>
          </cell>
          <cell r="C21">
            <v>4699618</v>
          </cell>
          <cell r="D21" t="str">
            <v>TP+36MEPR</v>
          </cell>
          <cell r="E21" t="str">
            <v>NA</v>
          </cell>
        </row>
        <row r="22">
          <cell r="B22" t="str">
            <v>CLASE 19</v>
          </cell>
          <cell r="C22">
            <v>4396073</v>
          </cell>
          <cell r="D22" t="str">
            <v>TP+30MEPR</v>
          </cell>
          <cell r="E22" t="str">
            <v>NA</v>
          </cell>
        </row>
        <row r="23">
          <cell r="B23" t="str">
            <v>CLASE 20</v>
          </cell>
          <cell r="C23">
            <v>3866375</v>
          </cell>
          <cell r="D23" t="str">
            <v>TP+24MEPR</v>
          </cell>
          <cell r="E23" t="str">
            <v>NA</v>
          </cell>
        </row>
        <row r="24">
          <cell r="B24" t="str">
            <v>CLASE 21</v>
          </cell>
          <cell r="C24">
            <v>3788982</v>
          </cell>
          <cell r="D24" t="str">
            <v>TP+18MEPR</v>
          </cell>
          <cell r="E24" t="str">
            <v>NA</v>
          </cell>
        </row>
        <row r="25">
          <cell r="B25" t="str">
            <v>CLASE 22</v>
          </cell>
          <cell r="C25">
            <v>3292164</v>
          </cell>
          <cell r="D25" t="str">
            <v>TP+12MEPR</v>
          </cell>
          <cell r="E25" t="str">
            <v>NA</v>
          </cell>
        </row>
        <row r="26">
          <cell r="B26" t="str">
            <v>CLASE 23</v>
          </cell>
          <cell r="C26">
            <v>3181891</v>
          </cell>
          <cell r="D26" t="str">
            <v>TP+6MEPR</v>
          </cell>
          <cell r="E26" t="str">
            <v>NA</v>
          </cell>
        </row>
        <row r="27">
          <cell r="B27" t="str">
            <v>CLASE 24</v>
          </cell>
          <cell r="C27">
            <v>3030118</v>
          </cell>
          <cell r="D27" t="str">
            <v>TP+0 A 3MEPR</v>
          </cell>
          <cell r="E27" t="str">
            <v>NA</v>
          </cell>
        </row>
        <row r="28">
          <cell r="B28" t="str">
            <v>CLASE 25</v>
          </cell>
          <cell r="C28">
            <v>3052199</v>
          </cell>
          <cell r="D28" t="str">
            <v>TFT+24MER Ó TAEFTP+27MER</v>
          </cell>
          <cell r="E28" t="str">
            <v>NA</v>
          </cell>
        </row>
        <row r="29">
          <cell r="B29" t="str">
            <v>CLASE 26</v>
          </cell>
          <cell r="C29">
            <v>2924817</v>
          </cell>
          <cell r="D29" t="str">
            <v>TFT+18MER Ó 9 SES+18MER</v>
          </cell>
          <cell r="E29" t="str">
            <v>NA</v>
          </cell>
        </row>
        <row r="30">
          <cell r="B30" t="str">
            <v>CLASE 27</v>
          </cell>
          <cell r="C30">
            <v>2797435</v>
          </cell>
          <cell r="D30" t="str">
            <v>TFT+12MER Ó 9 SES+12MER</v>
          </cell>
          <cell r="E30" t="str">
            <v>NA</v>
          </cell>
        </row>
        <row r="31">
          <cell r="B31" t="str">
            <v>CLASE 28</v>
          </cell>
          <cell r="C31">
            <v>2670053</v>
          </cell>
          <cell r="D31" t="str">
            <v>TFT+6MER Ó 8 SES+6MER</v>
          </cell>
          <cell r="E31" t="str">
            <v>NA</v>
          </cell>
        </row>
        <row r="32">
          <cell r="B32" t="str">
            <v>CLASE 29</v>
          </cell>
          <cell r="C32">
            <v>2542671</v>
          </cell>
          <cell r="D32" t="str">
            <v>TFT U 8 SES</v>
          </cell>
          <cell r="E32" t="str">
            <v>NA</v>
          </cell>
        </row>
        <row r="33">
          <cell r="B33" t="str">
            <v>CLASE 30</v>
          </cell>
          <cell r="C33">
            <v>2943192</v>
          </cell>
          <cell r="D33" t="str">
            <v>TT+12MER Ó 7 SES+12MER Ó TAEFTP+27MER Ó TB+45MER</v>
          </cell>
          <cell r="E33" t="str">
            <v>NA</v>
          </cell>
        </row>
        <row r="34">
          <cell r="B34" t="str">
            <v>CLASE 31</v>
          </cell>
          <cell r="C34">
            <v>2857596</v>
          </cell>
          <cell r="D34" t="str">
            <v>TT+9MER Ó 6 SES+9MER Ó TAEFTP+24MER Ó TB+42MER</v>
          </cell>
          <cell r="E34" t="str">
            <v>NA</v>
          </cell>
        </row>
        <row r="35">
          <cell r="B35" t="str">
            <v>CLASE 32</v>
          </cell>
          <cell r="C35">
            <v>2562950</v>
          </cell>
          <cell r="D35" t="str">
            <v>TT+6MER Ó 6 SES+6MER Ó TAEFTP+21MER Ó TB+39MER</v>
          </cell>
          <cell r="E35" t="str">
            <v>NA</v>
          </cell>
        </row>
        <row r="36">
          <cell r="B36" t="str">
            <v>CLASE 33</v>
          </cell>
          <cell r="C36">
            <v>2474354</v>
          </cell>
          <cell r="D36" t="str">
            <v>TT+3MER Ó 5 SES+3MER Ó TB+36MER</v>
          </cell>
          <cell r="E36" t="str">
            <v>NA</v>
          </cell>
        </row>
        <row r="37">
          <cell r="B37" t="str">
            <v>CLASE 34</v>
          </cell>
          <cell r="C37">
            <v>2111089</v>
          </cell>
          <cell r="D37" t="str">
            <v>TT+0MER Ó 5 SES+0MER Ó TB+33MER</v>
          </cell>
          <cell r="E37" t="str">
            <v>NA</v>
          </cell>
        </row>
        <row r="38">
          <cell r="B38" t="str">
            <v>CLASE 35</v>
          </cell>
          <cell r="C38">
            <v>2423728</v>
          </cell>
          <cell r="D38" t="str">
            <v>TB+25MER</v>
          </cell>
          <cell r="E38" t="str">
            <v>NA</v>
          </cell>
        </row>
        <row r="39">
          <cell r="B39" t="str">
            <v>CLASE 36</v>
          </cell>
          <cell r="C39">
            <v>2301381</v>
          </cell>
          <cell r="D39" t="str">
            <v>TB+20MER</v>
          </cell>
          <cell r="E39" t="str">
            <v>NA</v>
          </cell>
        </row>
        <row r="40">
          <cell r="B40" t="str">
            <v>CLASE 37</v>
          </cell>
          <cell r="C40">
            <v>2218059</v>
          </cell>
          <cell r="D40" t="str">
            <v>TB+15MER</v>
          </cell>
          <cell r="E40" t="str">
            <v>NA</v>
          </cell>
        </row>
        <row r="41">
          <cell r="B41" t="str">
            <v>CLASE 38</v>
          </cell>
          <cell r="C41">
            <v>1894262</v>
          </cell>
          <cell r="D41" t="str">
            <v>TB+3MER</v>
          </cell>
          <cell r="E41" t="str">
            <v>NA</v>
          </cell>
        </row>
        <row r="42">
          <cell r="B42" t="str">
            <v>CLASE 39</v>
          </cell>
          <cell r="C42">
            <v>1805667</v>
          </cell>
          <cell r="D42" t="str">
            <v>4 AEBS+3MER</v>
          </cell>
          <cell r="E42" t="str">
            <v>NA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tabSelected="1" zoomScale="115" zoomScaleNormal="115" workbookViewId="0">
      <selection activeCell="A6" sqref="A6"/>
    </sheetView>
  </sheetViews>
  <sheetFormatPr baseColWidth="10" defaultColWidth="11.42578125" defaultRowHeight="16.5" x14ac:dyDescent="0.3"/>
  <cols>
    <col min="1" max="1" width="50.42578125" style="5" customWidth="1"/>
    <col min="2" max="2" width="6.7109375" style="5" bestFit="1" customWidth="1"/>
    <col min="3" max="3" width="6" style="5" customWidth="1"/>
    <col min="4" max="4" width="5.85546875" style="5" customWidth="1"/>
    <col min="5" max="5" width="6.28515625" style="5" customWidth="1"/>
    <col min="6" max="6" width="5.7109375" style="5" customWidth="1"/>
    <col min="7" max="7" width="6.42578125" style="5" customWidth="1"/>
    <col min="8" max="8" width="10.7109375" style="5" customWidth="1"/>
    <col min="9" max="9" width="10.28515625" style="5" customWidth="1"/>
    <col min="10" max="10" width="11.42578125" style="5"/>
    <col min="11" max="12" width="11.42578125" style="5" hidden="1" customWidth="1"/>
    <col min="13" max="13" width="18.140625" style="5" customWidth="1"/>
    <col min="14" max="16384" width="11.42578125" style="5"/>
  </cols>
  <sheetData>
    <row r="1" spans="1:15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5" ht="15" customHeight="1" x14ac:dyDescent="0.3">
      <c r="A2" s="7" t="s">
        <v>0</v>
      </c>
      <c r="B2" s="44" t="s">
        <v>112</v>
      </c>
      <c r="C2" s="45"/>
      <c r="D2" s="45"/>
      <c r="E2" s="45"/>
      <c r="F2" s="45"/>
      <c r="G2" s="45"/>
      <c r="H2" s="45"/>
      <c r="I2" s="45"/>
      <c r="J2" s="46"/>
      <c r="M2" s="6"/>
    </row>
    <row r="3" spans="1:15" x14ac:dyDescent="0.3">
      <c r="A3" s="7" t="s">
        <v>1</v>
      </c>
      <c r="B3" s="47">
        <v>52048626</v>
      </c>
      <c r="C3" s="48"/>
      <c r="D3" s="48"/>
      <c r="E3" s="48"/>
      <c r="F3" s="48"/>
      <c r="G3" s="48"/>
      <c r="H3" s="48"/>
      <c r="I3" s="48"/>
      <c r="J3" s="49"/>
      <c r="M3" s="6"/>
    </row>
    <row r="4" spans="1:15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5" ht="15" customHeight="1" x14ac:dyDescent="0.3">
      <c r="A5" s="8" t="s">
        <v>2</v>
      </c>
      <c r="B5" s="37" t="s">
        <v>3</v>
      </c>
      <c r="C5" s="37"/>
      <c r="D5" s="37"/>
      <c r="E5" s="37"/>
      <c r="F5" s="37"/>
      <c r="G5" s="37"/>
      <c r="H5" s="37"/>
      <c r="I5" s="37"/>
      <c r="J5" s="25" t="s">
        <v>4</v>
      </c>
      <c r="K5" s="6"/>
      <c r="L5" s="6"/>
      <c r="M5" s="6"/>
    </row>
    <row r="6" spans="1:15" ht="15" customHeight="1" x14ac:dyDescent="0.3">
      <c r="A6" s="59" t="s">
        <v>46</v>
      </c>
      <c r="B6" s="38" t="str">
        <f>VLOOKUP(A6,[1]Hoja1!B3:E42,3,0)</f>
        <v>TP+ES+52MEPR</v>
      </c>
      <c r="C6" s="38"/>
      <c r="D6" s="38"/>
      <c r="E6" s="38"/>
      <c r="F6" s="38"/>
      <c r="G6" s="38"/>
      <c r="H6" s="38"/>
      <c r="I6" s="38"/>
      <c r="J6" s="30">
        <f>VLOOKUP(A6,[1]Hoja1!B3:E35,4,0)</f>
        <v>76</v>
      </c>
      <c r="K6" s="6"/>
      <c r="L6" s="6"/>
      <c r="M6" s="6"/>
    </row>
    <row r="7" spans="1:15" ht="15" customHeight="1" x14ac:dyDescent="0.3">
      <c r="A7" s="8"/>
      <c r="B7" s="39">
        <f>VLOOKUP(A6,[1]Hoja1!B:C,2,0)</f>
        <v>9026893</v>
      </c>
      <c r="C7" s="40"/>
      <c r="D7" s="40"/>
      <c r="E7" s="40"/>
      <c r="F7" s="40"/>
      <c r="G7" s="40"/>
      <c r="H7" s="40"/>
      <c r="I7" s="41"/>
      <c r="J7" s="6"/>
      <c r="K7" s="6"/>
      <c r="L7" s="6"/>
      <c r="M7" s="6"/>
    </row>
    <row r="8" spans="1:15" x14ac:dyDescent="0.3">
      <c r="A8" s="6"/>
      <c r="B8" s="27" t="s">
        <v>6</v>
      </c>
      <c r="C8" s="27" t="s">
        <v>7</v>
      </c>
      <c r="D8" s="27" t="s">
        <v>8</v>
      </c>
      <c r="E8" s="28"/>
      <c r="F8" s="28"/>
      <c r="G8" s="28"/>
      <c r="H8" s="28"/>
      <c r="I8" s="28"/>
      <c r="J8" s="28"/>
      <c r="K8" s="6"/>
      <c r="L8" s="6"/>
      <c r="M8" s="6"/>
      <c r="N8" s="42"/>
      <c r="O8" s="42"/>
    </row>
    <row r="9" spans="1:15" x14ac:dyDescent="0.3">
      <c r="A9" s="50" t="s">
        <v>9</v>
      </c>
      <c r="B9" s="51" t="s">
        <v>10</v>
      </c>
      <c r="C9" s="51" t="s">
        <v>10</v>
      </c>
      <c r="D9" s="51" t="s">
        <v>10</v>
      </c>
      <c r="E9" s="6"/>
      <c r="F9" s="6"/>
      <c r="G9" s="6"/>
      <c r="H9" s="6"/>
      <c r="I9" s="6"/>
      <c r="J9" s="6"/>
      <c r="K9" s="6"/>
      <c r="L9" s="6"/>
      <c r="M9" s="6"/>
      <c r="N9" s="42"/>
      <c r="O9" s="42"/>
    </row>
    <row r="10" spans="1:15" x14ac:dyDescent="0.3">
      <c r="A10" s="50" t="s">
        <v>113</v>
      </c>
      <c r="B10" s="51">
        <v>1995</v>
      </c>
      <c r="C10" s="51">
        <v>10</v>
      </c>
      <c r="D10" s="51">
        <v>27</v>
      </c>
      <c r="E10" s="6"/>
      <c r="F10" s="6"/>
      <c r="G10" s="6"/>
      <c r="H10" s="6"/>
      <c r="I10" s="6"/>
      <c r="J10" s="6"/>
      <c r="K10" s="6"/>
      <c r="L10" s="6"/>
      <c r="M10" s="6"/>
      <c r="N10" s="42"/>
      <c r="O10" s="42"/>
    </row>
    <row r="11" spans="1:15" x14ac:dyDescent="0.3">
      <c r="A11" s="50" t="s">
        <v>114</v>
      </c>
      <c r="B11" s="51" t="s">
        <v>10</v>
      </c>
      <c r="C11" s="51" t="s">
        <v>10</v>
      </c>
      <c r="D11" s="51" t="s">
        <v>10</v>
      </c>
      <c r="E11" s="6"/>
      <c r="F11" s="6"/>
      <c r="G11" s="6"/>
      <c r="H11" s="6"/>
      <c r="I11" s="6"/>
      <c r="J11" s="6"/>
      <c r="K11" s="6"/>
      <c r="L11" s="6"/>
      <c r="M11" s="6"/>
      <c r="N11" s="42"/>
      <c r="O11" s="42"/>
    </row>
    <row r="12" spans="1:15" x14ac:dyDescent="0.3">
      <c r="A12" s="7" t="s">
        <v>11</v>
      </c>
      <c r="B12" s="51" t="s">
        <v>10</v>
      </c>
      <c r="C12" s="51" t="s">
        <v>10</v>
      </c>
      <c r="D12" s="51" t="s">
        <v>10</v>
      </c>
      <c r="E12" s="6"/>
      <c r="F12" s="6"/>
      <c r="G12" s="6"/>
      <c r="H12" s="6"/>
      <c r="I12" s="6"/>
      <c r="J12" s="6"/>
      <c r="K12" s="6"/>
      <c r="L12" s="6"/>
      <c r="M12" s="6"/>
      <c r="N12" s="42"/>
      <c r="O12" s="42"/>
    </row>
    <row r="13" spans="1:15" x14ac:dyDescent="0.3">
      <c r="A13" s="7" t="s">
        <v>12</v>
      </c>
      <c r="B13" s="51" t="s">
        <v>10</v>
      </c>
      <c r="C13" s="51" t="s">
        <v>10</v>
      </c>
      <c r="D13" s="51" t="s">
        <v>10</v>
      </c>
      <c r="E13" s="6"/>
      <c r="F13" s="9"/>
      <c r="G13" s="6"/>
      <c r="H13" s="6"/>
      <c r="I13" s="6"/>
      <c r="J13" s="6"/>
      <c r="K13" s="6"/>
      <c r="L13" s="6"/>
      <c r="M13" s="6"/>
      <c r="N13" s="42"/>
      <c r="O13" s="42"/>
    </row>
    <row r="14" spans="1:15" x14ac:dyDescent="0.3">
      <c r="A14" s="7" t="s">
        <v>115</v>
      </c>
      <c r="B14" s="51">
        <v>1996</v>
      </c>
      <c r="C14" s="51">
        <v>5</v>
      </c>
      <c r="D14" s="51">
        <v>9</v>
      </c>
      <c r="E14" s="10"/>
      <c r="F14" s="9"/>
      <c r="G14" s="6"/>
      <c r="H14" s="6"/>
      <c r="I14" s="6"/>
      <c r="J14" s="6"/>
      <c r="K14" s="6"/>
      <c r="L14" s="6"/>
      <c r="M14" s="6"/>
      <c r="N14" s="42"/>
      <c r="O14" s="42"/>
    </row>
    <row r="15" spans="1:15" x14ac:dyDescent="0.3">
      <c r="A15" s="7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42"/>
      <c r="O15" s="42"/>
    </row>
    <row r="16" spans="1:15" x14ac:dyDescent="0.3">
      <c r="A16" s="6"/>
      <c r="B16" s="32" t="s">
        <v>13</v>
      </c>
      <c r="C16" s="32"/>
      <c r="D16" s="32"/>
      <c r="E16" s="33" t="s">
        <v>14</v>
      </c>
      <c r="F16" s="33"/>
      <c r="G16" s="33"/>
      <c r="H16" s="34" t="s">
        <v>15</v>
      </c>
      <c r="I16" s="34"/>
      <c r="J16" s="34"/>
      <c r="K16" s="6"/>
      <c r="L16" s="6"/>
      <c r="M16" s="6"/>
      <c r="N16" s="42"/>
      <c r="O16" s="42"/>
    </row>
    <row r="17" spans="1:15" x14ac:dyDescent="0.3">
      <c r="A17" s="11" t="s">
        <v>16</v>
      </c>
      <c r="B17" s="12" t="s">
        <v>17</v>
      </c>
      <c r="C17" s="12" t="s">
        <v>18</v>
      </c>
      <c r="D17" s="12" t="s">
        <v>19</v>
      </c>
      <c r="E17" s="13" t="s">
        <v>17</v>
      </c>
      <c r="F17" s="13" t="s">
        <v>18</v>
      </c>
      <c r="G17" s="13" t="s">
        <v>19</v>
      </c>
      <c r="H17" s="56" t="s">
        <v>20</v>
      </c>
      <c r="I17" s="56" t="s">
        <v>21</v>
      </c>
      <c r="J17" s="56" t="s">
        <v>22</v>
      </c>
      <c r="K17" s="7" t="s">
        <v>23</v>
      </c>
      <c r="L17" s="7" t="s">
        <v>24</v>
      </c>
      <c r="M17" s="6"/>
      <c r="N17" s="42"/>
      <c r="O17" s="42"/>
    </row>
    <row r="18" spans="1:15" ht="18.75" x14ac:dyDescent="0.3">
      <c r="A18" s="57" t="s">
        <v>116</v>
      </c>
      <c r="B18" s="53">
        <v>2021</v>
      </c>
      <c r="C18" s="53">
        <v>12</v>
      </c>
      <c r="D18" s="53">
        <v>21</v>
      </c>
      <c r="E18" s="53">
        <v>2022</v>
      </c>
      <c r="F18" s="53">
        <v>10</v>
      </c>
      <c r="G18" s="53">
        <v>10</v>
      </c>
      <c r="H18" s="54">
        <f t="shared" ref="H18:H24" si="0">IF(F18&lt;C18,IF(G18&lt;D18,IF(E18&lt;B18,"error",E18-1-B18),E18-1-B18),E18-B18)</f>
        <v>0</v>
      </c>
      <c r="I18" s="54">
        <f t="shared" ref="I18:I24" si="1">IF(F18&lt;C18,IF(G18&lt;D18,F18+11-C18,F18+12-C18),IF(G18&lt;D18,F18-1-C18,F18-C18))</f>
        <v>9</v>
      </c>
      <c r="J18" s="54">
        <f t="shared" ref="J18:J24" si="2">IF(G18&lt;D18,G18+30-D18,G18-D18)</f>
        <v>19</v>
      </c>
      <c r="K18" s="14">
        <f>+IF(TYPE(DATE(B18,C18,D18))=16," ",DATE(B18,C18,D18))</f>
        <v>44551</v>
      </c>
      <c r="L18" s="14">
        <f>+IF(TYPE(DATE(E18,F18,G18))=16," ",DATE(E18,F18,G18))</f>
        <v>44844</v>
      </c>
      <c r="M18" s="15"/>
      <c r="N18" s="42"/>
      <c r="O18" s="42"/>
    </row>
    <row r="19" spans="1:15" ht="18.75" x14ac:dyDescent="0.3">
      <c r="A19" s="58" t="s">
        <v>117</v>
      </c>
      <c r="B19" s="55">
        <v>2019</v>
      </c>
      <c r="C19" s="55">
        <v>12</v>
      </c>
      <c r="D19" s="55">
        <v>9</v>
      </c>
      <c r="E19" s="55">
        <v>2020</v>
      </c>
      <c r="F19" s="55">
        <v>10</v>
      </c>
      <c r="G19" s="55">
        <v>1</v>
      </c>
      <c r="H19" s="54">
        <f t="shared" si="0"/>
        <v>0</v>
      </c>
      <c r="I19" s="54">
        <f t="shared" si="1"/>
        <v>9</v>
      </c>
      <c r="J19" s="54">
        <f t="shared" si="2"/>
        <v>22</v>
      </c>
      <c r="K19" s="14">
        <f t="shared" ref="K19:K20" si="3">+IF(TYPE(DATE(B19,C19,D19))=16," ",DATE(B19,C19,D19))</f>
        <v>43808</v>
      </c>
      <c r="L19" s="14">
        <f t="shared" ref="L19:L20" si="4">+IF(TYPE(DATE(E19,F19,G19))=16," ",DATE(E19,F19,G19))</f>
        <v>44105</v>
      </c>
      <c r="M19" s="15"/>
      <c r="N19" s="42"/>
      <c r="O19" s="42"/>
    </row>
    <row r="20" spans="1:15" ht="18.75" x14ac:dyDescent="0.3">
      <c r="A20" s="58" t="s">
        <v>118</v>
      </c>
      <c r="B20" s="55">
        <v>2019</v>
      </c>
      <c r="C20" s="55">
        <v>1</v>
      </c>
      <c r="D20" s="55">
        <v>22</v>
      </c>
      <c r="E20" s="55">
        <v>2019</v>
      </c>
      <c r="F20" s="55">
        <v>11</v>
      </c>
      <c r="G20" s="55">
        <v>30</v>
      </c>
      <c r="H20" s="54">
        <f t="shared" si="0"/>
        <v>0</v>
      </c>
      <c r="I20" s="54">
        <f t="shared" si="1"/>
        <v>10</v>
      </c>
      <c r="J20" s="54">
        <f t="shared" si="2"/>
        <v>8</v>
      </c>
      <c r="K20" s="14">
        <f t="shared" si="3"/>
        <v>43487</v>
      </c>
      <c r="L20" s="14">
        <f t="shared" si="4"/>
        <v>43799</v>
      </c>
      <c r="M20" s="15"/>
      <c r="N20" s="42"/>
      <c r="O20" s="42"/>
    </row>
    <row r="21" spans="1:15" ht="18.75" x14ac:dyDescent="0.3">
      <c r="A21" s="58" t="s">
        <v>119</v>
      </c>
      <c r="B21" s="55">
        <v>2017</v>
      </c>
      <c r="C21" s="55">
        <v>12</v>
      </c>
      <c r="D21" s="55">
        <v>5</v>
      </c>
      <c r="E21" s="55">
        <v>2018</v>
      </c>
      <c r="F21" s="55">
        <v>10</v>
      </c>
      <c r="G21" s="55">
        <v>30</v>
      </c>
      <c r="H21" s="54">
        <f t="shared" si="0"/>
        <v>0</v>
      </c>
      <c r="I21" s="54">
        <f t="shared" si="1"/>
        <v>10</v>
      </c>
      <c r="J21" s="54">
        <f t="shared" si="2"/>
        <v>25</v>
      </c>
      <c r="K21" s="14">
        <f t="shared" ref="K21:K24" si="5">+IF(TYPE(DATE(B21,C21,D21))=16," ",DATE(B21,C21,D21))</f>
        <v>43074</v>
      </c>
      <c r="L21" s="14">
        <f t="shared" ref="L21:L24" si="6">+IF(TYPE(DATE(E21,F21,G21))=16," ",DATE(E21,F21,G21))</f>
        <v>43403</v>
      </c>
      <c r="M21" s="15"/>
      <c r="N21" s="42"/>
      <c r="O21" s="42"/>
    </row>
    <row r="22" spans="1:15" ht="18.75" x14ac:dyDescent="0.3">
      <c r="A22" s="58" t="s">
        <v>120</v>
      </c>
      <c r="B22" s="55">
        <v>2016</v>
      </c>
      <c r="C22" s="55">
        <v>12</v>
      </c>
      <c r="D22" s="55">
        <v>2</v>
      </c>
      <c r="E22" s="55">
        <v>2017</v>
      </c>
      <c r="F22" s="55">
        <v>11</v>
      </c>
      <c r="G22" s="55">
        <v>30</v>
      </c>
      <c r="H22" s="54">
        <f t="shared" si="0"/>
        <v>0</v>
      </c>
      <c r="I22" s="54">
        <f t="shared" si="1"/>
        <v>11</v>
      </c>
      <c r="J22" s="54">
        <f t="shared" si="2"/>
        <v>28</v>
      </c>
      <c r="K22" s="14">
        <f t="shared" si="5"/>
        <v>42706</v>
      </c>
      <c r="L22" s="14">
        <f t="shared" si="6"/>
        <v>43069</v>
      </c>
      <c r="M22" s="15"/>
      <c r="N22" s="42"/>
      <c r="O22" s="42"/>
    </row>
    <row r="23" spans="1:15" ht="18.75" x14ac:dyDescent="0.3">
      <c r="A23" s="58" t="s">
        <v>121</v>
      </c>
      <c r="B23" s="55">
        <v>2015</v>
      </c>
      <c r="C23" s="55">
        <v>12</v>
      </c>
      <c r="D23" s="55">
        <v>2</v>
      </c>
      <c r="E23" s="55">
        <v>2016</v>
      </c>
      <c r="F23" s="55">
        <v>11</v>
      </c>
      <c r="G23" s="55">
        <v>30</v>
      </c>
      <c r="H23" s="54">
        <f t="shared" si="0"/>
        <v>0</v>
      </c>
      <c r="I23" s="54">
        <f t="shared" si="1"/>
        <v>11</v>
      </c>
      <c r="J23" s="54">
        <f t="shared" si="2"/>
        <v>28</v>
      </c>
      <c r="K23" s="14">
        <f t="shared" si="5"/>
        <v>42340</v>
      </c>
      <c r="L23" s="14">
        <f t="shared" si="6"/>
        <v>42704</v>
      </c>
      <c r="M23" s="15"/>
      <c r="N23" s="42"/>
      <c r="O23" s="42"/>
    </row>
    <row r="24" spans="1:15" ht="18.75" x14ac:dyDescent="0.3">
      <c r="A24" s="58" t="s">
        <v>122</v>
      </c>
      <c r="B24" s="55">
        <v>2014</v>
      </c>
      <c r="C24" s="55">
        <v>12</v>
      </c>
      <c r="D24" s="55">
        <v>11</v>
      </c>
      <c r="E24" s="55">
        <v>2015</v>
      </c>
      <c r="F24" s="55">
        <v>11</v>
      </c>
      <c r="G24" s="55">
        <v>30</v>
      </c>
      <c r="H24" s="54">
        <f t="shared" si="0"/>
        <v>0</v>
      </c>
      <c r="I24" s="54">
        <f t="shared" si="1"/>
        <v>11</v>
      </c>
      <c r="J24" s="54">
        <f t="shared" si="2"/>
        <v>19</v>
      </c>
      <c r="K24" s="14">
        <f t="shared" si="5"/>
        <v>41984</v>
      </c>
      <c r="L24" s="14">
        <f t="shared" si="6"/>
        <v>42338</v>
      </c>
      <c r="M24" s="15"/>
      <c r="N24" s="42"/>
      <c r="O24" s="42"/>
    </row>
    <row r="25" spans="1:15" x14ac:dyDescent="0.3">
      <c r="A25" s="6"/>
      <c r="B25" s="6"/>
      <c r="C25" s="6"/>
      <c r="D25" s="6"/>
      <c r="E25" s="7" t="s">
        <v>25</v>
      </c>
      <c r="F25" s="6"/>
      <c r="G25" s="6"/>
      <c r="H25" s="16">
        <f>SUM(H18:H24)</f>
        <v>0</v>
      </c>
      <c r="I25" s="16">
        <f>SUM(I18:I24)</f>
        <v>71</v>
      </c>
      <c r="J25" s="16">
        <f>SUM(J18:J24)</f>
        <v>149</v>
      </c>
      <c r="K25" s="6"/>
      <c r="L25" s="6"/>
      <c r="M25" s="6"/>
      <c r="N25" s="42"/>
      <c r="O25" s="42"/>
    </row>
    <row r="26" spans="1:15" x14ac:dyDescent="0.3">
      <c r="A26" s="6"/>
      <c r="B26" s="6"/>
      <c r="C26" s="6"/>
      <c r="D26" s="6"/>
      <c r="E26" s="6"/>
      <c r="F26" s="17" t="s">
        <v>26</v>
      </c>
      <c r="G26" s="17"/>
      <c r="H26" s="29">
        <f>+H25*12</f>
        <v>0</v>
      </c>
      <c r="I26" s="29">
        <f>+I25</f>
        <v>71</v>
      </c>
      <c r="J26" s="29">
        <f>+J25/30</f>
        <v>4.9666666666666668</v>
      </c>
      <c r="K26" s="6"/>
      <c r="L26" s="6"/>
      <c r="M26" s="7"/>
      <c r="N26" s="42"/>
      <c r="O26" s="42"/>
    </row>
    <row r="27" spans="1:15" ht="17.25" thickBot="1" x14ac:dyDescent="0.35">
      <c r="A27" s="6"/>
      <c r="B27" s="6"/>
      <c r="C27" s="6"/>
      <c r="D27" s="6"/>
      <c r="E27" s="6"/>
      <c r="F27" s="6"/>
      <c r="G27" s="6"/>
      <c r="H27" s="6"/>
      <c r="I27" s="18"/>
      <c r="J27" s="6"/>
      <c r="K27" s="6"/>
      <c r="L27" s="6"/>
      <c r="M27" s="6"/>
      <c r="N27" s="42"/>
      <c r="O27" s="42"/>
    </row>
    <row r="28" spans="1:15" ht="17.25" thickBot="1" x14ac:dyDescent="0.35">
      <c r="A28" s="6"/>
      <c r="B28" s="6"/>
      <c r="C28" s="6"/>
      <c r="D28" s="6"/>
      <c r="E28" s="19" t="s">
        <v>27</v>
      </c>
      <c r="F28" s="20"/>
      <c r="G28" s="20"/>
      <c r="H28" s="35">
        <f>H26+I26+J26</f>
        <v>75.966666666666669</v>
      </c>
      <c r="I28" s="35"/>
      <c r="J28" s="36"/>
      <c r="K28" s="6"/>
      <c r="L28" s="6"/>
      <c r="M28" s="6"/>
      <c r="N28" s="42"/>
      <c r="O28" s="42"/>
    </row>
    <row r="29" spans="1:15" ht="16.5" customHeight="1" x14ac:dyDescent="0.3">
      <c r="A29" s="21" t="s">
        <v>28</v>
      </c>
      <c r="B29" s="43" t="s">
        <v>29</v>
      </c>
      <c r="C29" s="43"/>
      <c r="D29" s="43"/>
      <c r="E29" s="43"/>
      <c r="F29" s="43"/>
      <c r="G29" s="43"/>
      <c r="H29" s="43"/>
      <c r="I29" s="43"/>
      <c r="J29" s="43"/>
      <c r="K29" s="6"/>
      <c r="L29" s="6"/>
      <c r="M29" s="6"/>
      <c r="N29" s="42"/>
      <c r="O29" s="42"/>
    </row>
    <row r="30" spans="1:15" x14ac:dyDescent="0.3">
      <c r="A30" s="22"/>
      <c r="B30" s="43"/>
      <c r="C30" s="43"/>
      <c r="D30" s="43"/>
      <c r="E30" s="43"/>
      <c r="F30" s="43"/>
      <c r="G30" s="43"/>
      <c r="H30" s="43"/>
      <c r="I30" s="43"/>
      <c r="J30" s="43"/>
      <c r="K30" s="6"/>
      <c r="L30" s="6"/>
      <c r="M30" s="6"/>
      <c r="N30" s="42"/>
      <c r="O30" s="42"/>
    </row>
    <row r="31" spans="1:15" x14ac:dyDescent="0.3">
      <c r="A31" s="6"/>
      <c r="B31" s="23"/>
      <c r="C31" s="23"/>
      <c r="D31" s="23"/>
      <c r="E31" s="23"/>
      <c r="F31" s="23"/>
      <c r="G31" s="23"/>
      <c r="H31" s="23"/>
      <c r="I31" s="23"/>
      <c r="J31" s="23"/>
      <c r="K31" s="6"/>
      <c r="L31" s="6"/>
      <c r="M31" s="6"/>
      <c r="N31" s="42"/>
      <c r="O31" s="42"/>
    </row>
    <row r="32" spans="1:15" x14ac:dyDescent="0.3">
      <c r="A32" s="52"/>
      <c r="B32" s="24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42"/>
      <c r="O32" s="42"/>
    </row>
    <row r="35" spans="5:9" x14ac:dyDescent="0.3">
      <c r="E35" s="5" t="s">
        <v>123</v>
      </c>
    </row>
    <row r="36" spans="5:9" x14ac:dyDescent="0.3">
      <c r="E36" s="31"/>
      <c r="F36" s="31"/>
      <c r="G36" s="31"/>
      <c r="H36" s="31"/>
      <c r="I36" s="31"/>
    </row>
  </sheetData>
  <mergeCells count="36">
    <mergeCell ref="N29:O29"/>
    <mergeCell ref="N30:O30"/>
    <mergeCell ref="N31:O31"/>
    <mergeCell ref="N32:O32"/>
    <mergeCell ref="N25:O25"/>
    <mergeCell ref="N26:O26"/>
    <mergeCell ref="N27:O27"/>
    <mergeCell ref="N28:O28"/>
    <mergeCell ref="N23:O23"/>
    <mergeCell ref="N24:O24"/>
    <mergeCell ref="N8:O8"/>
    <mergeCell ref="N9:O9"/>
    <mergeCell ref="N10:O10"/>
    <mergeCell ref="N11:O11"/>
    <mergeCell ref="B29:J30"/>
    <mergeCell ref="N12:O12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N22:O22"/>
    <mergeCell ref="E36:I36"/>
    <mergeCell ref="B2:J2"/>
    <mergeCell ref="B3:J3"/>
    <mergeCell ref="B16:D16"/>
    <mergeCell ref="E16:G16"/>
    <mergeCell ref="H16:J16"/>
    <mergeCell ref="H28:J28"/>
    <mergeCell ref="B5:I5"/>
    <mergeCell ref="B6:I6"/>
    <mergeCell ref="B7:I7"/>
  </mergeCells>
  <conditionalFormatting sqref="K18:L24 A18:J18 H19:J24">
    <cfRule type="expression" dxfId="0" priority="5">
      <formula>SUMPRODUCT(($K18&lt;=$L$18:$L$25)*($L18&gt;=$K$18:$K$25))&gt;1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56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LASE" prompt="SELECCIONE UNA CLASE">
          <x14:formula1>
            <xm:f>[1]Hoja1!#REF!</xm:f>
          </x14:formula1>
          <xm:sqref>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2"/>
  <sheetViews>
    <sheetView workbookViewId="0">
      <selection activeCell="H13" sqref="H13"/>
    </sheetView>
  </sheetViews>
  <sheetFormatPr baseColWidth="10" defaultColWidth="11.42578125" defaultRowHeight="15" x14ac:dyDescent="0.25"/>
  <cols>
    <col min="2" max="2" width="16.85546875" customWidth="1"/>
    <col min="3" max="3" width="19.42578125" customWidth="1"/>
    <col min="4" max="4" width="71" bestFit="1" customWidth="1"/>
    <col min="5" max="5" width="18" bestFit="1" customWidth="1"/>
  </cols>
  <sheetData>
    <row r="2" spans="2:5" ht="31.5" x14ac:dyDescent="0.25">
      <c r="B2" s="2" t="s">
        <v>30</v>
      </c>
      <c r="C2" s="3" t="s">
        <v>31</v>
      </c>
      <c r="D2" s="2" t="s">
        <v>3</v>
      </c>
      <c r="E2" s="2" t="s">
        <v>4</v>
      </c>
    </row>
    <row r="3" spans="2:5" ht="15.75" x14ac:dyDescent="0.25">
      <c r="B3" s="4" t="s">
        <v>30</v>
      </c>
      <c r="C3" s="4" t="s">
        <v>32</v>
      </c>
      <c r="D3" s="4" t="s">
        <v>33</v>
      </c>
      <c r="E3" s="1"/>
    </row>
    <row r="4" spans="2:5" ht="15.75" x14ac:dyDescent="0.25">
      <c r="B4" s="4" t="s">
        <v>34</v>
      </c>
      <c r="C4" s="26">
        <v>13772836</v>
      </c>
      <c r="D4" s="4" t="s">
        <v>35</v>
      </c>
      <c r="E4" s="1">
        <v>120</v>
      </c>
    </row>
    <row r="5" spans="2:5" ht="15.75" x14ac:dyDescent="0.25">
      <c r="B5" s="4" t="s">
        <v>36</v>
      </c>
      <c r="C5" s="26">
        <v>12350733</v>
      </c>
      <c r="D5" s="4" t="s">
        <v>37</v>
      </c>
      <c r="E5" s="1">
        <v>108</v>
      </c>
    </row>
    <row r="6" spans="2:5" ht="15.75" x14ac:dyDescent="0.25">
      <c r="B6" s="4" t="s">
        <v>38</v>
      </c>
      <c r="C6" s="26">
        <v>11883576</v>
      </c>
      <c r="D6" s="4" t="s">
        <v>39</v>
      </c>
      <c r="E6" s="1">
        <v>96</v>
      </c>
    </row>
    <row r="7" spans="2:5" ht="15.75" x14ac:dyDescent="0.25">
      <c r="B7" s="4" t="s">
        <v>40</v>
      </c>
      <c r="C7" s="26">
        <v>11353379</v>
      </c>
      <c r="D7" s="4" t="s">
        <v>41</v>
      </c>
      <c r="E7" s="1">
        <v>88</v>
      </c>
    </row>
    <row r="8" spans="2:5" ht="15.75" x14ac:dyDescent="0.25">
      <c r="B8" s="4" t="s">
        <v>42</v>
      </c>
      <c r="C8" s="26">
        <v>9409287</v>
      </c>
      <c r="D8" s="4" t="s">
        <v>43</v>
      </c>
      <c r="E8" s="1">
        <v>84</v>
      </c>
    </row>
    <row r="9" spans="2:5" ht="15.75" x14ac:dyDescent="0.25">
      <c r="B9" s="4" t="s">
        <v>44</v>
      </c>
      <c r="C9" s="26">
        <v>9378944</v>
      </c>
      <c r="D9" s="4" t="s">
        <v>45</v>
      </c>
      <c r="E9" s="1">
        <v>80</v>
      </c>
    </row>
    <row r="10" spans="2:5" ht="15.75" x14ac:dyDescent="0.25">
      <c r="B10" s="4" t="s">
        <v>46</v>
      </c>
      <c r="C10" s="26">
        <v>9026893</v>
      </c>
      <c r="D10" s="4" t="s">
        <v>47</v>
      </c>
      <c r="E10" s="1">
        <v>76</v>
      </c>
    </row>
    <row r="11" spans="2:5" ht="15.75" x14ac:dyDescent="0.25">
      <c r="B11" s="4" t="s">
        <v>48</v>
      </c>
      <c r="C11" s="26">
        <v>8498817</v>
      </c>
      <c r="D11" s="4" t="s">
        <v>49</v>
      </c>
      <c r="E11" s="1">
        <v>70</v>
      </c>
    </row>
    <row r="12" spans="2:5" ht="15.75" x14ac:dyDescent="0.25">
      <c r="B12" s="4" t="s">
        <v>50</v>
      </c>
      <c r="C12" s="26">
        <v>8058753</v>
      </c>
      <c r="D12" s="4" t="s">
        <v>51</v>
      </c>
      <c r="E12" s="1">
        <v>65</v>
      </c>
    </row>
    <row r="13" spans="2:5" ht="15.75" x14ac:dyDescent="0.25">
      <c r="B13" s="4" t="s">
        <v>52</v>
      </c>
      <c r="C13" s="26">
        <v>7266638</v>
      </c>
      <c r="D13" s="4" t="s">
        <v>53</v>
      </c>
      <c r="E13" s="1">
        <v>56</v>
      </c>
    </row>
    <row r="14" spans="2:5" ht="15.75" x14ac:dyDescent="0.25">
      <c r="B14" s="4" t="s">
        <v>54</v>
      </c>
      <c r="C14" s="26">
        <v>6914588</v>
      </c>
      <c r="D14" s="4" t="s">
        <v>55</v>
      </c>
      <c r="E14" s="1">
        <v>52</v>
      </c>
    </row>
    <row r="15" spans="2:5" ht="15.75" x14ac:dyDescent="0.25">
      <c r="B15" s="4" t="s">
        <v>56</v>
      </c>
      <c r="C15" s="26">
        <v>6650549</v>
      </c>
      <c r="D15" s="4" t="s">
        <v>57</v>
      </c>
      <c r="E15" s="1">
        <v>49</v>
      </c>
    </row>
    <row r="16" spans="2:5" ht="15.75" x14ac:dyDescent="0.25">
      <c r="B16" s="4" t="s">
        <v>58</v>
      </c>
      <c r="C16" s="26">
        <v>6386511</v>
      </c>
      <c r="D16" s="4" t="s">
        <v>59</v>
      </c>
      <c r="E16" s="1">
        <v>46</v>
      </c>
    </row>
    <row r="17" spans="2:5" ht="15.75" x14ac:dyDescent="0.25">
      <c r="B17" s="4" t="s">
        <v>60</v>
      </c>
      <c r="C17" s="26">
        <v>6122473</v>
      </c>
      <c r="D17" s="4" t="s">
        <v>61</v>
      </c>
      <c r="E17" s="1">
        <v>43</v>
      </c>
    </row>
    <row r="18" spans="2:5" ht="15.75" x14ac:dyDescent="0.25">
      <c r="B18" s="4" t="s">
        <v>62</v>
      </c>
      <c r="C18" s="26">
        <v>5858435</v>
      </c>
      <c r="D18" s="4" t="s">
        <v>63</v>
      </c>
      <c r="E18" s="1">
        <v>40</v>
      </c>
    </row>
    <row r="19" spans="2:5" ht="15.75" x14ac:dyDescent="0.25">
      <c r="B19" s="4" t="s">
        <v>64</v>
      </c>
      <c r="C19" s="26">
        <v>5594397</v>
      </c>
      <c r="D19" s="4" t="s">
        <v>65</v>
      </c>
      <c r="E19" s="1">
        <v>37</v>
      </c>
    </row>
    <row r="20" spans="2:5" ht="15.75" x14ac:dyDescent="0.25">
      <c r="B20" s="4" t="s">
        <v>5</v>
      </c>
      <c r="C20" s="26">
        <v>5330358</v>
      </c>
      <c r="D20" s="4" t="s">
        <v>66</v>
      </c>
      <c r="E20" s="1">
        <v>34</v>
      </c>
    </row>
    <row r="21" spans="2:5" ht="15.75" x14ac:dyDescent="0.25">
      <c r="B21" s="4" t="s">
        <v>67</v>
      </c>
      <c r="C21" s="26">
        <v>4699618</v>
      </c>
      <c r="D21" s="4" t="s">
        <v>68</v>
      </c>
      <c r="E21" s="1" t="s">
        <v>69</v>
      </c>
    </row>
    <row r="22" spans="2:5" ht="15.75" x14ac:dyDescent="0.25">
      <c r="B22" s="4" t="s">
        <v>70</v>
      </c>
      <c r="C22" s="26">
        <v>4396073</v>
      </c>
      <c r="D22" s="4" t="s">
        <v>71</v>
      </c>
      <c r="E22" s="1" t="s">
        <v>69</v>
      </c>
    </row>
    <row r="23" spans="2:5" ht="15.75" x14ac:dyDescent="0.25">
      <c r="B23" s="4" t="s">
        <v>72</v>
      </c>
      <c r="C23" s="26">
        <v>3866375</v>
      </c>
      <c r="D23" s="4" t="s">
        <v>73</v>
      </c>
      <c r="E23" s="1" t="s">
        <v>69</v>
      </c>
    </row>
    <row r="24" spans="2:5" ht="15.75" x14ac:dyDescent="0.25">
      <c r="B24" s="4" t="s">
        <v>74</v>
      </c>
      <c r="C24" s="26">
        <v>3788982</v>
      </c>
      <c r="D24" s="4" t="s">
        <v>75</v>
      </c>
      <c r="E24" s="1" t="s">
        <v>69</v>
      </c>
    </row>
    <row r="25" spans="2:5" ht="15.75" x14ac:dyDescent="0.25">
      <c r="B25" s="4" t="s">
        <v>76</v>
      </c>
      <c r="C25" s="26">
        <v>3292164</v>
      </c>
      <c r="D25" s="4" t="s">
        <v>77</v>
      </c>
      <c r="E25" s="1" t="s">
        <v>69</v>
      </c>
    </row>
    <row r="26" spans="2:5" ht="15.75" x14ac:dyDescent="0.25">
      <c r="B26" s="4" t="s">
        <v>78</v>
      </c>
      <c r="C26" s="26">
        <v>3181891</v>
      </c>
      <c r="D26" s="4" t="s">
        <v>79</v>
      </c>
      <c r="E26" s="1" t="s">
        <v>69</v>
      </c>
    </row>
    <row r="27" spans="2:5" ht="15.75" x14ac:dyDescent="0.25">
      <c r="B27" s="4" t="s">
        <v>80</v>
      </c>
      <c r="C27" s="26">
        <v>3030118</v>
      </c>
      <c r="D27" s="4" t="s">
        <v>81</v>
      </c>
      <c r="E27" s="1" t="s">
        <v>69</v>
      </c>
    </row>
    <row r="28" spans="2:5" ht="15.75" x14ac:dyDescent="0.25">
      <c r="B28" s="4" t="s">
        <v>82</v>
      </c>
      <c r="C28" s="26">
        <v>3052199</v>
      </c>
      <c r="D28" s="4" t="s">
        <v>83</v>
      </c>
      <c r="E28" s="1" t="s">
        <v>69</v>
      </c>
    </row>
    <row r="29" spans="2:5" ht="15.75" x14ac:dyDescent="0.25">
      <c r="B29" s="4" t="s">
        <v>84</v>
      </c>
      <c r="C29" s="26">
        <v>2924817</v>
      </c>
      <c r="D29" s="4" t="s">
        <v>85</v>
      </c>
      <c r="E29" s="1" t="s">
        <v>69</v>
      </c>
    </row>
    <row r="30" spans="2:5" ht="15.75" x14ac:dyDescent="0.25">
      <c r="B30" s="4" t="s">
        <v>86</v>
      </c>
      <c r="C30" s="26">
        <v>2797435</v>
      </c>
      <c r="D30" s="4" t="s">
        <v>87</v>
      </c>
      <c r="E30" s="1" t="s">
        <v>69</v>
      </c>
    </row>
    <row r="31" spans="2:5" ht="15.75" x14ac:dyDescent="0.25">
      <c r="B31" s="4" t="s">
        <v>88</v>
      </c>
      <c r="C31" s="26">
        <v>2670053</v>
      </c>
      <c r="D31" s="4" t="s">
        <v>89</v>
      </c>
      <c r="E31" s="1" t="s">
        <v>69</v>
      </c>
    </row>
    <row r="32" spans="2:5" ht="15.75" x14ac:dyDescent="0.25">
      <c r="B32" s="4" t="s">
        <v>90</v>
      </c>
      <c r="C32" s="26">
        <v>2542671</v>
      </c>
      <c r="D32" s="4" t="s">
        <v>91</v>
      </c>
      <c r="E32" s="1" t="s">
        <v>69</v>
      </c>
    </row>
    <row r="33" spans="2:5" ht="15.75" x14ac:dyDescent="0.25">
      <c r="B33" s="4" t="s">
        <v>92</v>
      </c>
      <c r="C33" s="26">
        <v>2943192</v>
      </c>
      <c r="D33" s="4" t="s">
        <v>93</v>
      </c>
      <c r="E33" s="1" t="s">
        <v>69</v>
      </c>
    </row>
    <row r="34" spans="2:5" ht="15.75" x14ac:dyDescent="0.25">
      <c r="B34" s="4" t="s">
        <v>94</v>
      </c>
      <c r="C34" s="26">
        <v>2857596</v>
      </c>
      <c r="D34" s="4" t="s">
        <v>95</v>
      </c>
      <c r="E34" s="1" t="s">
        <v>69</v>
      </c>
    </row>
    <row r="35" spans="2:5" ht="15.75" x14ac:dyDescent="0.25">
      <c r="B35" s="4" t="s">
        <v>96</v>
      </c>
      <c r="C35" s="26">
        <v>2562950</v>
      </c>
      <c r="D35" s="4" t="s">
        <v>97</v>
      </c>
      <c r="E35" s="1" t="s">
        <v>69</v>
      </c>
    </row>
    <row r="36" spans="2:5" ht="15.75" x14ac:dyDescent="0.25">
      <c r="B36" s="4" t="s">
        <v>98</v>
      </c>
      <c r="C36" s="26">
        <v>2474354</v>
      </c>
      <c r="D36" s="4" t="s">
        <v>99</v>
      </c>
      <c r="E36" s="1" t="s">
        <v>69</v>
      </c>
    </row>
    <row r="37" spans="2:5" ht="15.75" x14ac:dyDescent="0.25">
      <c r="B37" s="4" t="s">
        <v>100</v>
      </c>
      <c r="C37" s="26">
        <v>2111089</v>
      </c>
      <c r="D37" s="4" t="s">
        <v>101</v>
      </c>
      <c r="E37" s="1" t="s">
        <v>69</v>
      </c>
    </row>
    <row r="38" spans="2:5" ht="15.75" x14ac:dyDescent="0.25">
      <c r="B38" s="4" t="s">
        <v>102</v>
      </c>
      <c r="C38" s="26">
        <v>2423728</v>
      </c>
      <c r="D38" s="4" t="s">
        <v>103</v>
      </c>
      <c r="E38" s="1" t="s">
        <v>69</v>
      </c>
    </row>
    <row r="39" spans="2:5" ht="15.75" x14ac:dyDescent="0.25">
      <c r="B39" s="4" t="s">
        <v>104</v>
      </c>
      <c r="C39" s="26">
        <v>2301381</v>
      </c>
      <c r="D39" s="4" t="s">
        <v>105</v>
      </c>
      <c r="E39" s="1" t="s">
        <v>69</v>
      </c>
    </row>
    <row r="40" spans="2:5" ht="15.75" x14ac:dyDescent="0.25">
      <c r="B40" s="4" t="s">
        <v>106</v>
      </c>
      <c r="C40" s="26">
        <v>2218059</v>
      </c>
      <c r="D40" s="4" t="s">
        <v>107</v>
      </c>
      <c r="E40" s="1" t="s">
        <v>69</v>
      </c>
    </row>
    <row r="41" spans="2:5" ht="15.75" x14ac:dyDescent="0.25">
      <c r="B41" s="4" t="s">
        <v>108</v>
      </c>
      <c r="C41" s="26">
        <v>1894262</v>
      </c>
      <c r="D41" s="4" t="s">
        <v>109</v>
      </c>
      <c r="E41" s="1" t="s">
        <v>69</v>
      </c>
    </row>
    <row r="42" spans="2:5" ht="15.75" x14ac:dyDescent="0.25">
      <c r="B42" s="4" t="s">
        <v>110</v>
      </c>
      <c r="C42" s="26">
        <v>1805667</v>
      </c>
      <c r="D42" s="4" t="s">
        <v>111</v>
      </c>
      <c r="E42" s="1" t="s">
        <v>69</v>
      </c>
    </row>
  </sheetData>
  <sheetProtection algorithmName="SHA-512" hashValue="trf2g1ASbRsQjfyz4XoayBKrDry9RLn2TQnU2/fVHBgnnFtf4EeCRaVo+uoMo2gFYS6nH6H371oTcy8+qCr/5w==" saltValue="OvDfuTHmgGKlrwrNttVyYA==" spinCount="100000" sheet="1" objects="1" scenario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5775FF98FF6B44AFB52C863102E6A5" ma:contentTypeVersion="13" ma:contentTypeDescription="Crear nuevo documento." ma:contentTypeScope="" ma:versionID="c3a90e11c9b47321686e218f90748cae">
  <xsd:schema xmlns:xsd="http://www.w3.org/2001/XMLSchema" xmlns:xs="http://www.w3.org/2001/XMLSchema" xmlns:p="http://schemas.microsoft.com/office/2006/metadata/properties" xmlns:ns3="3289b6b8-7026-4b23-9165-78c2ea530a88" xmlns:ns4="6eaf87d2-85b6-47e1-97b0-80f61fd71f53" targetNamespace="http://schemas.microsoft.com/office/2006/metadata/properties" ma:root="true" ma:fieldsID="c595db6e0c3168c876252ac3bf8b95ad" ns3:_="" ns4:_="">
    <xsd:import namespace="3289b6b8-7026-4b23-9165-78c2ea530a88"/>
    <xsd:import namespace="6eaf87d2-85b6-47e1-97b0-80f61fd71f5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89b6b8-7026-4b23-9165-78c2ea530a8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af87d2-85b6-47e1-97b0-80f61fd71f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517378-1823-4630-AD28-E740EDB59BD5}">
  <ds:schemaRefs>
    <ds:schemaRef ds:uri="http://purl.org/dc/dcmitype/"/>
    <ds:schemaRef ds:uri="3289b6b8-7026-4b23-9165-78c2ea530a88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6eaf87d2-85b6-47e1-97b0-80f61fd71f53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701A382-AC8C-47C3-B3AE-16CF74D1AB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2A5D6F-C758-4D71-AAF4-DE87F395F5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89b6b8-7026-4b23-9165-78c2ea530a88"/>
    <ds:schemaRef ds:uri="6eaf87d2-85b6-47e1-97b0-80f61fd71f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Alerta visual</vt:lpstr>
      <vt:lpstr>Hoja1</vt:lpstr>
      <vt:lpstr>CLAVE GGC </vt:lpstr>
    </vt:vector>
  </TitlesOfParts>
  <Manager/>
  <Company>Hewlett-Packard Company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oagudelo</dc:creator>
  <cp:keywords/>
  <dc:description/>
  <cp:lastModifiedBy>Yenny Carolina Garzon Cangrejo</cp:lastModifiedBy>
  <cp:revision/>
  <dcterms:created xsi:type="dcterms:W3CDTF">2018-10-09T21:14:50Z</dcterms:created>
  <dcterms:modified xsi:type="dcterms:W3CDTF">2022-12-01T02:17:54Z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0x010100BD5775FF98FF6B44AFB52C863102E6A5</vt:lpwstr>
  </property>
</Properties>
</file>