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Leo\Documents\DOCUMENTOS ACER OCTUBRE 15 DE 2022\INVITACIONES MINIMA CUANTIA 2022\ICA CARTAGENA\PROPUESTA SECOP II\"/>
    </mc:Choice>
  </mc:AlternateContent>
  <xr:revisionPtr revIDLastSave="0" documentId="13_ncr:1_{EBB50202-CE61-449E-89B4-57404E88DAC3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PROPUESTA ECONOMICA" sheetId="2" r:id="rId1"/>
  </sheets>
  <definedNames>
    <definedName name="_xlnm._FilterDatabase" localSheetId="0" hidden="1">'PROPUESTA ECONOMICA'!$B$8:$K$59</definedName>
    <definedName name="_xlnm.Print_Area" localSheetId="0">'PROPUESTA ECONOMICA'!$A$1:$K$76</definedName>
    <definedName name="_xlnm.Print_Titles" localSheetId="0">'PROPUESTA ECONOMICA'!$8:$8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J19" i="2" l="1"/>
  <c r="J18" i="2"/>
  <c r="J20" i="2"/>
  <c r="J17" i="2"/>
  <c r="J22" i="2"/>
  <c r="J21" i="2"/>
  <c r="J27" i="2"/>
  <c r="J28" i="2"/>
  <c r="J29" i="2"/>
  <c r="J30" i="2"/>
  <c r="J31" i="2"/>
  <c r="J32" i="2"/>
  <c r="J33" i="2"/>
  <c r="J34" i="2"/>
  <c r="J35" i="2"/>
  <c r="J36" i="2"/>
  <c r="J37" i="2"/>
  <c r="J38" i="2"/>
  <c r="J26" i="2"/>
  <c r="J45" i="2"/>
  <c r="J46" i="2"/>
  <c r="J44" i="2"/>
  <c r="J14" i="2"/>
  <c r="J15" i="2"/>
  <c r="J16" i="2"/>
  <c r="J13" i="2"/>
  <c r="J40" i="2"/>
  <c r="J41" i="2"/>
  <c r="J42" i="2"/>
  <c r="J43" i="2"/>
  <c r="J39" i="2"/>
  <c r="J58" i="2"/>
  <c r="J57" i="2"/>
  <c r="J56" i="2"/>
  <c r="J55" i="2"/>
  <c r="J54" i="2"/>
  <c r="J52" i="2"/>
  <c r="J53" i="2"/>
  <c r="J51" i="2"/>
  <c r="J50" i="2"/>
  <c r="J49" i="2"/>
  <c r="J10" i="2"/>
  <c r="J11" i="2"/>
  <c r="J12" i="2"/>
  <c r="J9" i="2"/>
  <c r="J24" i="2"/>
  <c r="J25" i="2"/>
  <c r="J23" i="2"/>
  <c r="J48" i="2"/>
  <c r="J47" i="2"/>
  <c r="J59" i="2"/>
  <c r="J61" i="2"/>
  <c r="J62" i="2"/>
  <c r="J63" i="2"/>
  <c r="J64" i="2"/>
  <c r="J65" i="2"/>
  <c r="J66" i="2"/>
</calcChain>
</file>

<file path=xl/sharedStrings.xml><?xml version="1.0" encoding="utf-8"?>
<sst xmlns="http://schemas.openxmlformats.org/spreadsheetml/2006/main" count="153" uniqueCount="116">
  <si>
    <t>DESCRIPCION</t>
  </si>
  <si>
    <t>PRELIMINARES</t>
  </si>
  <si>
    <t>1.1</t>
  </si>
  <si>
    <t>1.2</t>
  </si>
  <si>
    <t>M2</t>
  </si>
  <si>
    <t>1.3</t>
  </si>
  <si>
    <t>ESTRUCTURA</t>
  </si>
  <si>
    <t>2.1</t>
  </si>
  <si>
    <t>2.2</t>
  </si>
  <si>
    <t>UN</t>
  </si>
  <si>
    <t>2.3</t>
  </si>
  <si>
    <t>M3</t>
  </si>
  <si>
    <t>3.1</t>
  </si>
  <si>
    <t>3.2</t>
  </si>
  <si>
    <t>3.3</t>
  </si>
  <si>
    <t>4</t>
  </si>
  <si>
    <t>PAÑETES</t>
  </si>
  <si>
    <t>4.1</t>
  </si>
  <si>
    <t>INSTALACIONES HIDROSANITARIAS</t>
  </si>
  <si>
    <t>5.1</t>
  </si>
  <si>
    <t>5.2</t>
  </si>
  <si>
    <t>INSTALACIONES  ELECTRICAS</t>
  </si>
  <si>
    <t>6.1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</si>
  <si>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</si>
  <si>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</si>
  <si>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</si>
  <si>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</si>
  <si>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</si>
  <si>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</si>
  <si>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</si>
  <si>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</si>
  <si>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</si>
  <si>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</si>
  <si>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</si>
  <si>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7</t>
  </si>
  <si>
    <t>ACABADOS E IMPERMEABILIZACIONES</t>
  </si>
  <si>
    <t>7.1</t>
  </si>
  <si>
    <t>7.2</t>
  </si>
  <si>
    <t>7.3</t>
  </si>
  <si>
    <t>7.4</t>
  </si>
  <si>
    <t>8</t>
  </si>
  <si>
    <t>PINTURA</t>
  </si>
  <si>
    <t>8.1</t>
  </si>
  <si>
    <t>9</t>
  </si>
  <si>
    <t>CARPINTERIA EN ALUMINIO Y VIDRIO</t>
  </si>
  <si>
    <t>9.1</t>
  </si>
  <si>
    <t>10</t>
  </si>
  <si>
    <t>CERRADURAS</t>
  </si>
  <si>
    <t>10.1</t>
  </si>
  <si>
    <t>CARPINTERIA METALICA</t>
  </si>
  <si>
    <t>11.1</t>
  </si>
  <si>
    <t>11.2</t>
  </si>
  <si>
    <t>12</t>
  </si>
  <si>
    <t>APARATOS SANITARIOS Y ACCESORIOS</t>
  </si>
  <si>
    <t>12.1</t>
  </si>
  <si>
    <t>12.2</t>
  </si>
  <si>
    <t>13</t>
  </si>
  <si>
    <t>ASEO GENERAL</t>
  </si>
  <si>
    <t>13.1</t>
  </si>
  <si>
    <t>ADMINISTRACIÓN</t>
  </si>
  <si>
    <t>%</t>
  </si>
  <si>
    <t>IMPREVISTOS</t>
  </si>
  <si>
    <t>UTILIDADES</t>
  </si>
  <si>
    <t>IVA SOBRE UTILIDAD</t>
  </si>
  <si>
    <t>TOTAL COSTOS DIRECTOS</t>
  </si>
  <si>
    <t>TOTAL GENERAL COSTOS DIRECTOS</t>
  </si>
  <si>
    <t>Presentar su oferta económica en formato excel. No adicionar o eliminar filas y/o columnas. So pena de rechazo de la oferta económica.</t>
  </si>
  <si>
    <t>ITEM</t>
  </si>
  <si>
    <t>Unidad de Medida</t>
  </si>
  <si>
    <r>
      <t xml:space="preserve">Cantidad
</t>
    </r>
    <r>
      <rPr>
        <sz val="11"/>
        <color theme="1"/>
        <rFont val="Arial"/>
        <family val="2"/>
      </rPr>
      <t>(1)</t>
    </r>
  </si>
  <si>
    <r>
      <t xml:space="preserve">Valor Unitario
</t>
    </r>
    <r>
      <rPr>
        <sz val="11"/>
        <color theme="1"/>
        <rFont val="Arial"/>
        <family val="2"/>
      </rPr>
      <t>(2)</t>
    </r>
  </si>
  <si>
    <r>
      <t xml:space="preserve">Valor total
</t>
    </r>
    <r>
      <rPr>
        <sz val="11"/>
        <color theme="1"/>
        <rFont val="Arial"/>
        <family val="2"/>
      </rPr>
      <t>(3) = (1X2)</t>
    </r>
  </si>
  <si>
    <t>Valor Total de Referencia</t>
  </si>
  <si>
    <t>Valor total de la oferta económica</t>
  </si>
  <si>
    <t>FIRMA DE REPRESENTANTE LEGAL</t>
  </si>
  <si>
    <t>Suministro e Instalación de luminaria tipo panel LED de sobreponer o incrustar en techo, con montaje opcional para colgar con guayas, de uso interior, marco en aluminio anodizado, proyección uniforme de la luz, temperatura de color 6500 K (DL); acabado blanco; flujo luminoso 3600 LM; grado de protección IP20; tensión de operación 100-240 V 50/60 Hz; ángulo de apertura 120°; dimensiones (LXW) 60x60 cm; 45 W, corriente de entrada 0.4A a 120 V; tipo de distribución directa simétrica; tipo de montaje sobreponer o empotrar; factor de potencia 0.50; reproducción de color (IRC) &gt; 80, tipo de driver independiente CC; ida útil 35000 H L70; óptica difusor opalizado; eficacia 90 LM/W; temperatura de operación TA -20°C ~ +50°C. Sylvania, Philips o superior calidad, con certificación RETILAP.</t>
  </si>
  <si>
    <t>Suministro e instalación tablero Bifásico 24 circuitos, 200A twc-18mbo marca Legrand o mejor calidad, 5 hilos (barrajes de fase, neutro y tierra aislada), con puerta, chapa plástica, cerradura y llave, espacio para totalizador, accesorios de fijación, retiro de tablero existente, marquillado y obras civiles. Se debe instalar como tablero de distribución GENERAL.</t>
  </si>
  <si>
    <t>Pintura  biocida</t>
  </si>
  <si>
    <t>Suministro e instalación puertas hoja en madera o.8 x 2.0</t>
  </si>
  <si>
    <t>Grifería lavaplatos cuello de ganso (Grival sevilla)</t>
  </si>
  <si>
    <t>MAMPOSTERIA</t>
  </si>
  <si>
    <t>Suministro e instalación alimentador bifásico (4H) cable Cu. 2X No. 6 F + No.6 N + No. 8T AWG, THWN/THHN 90° LSZH. incluye ducto 1-1/2" EMT, incluye: cajas de paso, riel, tornillo, uniones, curvas, accesorios de fijación, elementos necesarios para su correcta instalación y conexionado, para conectar el tablero de distribución general desde equipo de medida existente incluido la cola desde TGD a medidor.</t>
  </si>
  <si>
    <t>Salida para tomacorriente bifásico tetrafilar 2F+N+T.Cable Cobre 7 Hilos No.10 AWG THHN/THWN 90°C 600V Marcado LSZH.  Incluye tomacorriente,  cableado, accesorios de fijación, cajas, ductos PVC (En muros) y EMT (Sobre Cielo Raso) y tomacorriente 250V, 20A. Incluye breaker Bipolar 30A, para conexión de aire acondicionado.</t>
  </si>
  <si>
    <t>.Salida con interruptor sencillo. Incluye interruptor, cajas, tapas, cableado en cable de Cu 7 Hilos No. 12 AWG THHN/THWN 90°C, 600V, LSZH, ductos PVC (En muros) y EMT (Sobre Cielo Raso) y retiro de cableado existente.</t>
  </si>
  <si>
    <t>Salida con interruptor doble. Incluye interruptor, cajas, tapas, cableado en cable de Cu 7 Hilos No. 12 AWG THHN/THWN 90°C, 600V, LSZH, ductos PVC (En muros) y EMT (Sobre Cielo Raso) y retiro de cableado existente.</t>
  </si>
  <si>
    <t>Salida con interruptor conmutable. Incluye cajas, tapas, cableado en cable de Cu 7 Hilos No. 12 AWG THHN/THWN 90°C, 600V, LSZH, ductos PVC (En muros) y EMT (Sobre Cielo Raso) y retiro de cableado existente.</t>
  </si>
  <si>
    <t>Salida para iluminación. Incluye conexión con toma corriente doble y clavija, caja fundida, tapa, cable de Cu 7 hilos No.12 AWG, THHN/THWN 90°C, 600V, LSZH, ductos (EMT sobre cielo raso o sobrepuesto y PVC empotrado en muros) y retiro de cableado existente. Todos los elementos deben tener certificación RETIE.</t>
  </si>
  <si>
    <t>Salida para toma corriente doble, con polo a tierra (Incluye tomacorriente blanco, tierra aislada, tipo leviton o similar), Cable Cobre 7 Hilos No.12 AWG THHN/THWN 90°C 600V Marcado LSZH. Incluye cableado, cajas, accesorios de fijación, Ductos PVC (En muros) y EMT (Sobre Cielo Raso) y Marquillado.</t>
  </si>
  <si>
    <t>Salida sanitaria lavadero 2.</t>
  </si>
  <si>
    <t>Pañete impermeabilizado muros 1:3.</t>
  </si>
  <si>
    <t xml:space="preserve">Estuco muro ladrillo. </t>
  </si>
  <si>
    <t>Muro drywall doble cara e=10cm.</t>
  </si>
  <si>
    <t>Muro ladrillo estructural p.v. pared doble.</t>
  </si>
  <si>
    <t>Mesón en  concreto 3,0m*0.68m*8cm.</t>
  </si>
  <si>
    <t>Suministro e instalación de anclaje en varilla corruga.</t>
  </si>
  <si>
    <t>Dovelas grouting.</t>
  </si>
  <si>
    <t>Demolición placas piso y placa contrapiso 0,20 x 0,20.</t>
  </si>
  <si>
    <t>Demolición muro para apertura puerta baño.</t>
  </si>
  <si>
    <t>Desmontaje de Luminaria interior situada a menos de 3 m de altura, empotrada o colgada con guayas, utilizando medios manuales, sin deteriorar los elementos constructivos a los que pueda estar sujeta, incluye retiro y disposición final.</t>
  </si>
  <si>
    <t>Punto a.c. lavamanos hidráulico.</t>
  </si>
  <si>
    <t>Suministro e instalación breaker monopolar enchufable 20A.</t>
  </si>
  <si>
    <t>Suministro e Instalación Interruptores Bipolares Termomagnéticos Caja Moldeada Fijos 25 kA a 240V, I Nominal 60 A.</t>
  </si>
  <si>
    <t>Suministro, transporte e instalación de puntos IP, incluye cableado F/UTP cat 6A, toma sencilla, rj45-F/UTP, face plate angulado cat 6A; 3 un patch cord F/UTP cat 6A de 6 pies, certificación y demás elementos para su instalación. Se incluye organización y peinado de rack existente,  Instalación en canaletas e infraestructura existente, Puntos de hasta 35 mts.</t>
  </si>
  <si>
    <t>Guardaescoba plástica media caña extruida 9cm.</t>
  </si>
  <si>
    <t>Alistado de piso 4cm - impermeabilizado.</t>
  </si>
  <si>
    <t>Piso porcelanato 56.6x56.6cm.</t>
  </si>
  <si>
    <t>Piso en granito natural aserrado brillado 20mm sobre mesón en concreto.</t>
  </si>
  <si>
    <t>Pintura en vinilo tipo 1,  3 manos para muros.</t>
  </si>
  <si>
    <t>Ventana corrediza al. 0.6x0.4vidrio 3mm.</t>
  </si>
  <si>
    <t>Suministro e instalación chapas.</t>
  </si>
  <si>
    <t>MARCO MADERA (Incluye Pintura)</t>
  </si>
  <si>
    <t xml:space="preserve">Limpieza general interior y exterior. </t>
  </si>
  <si>
    <t>Lavaplatos acero inoxidable de incrustar.</t>
  </si>
  <si>
    <t>M</t>
  </si>
  <si>
    <t>ANEXO No. 3. OFERTA ECONÓMICA</t>
  </si>
  <si>
    <t>Valor total de la oferta económica en letras: TREINTA Y OCHO MILLONES CUATROCIENTOS VEINTISIETE MIL DOSCIENTOS CINCUENTA Y SIETE PESOS M.L.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</si>
</sst>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$&quot;#,##0.00"/>
    <numFmt numFmtId="165" formatCode="_-&quot;$&quot;* #,##0_-;\-&quot;$&quot;* #,##0_-;_-&quot;$&quot;* &quot;-&quot;_-;_-@_-"/>
    <numFmt numFmtId="166" formatCode="0.0"/>
    <numFmt numFmtId="167" formatCode="#,##0.0"/>
    <numFmt numFmtId="168" formatCode="&quot;$&quot;#,##0"/>
  </numFmts>
  <fonts count="8" x14ac:knownFonts="1">
    <font>
      <sz val="11"/>
      <color theme="1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theme="1"/>
      <name val="Arial"/>
      <family val="2"/>
    </font>
    <font>
      <b/>
      <sz val="11"/>
      <color theme="1"/>
      <name val="Arial"/>
      <family val="2"/>
    </font>
    <font>
      <sz val="11"/>
      <color rgb="FF9C0006"/>
      <name val="Arial"/>
      <family val="2"/>
    </font>
    <font>
      <b/>
      <sz val="11"/>
      <color rgb="FF000000"/>
      <name val="Arial"/>
      <family val="2"/>
    </font>
    <font>
      <sz val="11"/>
      <color rgb="FF000000"/>
      <name val="Arial"/>
      <family val="2"/>
    </font>
    <font>
      <sz val="11"/>
      <color theme="1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FF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9" fontId="7" fillId="0" borderId="0" applyFont="0" applyFill="0" applyBorder="0" applyAlignment="0" applyProtection="0"/>
  </cellStyleXfs>
  <cellXfs count="66">
    <xf numFmtId="0" fontId="0" fillId="0" borderId="0" xfId="0"/>
    <xf numFmtId="0" fontId="2" fillId="0" borderId="0" xfId="0" applyFont="1" applyAlignment="1">
      <alignment horizontal="center"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2" fillId="4" borderId="0" xfId="0" applyFont="1" applyFill="1"/>
    <xf numFmtId="2" fontId="2" fillId="4" borderId="1" xfId="0" applyNumberFormat="1" applyFont="1" applyFill="1" applyBorder="1" applyAlignment="1">
      <alignment horizontal="center" vertical="center"/>
    </xf>
    <xf numFmtId="0" fontId="3" fillId="6" borderId="1" xfId="0" applyFont="1" applyFill="1" applyBorder="1" applyAlignment="1">
      <alignment horizontal="center" vertical="center"/>
    </xf>
    <xf numFmtId="165" fontId="3" fillId="0" borderId="0" xfId="0" applyNumberFormat="1" applyFont="1" applyAlignment="1">
      <alignment horizontal="right" vertical="center"/>
    </xf>
    <xf numFmtId="164" fontId="3" fillId="0" borderId="0" xfId="0" applyNumberFormat="1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0" xfId="0" applyFont="1" applyAlignment="1">
      <alignment horizontal="left" vertical="top" wrapText="1"/>
    </xf>
    <xf numFmtId="3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horizontal="center"/>
    </xf>
    <xf numFmtId="167" fontId="2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167" fontId="2" fillId="4" borderId="1" xfId="0" applyNumberFormat="1" applyFont="1" applyFill="1" applyBorder="1" applyAlignment="1">
      <alignment horizontal="center" vertical="center"/>
    </xf>
    <xf numFmtId="168" fontId="2" fillId="4" borderId="1" xfId="0" applyNumberFormat="1" applyFont="1" applyFill="1" applyBorder="1" applyAlignment="1">
      <alignment vertical="center"/>
    </xf>
    <xf numFmtId="0" fontId="3" fillId="0" borderId="0" xfId="0" applyFont="1" applyAlignment="1">
      <alignment horizontal="left" vertical="center"/>
    </xf>
    <xf numFmtId="0" fontId="2" fillId="0" borderId="2" xfId="0" applyFont="1" applyBorder="1"/>
    <xf numFmtId="0" fontId="3" fillId="0" borderId="0" xfId="0" applyFont="1"/>
    <xf numFmtId="0" fontId="3" fillId="9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  <xf numFmtId="4" fontId="3" fillId="3" borderId="1" xfId="0" applyNumberFormat="1" applyFont="1" applyFill="1" applyBorder="1" applyAlignment="1">
      <alignment horizontal="center" vertical="center"/>
    </xf>
    <xf numFmtId="168" fontId="3" fillId="3" borderId="1" xfId="0" applyNumberFormat="1" applyFont="1" applyFill="1" applyBorder="1" applyAlignment="1">
      <alignment horizontal="right" vertical="center"/>
    </xf>
    <xf numFmtId="168" fontId="2" fillId="0" borderId="1" xfId="0" applyNumberFormat="1" applyFont="1" applyBorder="1" applyAlignment="1">
      <alignment horizontal="right" vertical="center"/>
    </xf>
    <xf numFmtId="167" fontId="2" fillId="3" borderId="1" xfId="0" applyNumberFormat="1" applyFont="1" applyFill="1" applyBorder="1" applyAlignment="1">
      <alignment horizontal="center" vertical="center"/>
    </xf>
    <xf numFmtId="49" fontId="3" fillId="3" borderId="1" xfId="0" applyNumberFormat="1" applyFont="1" applyFill="1" applyBorder="1" applyAlignment="1">
      <alignment horizontal="center" vertical="center"/>
    </xf>
    <xf numFmtId="166" fontId="2" fillId="0" borderId="1" xfId="0" applyNumberFormat="1" applyFont="1" applyBorder="1" applyAlignment="1">
      <alignment horizontal="center" vertical="center"/>
    </xf>
    <xf numFmtId="168" fontId="2" fillId="0" borderId="1" xfId="0" applyNumberFormat="1" applyFont="1" applyBorder="1" applyAlignment="1">
      <alignment vertical="center"/>
    </xf>
    <xf numFmtId="167" fontId="3" fillId="3" borderId="1" xfId="0" applyNumberFormat="1" applyFont="1" applyFill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right" vertical="center"/>
    </xf>
    <xf numFmtId="168" fontId="3" fillId="3" borderId="1" xfId="0" applyNumberFormat="1" applyFont="1" applyFill="1" applyBorder="1" applyAlignment="1">
      <alignment vertical="center"/>
    </xf>
    <xf numFmtId="168" fontId="3" fillId="6" borderId="1" xfId="0" applyNumberFormat="1" applyFont="1" applyFill="1" applyBorder="1" applyAlignment="1">
      <alignment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5" fillId="5" borderId="1" xfId="0" applyFont="1" applyFill="1" applyBorder="1" applyAlignment="1">
      <alignment horizontal="left" vertical="center"/>
    </xf>
    <xf numFmtId="0" fontId="2" fillId="3" borderId="1" xfId="0" applyFont="1" applyFill="1" applyBorder="1" applyAlignment="1">
      <alignment horizontal="center" vertical="center"/>
    </xf>
    <xf numFmtId="9" fontId="2" fillId="0" borderId="1" xfId="2" applyNumberFormat="1" applyFont="1" applyBorder="1" applyAlignment="1">
      <alignment horizontal="center" vertical="center"/>
    </xf>
    <xf numFmtId="0" fontId="4" fillId="2" borderId="0" xfId="1" applyFont="1" applyAlignment="1">
      <alignment horizontal="center" wrapText="1"/>
    </xf>
    <xf numFmtId="0" fontId="3" fillId="0" borderId="0" xfId="0" applyFont="1" applyAlignment="1">
      <alignment horizontal="center" vertical="center"/>
    </xf>
    <xf numFmtId="0" fontId="3" fillId="8" borderId="1" xfId="0" applyFont="1" applyFill="1" applyBorder="1" applyAlignment="1">
      <alignment horizontal="center" vertical="center"/>
    </xf>
    <xf numFmtId="0" fontId="3" fillId="7" borderId="1" xfId="0" applyFont="1" applyFill="1" applyBorder="1" applyAlignment="1">
      <alignment horizontal="center" vertical="center" wrapText="1"/>
    </xf>
    <xf numFmtId="0" fontId="3" fillId="6" borderId="1" xfId="0" applyFont="1" applyFill="1" applyBorder="1" applyAlignment="1">
      <alignment horizontal="right" vertical="center" wrapText="1"/>
    </xf>
    <xf numFmtId="0" fontId="5" fillId="5" borderId="1" xfId="0" applyFont="1" applyFill="1" applyBorder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6" fillId="10" borderId="1" xfId="0" applyFont="1" applyFill="1" applyBorder="1" applyAlignment="1">
      <alignment horizontal="left" vertical="center" wrapText="1"/>
    </xf>
    <xf numFmtId="0" fontId="5" fillId="5" borderId="1" xfId="0" applyFont="1" applyFill="1" applyBorder="1" applyAlignment="1">
      <alignment horizontal="left" vertical="center"/>
    </xf>
    <xf numFmtId="168" fontId="2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168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10" borderId="1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6" borderId="1" xfId="0" applyFont="1" applyFill="1" applyBorder="1" applyAlignment="1">
      <alignment horizontal="center" wrapText="1"/>
    </xf>
    <xf numFmtId="168" fontId="3" fillId="0" borderId="1" xfId="0" applyNumberFormat="1" applyFont="1" applyBorder="1" applyAlignment="1">
      <alignment horizontal="center" vertical="center"/>
    </xf>
    <xf numFmtId="168" fontId="3" fillId="6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right" wrapText="1"/>
    </xf>
    <xf numFmtId="168" fontId="2" fillId="6" borderId="1" xfId="0" applyNumberFormat="1" applyFont="1" applyFill="1" applyBorder="1" applyAlignment="1">
      <alignment horizontal="center" vertical="center"/>
    </xf>
    <xf numFmtId="0" fontId="2" fillId="6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>
      <alignment horizontal="left" vertical="top" wrapText="1"/>
    </xf>
  </cellXfs>
  <cellStyles count="3">
    <cellStyle name="Incorrecto" xfId="1" builtinId="27"/>
    <cellStyle name="Normal" xfId="0" builtinId="0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11</xdr:col>
      <xdr:colOff>0</xdr:colOff>
      <xdr:row>1</xdr:row>
      <xdr:rowOff>9525</xdr:rowOff>
    </xdr:to>
    <xdr:grpSp>
      <xdr:nvGrpSpPr>
        <xdr:cNvPr id="2" name="Grupo 1">
          <a:extLst>
            <a:ext uri="{FF2B5EF4-FFF2-40B4-BE49-F238E27FC236}">
              <a16:creationId xmlns:a16="http://schemas.microsoft.com/office/drawing/2014/main" id="{DC36CE59-F69F-472A-BAB2-739041CA9621}"/>
            </a:ext>
          </a:extLst>
        </xdr:cNvPr>
        <xdr:cNvGrpSpPr/>
      </xdr:nvGrpSpPr>
      <xdr:grpSpPr>
        <a:xfrm>
          <a:off x="0" y="0"/>
          <a:ext cx="8237220" cy="817245"/>
          <a:chOff x="0" y="9525"/>
          <a:chExt cx="7858116" cy="781050"/>
        </a:xfrm>
      </xdr:grpSpPr>
      <xdr:pic>
        <xdr:nvPicPr>
          <xdr:cNvPr id="3" name="Imagen 2">
            <a:extLst>
              <a:ext uri="{FF2B5EF4-FFF2-40B4-BE49-F238E27FC236}">
                <a16:creationId xmlns:a16="http://schemas.microsoft.com/office/drawing/2014/main" id="{4BAA90D5-CE88-1B03-57B6-71C59E9DC1D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9808"/>
          <a:stretch/>
        </xdr:blipFill>
        <xdr:spPr>
          <a:xfrm>
            <a:off x="0" y="9525"/>
            <a:ext cx="7362825" cy="781050"/>
          </a:xfrm>
          <a:prstGeom prst="rect">
            <a:avLst/>
          </a:prstGeom>
        </xdr:spPr>
      </xdr:pic>
      <xdr:pic>
        <xdr:nvPicPr>
          <xdr:cNvPr id="4" name="Imagen 3">
            <a:extLst>
              <a:ext uri="{FF2B5EF4-FFF2-40B4-BE49-F238E27FC236}">
                <a16:creationId xmlns:a16="http://schemas.microsoft.com/office/drawing/2014/main" id="{02BCAFCF-A610-DD88-50CD-6DFDC9CF8D8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990"/>
          <a:stretch/>
        </xdr:blipFill>
        <xdr:spPr>
          <a:xfrm>
            <a:off x="1981117" y="9525"/>
            <a:ext cx="5876999" cy="781050"/>
          </a:xfrm>
          <a:prstGeom prst="rect">
            <a:avLst/>
          </a:prstGeom>
        </xdr:spPr>
      </xdr:pic>
    </xdr:grpSp>
    <xdr:clientData/>
  </xdr:twoCellAnchor>
  <xdr:twoCellAnchor editAs="oneCell">
    <xdr:from>
      <xdr:col>0</xdr:col>
      <xdr:colOff>83820</xdr:colOff>
      <xdr:row>71</xdr:row>
      <xdr:rowOff>160020</xdr:rowOff>
    </xdr:from>
    <xdr:to>
      <xdr:col>3</xdr:col>
      <xdr:colOff>771525</xdr:colOff>
      <xdr:row>74</xdr:row>
      <xdr:rowOff>72390</xdr:rowOff>
    </xdr:to>
    <xdr:pic>
      <xdr:nvPicPr>
        <xdr:cNvPr id="5" name="Imagen 4" descr="FIRMA LEODEGAR 2017">
          <a:extLst>
            <a:ext uri="{FF2B5EF4-FFF2-40B4-BE49-F238E27FC236}">
              <a16:creationId xmlns:a16="http://schemas.microsoft.com/office/drawing/2014/main" id="{DFE718BB-5290-399C-71B3-71E134C86C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3637" t="50154" r="17769" b="26625"/>
        <a:stretch>
          <a:fillRect/>
        </a:stretch>
      </xdr:blipFill>
      <xdr:spPr bwMode="auto">
        <a:xfrm>
          <a:off x="83820" y="34282380"/>
          <a:ext cx="2105025" cy="4381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75C6FA-EA55-424F-94E2-103FB81781B6}">
  <dimension ref="A1:K82"/>
  <sheetViews>
    <sheetView showGridLines="0" tabSelected="1" workbookViewId="0">
      <selection activeCell="L53" sqref="L53"/>
    </sheetView>
  </sheetViews>
  <sheetFormatPr baseColWidth="10" defaultColWidth="11.44140625" defaultRowHeight="13.8" x14ac:dyDescent="0.25"/>
  <cols>
    <col min="1" max="1" width="2.6640625" style="3" customWidth="1"/>
    <col min="2" max="2" width="6.5546875" style="3" customWidth="1"/>
    <col min="3" max="3" width="11.44140625" style="10" customWidth="1"/>
    <col min="4" max="4" width="11.44140625" style="11" customWidth="1"/>
    <col min="5" max="5" width="15.6640625" style="1" customWidth="1"/>
    <col min="6" max="6" width="11.44140625" style="2" customWidth="1"/>
    <col min="7" max="7" width="11.44140625" style="12" customWidth="1"/>
    <col min="8" max="8" width="16.6640625" style="12" customWidth="1"/>
    <col min="9" max="9" width="11.44140625" style="3" customWidth="1"/>
    <col min="10" max="11" width="10.6640625" style="3" customWidth="1"/>
    <col min="12" max="16384" width="11.44140625" style="3"/>
  </cols>
  <sheetData>
    <row r="1" spans="1:11" customFormat="1" ht="63.75" customHeight="1" x14ac:dyDescent="0.3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customFormat="1" ht="14.4" x14ac:dyDescent="0.3"/>
    <row r="3" spans="1:11" customFormat="1" ht="19.5" customHeight="1" x14ac:dyDescent="0.3">
      <c r="A3" s="43" t="s">
        <v>66</v>
      </c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customFormat="1" ht="19.5" customHeight="1" x14ac:dyDescent="0.3">
      <c r="A4" s="43"/>
      <c r="B4" s="43"/>
      <c r="C4" s="43"/>
      <c r="D4" s="43"/>
      <c r="E4" s="43"/>
      <c r="F4" s="43"/>
      <c r="G4" s="43"/>
      <c r="H4" s="43"/>
      <c r="I4" s="43"/>
      <c r="J4" s="43"/>
      <c r="K4" s="43"/>
    </row>
    <row r="5" spans="1:11" customFormat="1" ht="14.4" x14ac:dyDescent="0.3"/>
    <row r="6" spans="1:11" customFormat="1" ht="14.4" x14ac:dyDescent="0.3">
      <c r="A6" s="44" t="s">
        <v>114</v>
      </c>
      <c r="B6" s="44"/>
      <c r="C6" s="44"/>
      <c r="D6" s="44"/>
      <c r="E6" s="44"/>
      <c r="F6" s="44"/>
      <c r="G6" s="44"/>
      <c r="H6" s="44"/>
      <c r="I6" s="44"/>
      <c r="J6" s="44"/>
      <c r="K6" s="44"/>
    </row>
    <row r="7" spans="1:11" customFormat="1" ht="14.4" x14ac:dyDescent="0.3">
      <c r="A7" s="37"/>
      <c r="B7" s="37"/>
      <c r="C7" s="37"/>
      <c r="D7" s="37"/>
      <c r="E7" s="37"/>
      <c r="F7" s="37"/>
      <c r="G7" s="37"/>
      <c r="H7" s="37"/>
      <c r="I7" s="37"/>
      <c r="J7" s="37"/>
      <c r="K7" s="37"/>
    </row>
    <row r="8" spans="1:11" customFormat="1" ht="45" customHeight="1" x14ac:dyDescent="0.3">
      <c r="B8" s="38" t="s">
        <v>67</v>
      </c>
      <c r="C8" s="45" t="s">
        <v>0</v>
      </c>
      <c r="D8" s="45"/>
      <c r="E8" s="45"/>
      <c r="F8" s="39" t="s">
        <v>68</v>
      </c>
      <c r="G8" s="39" t="s">
        <v>69</v>
      </c>
      <c r="H8" s="21" t="s">
        <v>72</v>
      </c>
      <c r="I8" s="39" t="s">
        <v>70</v>
      </c>
      <c r="J8" s="46" t="s">
        <v>71</v>
      </c>
      <c r="K8" s="46"/>
    </row>
    <row r="9" spans="1:11" ht="15" customHeight="1" x14ac:dyDescent="0.25">
      <c r="B9" s="22">
        <v>1</v>
      </c>
      <c r="C9" s="48" t="s">
        <v>1</v>
      </c>
      <c r="D9" s="48"/>
      <c r="E9" s="48"/>
      <c r="F9" s="22"/>
      <c r="G9" s="23"/>
      <c r="H9" s="33">
        <v>322253</v>
      </c>
      <c r="I9" s="24"/>
      <c r="J9" s="52">
        <f>SUM(J10:K12)</f>
        <v>322252</v>
      </c>
      <c r="K9" s="53"/>
    </row>
    <row r="10" spans="1:11" ht="30" customHeight="1" x14ac:dyDescent="0.25">
      <c r="B10" s="31" t="s">
        <v>2</v>
      </c>
      <c r="C10" s="49" t="s">
        <v>96</v>
      </c>
      <c r="D10" s="49"/>
      <c r="E10" s="49"/>
      <c r="F10" s="4" t="s">
        <v>113</v>
      </c>
      <c r="G10" s="14">
        <v>2</v>
      </c>
      <c r="H10" s="29">
        <v>78893</v>
      </c>
      <c r="I10" s="25">
        <v>39446</v>
      </c>
      <c r="J10" s="54">
        <f>+G10*I10</f>
        <v>78892</v>
      </c>
      <c r="K10" s="55"/>
    </row>
    <row r="11" spans="1:11" ht="28.5" customHeight="1" x14ac:dyDescent="0.25">
      <c r="B11" s="4" t="s">
        <v>3</v>
      </c>
      <c r="C11" s="49" t="s">
        <v>97</v>
      </c>
      <c r="D11" s="49"/>
      <c r="E11" s="49"/>
      <c r="F11" s="4" t="s">
        <v>4</v>
      </c>
      <c r="G11" s="14">
        <v>2</v>
      </c>
      <c r="H11" s="29">
        <v>24000</v>
      </c>
      <c r="I11" s="25">
        <v>12000</v>
      </c>
      <c r="J11" s="54">
        <f t="shared" ref="J11:J12" si="0">+G11*I11</f>
        <v>24000</v>
      </c>
      <c r="K11" s="55"/>
    </row>
    <row r="12" spans="1:11" ht="101.25" customHeight="1" x14ac:dyDescent="0.25">
      <c r="B12" s="4" t="s">
        <v>5</v>
      </c>
      <c r="C12" s="50" t="s">
        <v>98</v>
      </c>
      <c r="D12" s="50"/>
      <c r="E12" s="50"/>
      <c r="F12" s="4" t="s">
        <v>9</v>
      </c>
      <c r="G12" s="16">
        <v>12</v>
      </c>
      <c r="H12" s="17">
        <v>219360</v>
      </c>
      <c r="I12" s="25">
        <v>18280</v>
      </c>
      <c r="J12" s="54">
        <f t="shared" si="0"/>
        <v>219360</v>
      </c>
      <c r="K12" s="55"/>
    </row>
    <row r="13" spans="1:11" x14ac:dyDescent="0.25">
      <c r="B13" s="22">
        <v>2</v>
      </c>
      <c r="C13" s="48" t="s">
        <v>6</v>
      </c>
      <c r="D13" s="48"/>
      <c r="E13" s="48"/>
      <c r="F13" s="41"/>
      <c r="G13" s="26"/>
      <c r="H13" s="33">
        <v>1684565</v>
      </c>
      <c r="I13" s="24"/>
      <c r="J13" s="52">
        <f>SUM(J14:K16)</f>
        <v>1684560.64</v>
      </c>
      <c r="K13" s="53"/>
    </row>
    <row r="14" spans="1:11" ht="15" customHeight="1" x14ac:dyDescent="0.25">
      <c r="B14" s="31" t="s">
        <v>7</v>
      </c>
      <c r="C14" s="49" t="s">
        <v>93</v>
      </c>
      <c r="D14" s="49"/>
      <c r="E14" s="49"/>
      <c r="F14" s="4" t="s">
        <v>113</v>
      </c>
      <c r="G14" s="14">
        <v>2</v>
      </c>
      <c r="H14" s="29">
        <v>813235</v>
      </c>
      <c r="I14" s="25">
        <v>406617</v>
      </c>
      <c r="J14" s="54">
        <f t="shared" ref="J14:J16" si="1">+G14*I14</f>
        <v>813234</v>
      </c>
      <c r="K14" s="55"/>
    </row>
    <row r="15" spans="1:11" ht="30" customHeight="1" x14ac:dyDescent="0.25">
      <c r="B15" s="31" t="s">
        <v>8</v>
      </c>
      <c r="C15" s="49" t="s">
        <v>94</v>
      </c>
      <c r="D15" s="49"/>
      <c r="E15" s="49"/>
      <c r="F15" s="4" t="s">
        <v>9</v>
      </c>
      <c r="G15" s="14">
        <v>12</v>
      </c>
      <c r="H15" s="29">
        <v>827607</v>
      </c>
      <c r="I15" s="25">
        <v>68967</v>
      </c>
      <c r="J15" s="54">
        <f t="shared" si="1"/>
        <v>827604</v>
      </c>
      <c r="K15" s="55"/>
    </row>
    <row r="16" spans="1:11" x14ac:dyDescent="0.25">
      <c r="B16" s="31" t="s">
        <v>10</v>
      </c>
      <c r="C16" s="49" t="s">
        <v>95</v>
      </c>
      <c r="D16" s="49"/>
      <c r="E16" s="49"/>
      <c r="F16" s="4" t="s">
        <v>11</v>
      </c>
      <c r="G16" s="14">
        <v>0.08</v>
      </c>
      <c r="H16" s="29">
        <v>43723</v>
      </c>
      <c r="I16" s="25">
        <v>546533</v>
      </c>
      <c r="J16" s="54">
        <f t="shared" si="1"/>
        <v>43722.64</v>
      </c>
      <c r="K16" s="55"/>
    </row>
    <row r="17" spans="2:11" x14ac:dyDescent="0.25">
      <c r="B17" s="22">
        <v>3</v>
      </c>
      <c r="C17" s="48" t="s">
        <v>80</v>
      </c>
      <c r="D17" s="48"/>
      <c r="E17" s="48"/>
      <c r="F17" s="41"/>
      <c r="G17" s="26"/>
      <c r="H17" s="33">
        <v>9098460</v>
      </c>
      <c r="I17" s="24"/>
      <c r="J17" s="52">
        <f>SUM(J18:K20)</f>
        <v>6171976</v>
      </c>
      <c r="K17" s="53"/>
    </row>
    <row r="18" spans="2:11" ht="15" customHeight="1" x14ac:dyDescent="0.25">
      <c r="B18" s="31" t="s">
        <v>12</v>
      </c>
      <c r="C18" s="49" t="s">
        <v>92</v>
      </c>
      <c r="D18" s="49"/>
      <c r="E18" s="49"/>
      <c r="F18" s="4" t="s">
        <v>4</v>
      </c>
      <c r="G18" s="14">
        <v>7.2</v>
      </c>
      <c r="H18" s="29">
        <v>3591916</v>
      </c>
      <c r="I18" s="25">
        <v>180000</v>
      </c>
      <c r="J18" s="54">
        <f t="shared" ref="J18:J20" si="2">+G18*I18</f>
        <v>1296000</v>
      </c>
      <c r="K18" s="55"/>
    </row>
    <row r="19" spans="2:11" x14ac:dyDescent="0.25">
      <c r="B19" s="31" t="s">
        <v>13</v>
      </c>
      <c r="C19" s="49" t="s">
        <v>91</v>
      </c>
      <c r="D19" s="49"/>
      <c r="E19" s="49"/>
      <c r="F19" s="4" t="s">
        <v>4</v>
      </c>
      <c r="G19" s="14">
        <v>63</v>
      </c>
      <c r="H19" s="29">
        <v>5355561</v>
      </c>
      <c r="I19" s="25">
        <v>75000</v>
      </c>
      <c r="J19" s="54">
        <f t="shared" si="2"/>
        <v>4725000</v>
      </c>
      <c r="K19" s="55"/>
    </row>
    <row r="20" spans="2:11" x14ac:dyDescent="0.25">
      <c r="B20" s="31" t="s">
        <v>14</v>
      </c>
      <c r="C20" s="49" t="s">
        <v>90</v>
      </c>
      <c r="D20" s="49"/>
      <c r="E20" s="49"/>
      <c r="F20" s="4" t="s">
        <v>4</v>
      </c>
      <c r="G20" s="14">
        <v>14</v>
      </c>
      <c r="H20" s="29">
        <v>150983</v>
      </c>
      <c r="I20" s="25">
        <v>10784</v>
      </c>
      <c r="J20" s="54">
        <f t="shared" si="2"/>
        <v>150976</v>
      </c>
      <c r="K20" s="55"/>
    </row>
    <row r="21" spans="2:11" x14ac:dyDescent="0.25">
      <c r="B21" s="27" t="s">
        <v>15</v>
      </c>
      <c r="C21" s="51" t="s">
        <v>16</v>
      </c>
      <c r="D21" s="51"/>
      <c r="E21" s="51"/>
      <c r="F21" s="22"/>
      <c r="G21" s="30"/>
      <c r="H21" s="33">
        <v>691885</v>
      </c>
      <c r="I21" s="24"/>
      <c r="J21" s="52">
        <f>SUM(J22)</f>
        <v>691880</v>
      </c>
      <c r="K21" s="53"/>
    </row>
    <row r="22" spans="2:11" ht="15" customHeight="1" x14ac:dyDescent="0.25">
      <c r="B22" s="31" t="s">
        <v>17</v>
      </c>
      <c r="C22" s="49" t="s">
        <v>89</v>
      </c>
      <c r="D22" s="49"/>
      <c r="E22" s="49"/>
      <c r="F22" s="4" t="s">
        <v>4</v>
      </c>
      <c r="G22" s="14">
        <v>14</v>
      </c>
      <c r="H22" s="29">
        <v>691885</v>
      </c>
      <c r="I22" s="25">
        <v>49420</v>
      </c>
      <c r="J22" s="54">
        <f t="shared" ref="J22" si="3">+G22*I22</f>
        <v>691880</v>
      </c>
      <c r="K22" s="55"/>
    </row>
    <row r="23" spans="2:11" s="15" customFormat="1" x14ac:dyDescent="0.3">
      <c r="B23" s="22">
        <v>5</v>
      </c>
      <c r="C23" s="48" t="s">
        <v>18</v>
      </c>
      <c r="D23" s="48"/>
      <c r="E23" s="48"/>
      <c r="F23" s="41"/>
      <c r="G23" s="26"/>
      <c r="H23" s="33">
        <v>169485</v>
      </c>
      <c r="I23" s="24"/>
      <c r="J23" s="52">
        <f>SUM(J24:K25)</f>
        <v>169485</v>
      </c>
      <c r="K23" s="53"/>
    </row>
    <row r="24" spans="2:11" x14ac:dyDescent="0.25">
      <c r="B24" s="31" t="s">
        <v>19</v>
      </c>
      <c r="C24" s="49" t="s">
        <v>99</v>
      </c>
      <c r="D24" s="49"/>
      <c r="E24" s="49"/>
      <c r="F24" s="4" t="s">
        <v>9</v>
      </c>
      <c r="G24" s="14">
        <v>1</v>
      </c>
      <c r="H24" s="29">
        <v>36202</v>
      </c>
      <c r="I24" s="25">
        <v>36202</v>
      </c>
      <c r="J24" s="54">
        <f t="shared" ref="J24:J25" si="4">+G24*I24</f>
        <v>36202</v>
      </c>
      <c r="K24" s="55"/>
    </row>
    <row r="25" spans="2:11" x14ac:dyDescent="0.25">
      <c r="B25" s="31" t="s">
        <v>20</v>
      </c>
      <c r="C25" s="49" t="s">
        <v>88</v>
      </c>
      <c r="D25" s="49"/>
      <c r="E25" s="49"/>
      <c r="F25" s="4" t="s">
        <v>9</v>
      </c>
      <c r="G25" s="14">
        <v>1</v>
      </c>
      <c r="H25" s="29">
        <v>133283</v>
      </c>
      <c r="I25" s="25">
        <v>133283</v>
      </c>
      <c r="J25" s="54">
        <f t="shared" si="4"/>
        <v>133283</v>
      </c>
      <c r="K25" s="55"/>
    </row>
    <row r="26" spans="2:11" x14ac:dyDescent="0.25">
      <c r="B26" s="22">
        <v>6</v>
      </c>
      <c r="C26" s="51" t="s">
        <v>21</v>
      </c>
      <c r="D26" s="51"/>
      <c r="E26" s="51"/>
      <c r="F26" s="22"/>
      <c r="G26" s="30"/>
      <c r="H26" s="33">
        <v>18526018</v>
      </c>
      <c r="I26" s="24"/>
      <c r="J26" s="52">
        <f>SUM(J27:K38)</f>
        <v>16155000</v>
      </c>
      <c r="K26" s="53"/>
    </row>
    <row r="27" spans="2:11" ht="305.25" customHeight="1" x14ac:dyDescent="0.25">
      <c r="B27" s="28" t="s">
        <v>22</v>
      </c>
      <c r="C27" s="56" t="s">
        <v>75</v>
      </c>
      <c r="D27" s="56"/>
      <c r="E27" s="56"/>
      <c r="F27" s="4" t="s">
        <v>9</v>
      </c>
      <c r="G27" s="16">
        <v>13</v>
      </c>
      <c r="H27" s="17">
        <v>2464722</v>
      </c>
      <c r="I27" s="25">
        <v>150000</v>
      </c>
      <c r="J27" s="54">
        <f t="shared" ref="J27:J38" si="5">+G27*I27</f>
        <v>1950000</v>
      </c>
      <c r="K27" s="55"/>
    </row>
    <row r="28" spans="2:11" ht="132" customHeight="1" x14ac:dyDescent="0.25">
      <c r="B28" s="28" t="s">
        <v>23</v>
      </c>
      <c r="C28" s="56" t="s">
        <v>86</v>
      </c>
      <c r="D28" s="56"/>
      <c r="E28" s="56"/>
      <c r="F28" s="4" t="s">
        <v>9</v>
      </c>
      <c r="G28" s="16">
        <v>13</v>
      </c>
      <c r="H28" s="17">
        <v>2338141</v>
      </c>
      <c r="I28" s="25">
        <v>150000</v>
      </c>
      <c r="J28" s="54">
        <f t="shared" si="5"/>
        <v>1950000</v>
      </c>
      <c r="K28" s="55"/>
    </row>
    <row r="29" spans="2:11" s="5" customFormat="1" ht="133.5" customHeight="1" x14ac:dyDescent="0.25">
      <c r="B29" s="28" t="s">
        <v>24</v>
      </c>
      <c r="C29" s="56" t="s">
        <v>87</v>
      </c>
      <c r="D29" s="56"/>
      <c r="E29" s="56"/>
      <c r="F29" s="4" t="s">
        <v>9</v>
      </c>
      <c r="G29" s="16">
        <v>19</v>
      </c>
      <c r="H29" s="17">
        <v>3087215</v>
      </c>
      <c r="I29" s="25">
        <v>150000</v>
      </c>
      <c r="J29" s="54">
        <f t="shared" si="5"/>
        <v>2850000</v>
      </c>
      <c r="K29" s="55"/>
    </row>
    <row r="30" spans="2:11" ht="91.5" customHeight="1" x14ac:dyDescent="0.25">
      <c r="B30" s="28" t="s">
        <v>25</v>
      </c>
      <c r="C30" s="56" t="s">
        <v>85</v>
      </c>
      <c r="D30" s="56"/>
      <c r="E30" s="56"/>
      <c r="F30" s="4" t="s">
        <v>9</v>
      </c>
      <c r="G30" s="16">
        <v>4</v>
      </c>
      <c r="H30" s="17">
        <v>640960</v>
      </c>
      <c r="I30" s="25">
        <v>150000</v>
      </c>
      <c r="J30" s="54">
        <f t="shared" si="5"/>
        <v>600000</v>
      </c>
      <c r="K30" s="55"/>
    </row>
    <row r="31" spans="2:11" ht="90" customHeight="1" x14ac:dyDescent="0.25">
      <c r="B31" s="28" t="s">
        <v>26</v>
      </c>
      <c r="C31" s="56" t="s">
        <v>83</v>
      </c>
      <c r="D31" s="56"/>
      <c r="E31" s="56"/>
      <c r="F31" s="4" t="s">
        <v>9</v>
      </c>
      <c r="G31" s="16">
        <v>3</v>
      </c>
      <c r="H31" s="17">
        <v>341910</v>
      </c>
      <c r="I31" s="25">
        <v>100000</v>
      </c>
      <c r="J31" s="54">
        <f t="shared" si="5"/>
        <v>300000</v>
      </c>
      <c r="K31" s="55"/>
    </row>
    <row r="32" spans="2:11" ht="105" customHeight="1" x14ac:dyDescent="0.25">
      <c r="B32" s="28" t="s">
        <v>27</v>
      </c>
      <c r="C32" s="56" t="s">
        <v>84</v>
      </c>
      <c r="D32" s="56"/>
      <c r="E32" s="56"/>
      <c r="F32" s="4" t="s">
        <v>9</v>
      </c>
      <c r="G32" s="16">
        <v>1</v>
      </c>
      <c r="H32" s="17">
        <v>138410</v>
      </c>
      <c r="I32" s="25">
        <v>100000</v>
      </c>
      <c r="J32" s="54">
        <f t="shared" si="5"/>
        <v>100000</v>
      </c>
      <c r="K32" s="55"/>
    </row>
    <row r="33" spans="2:11" s="5" customFormat="1" ht="132" customHeight="1" x14ac:dyDescent="0.25">
      <c r="B33" s="28" t="s">
        <v>28</v>
      </c>
      <c r="C33" s="56" t="s">
        <v>82</v>
      </c>
      <c r="D33" s="56"/>
      <c r="E33" s="56"/>
      <c r="F33" s="4" t="s">
        <v>9</v>
      </c>
      <c r="G33" s="16">
        <v>3</v>
      </c>
      <c r="H33" s="17">
        <v>632727</v>
      </c>
      <c r="I33" s="25">
        <v>180000</v>
      </c>
      <c r="J33" s="54">
        <f t="shared" si="5"/>
        <v>540000</v>
      </c>
      <c r="K33" s="55"/>
    </row>
    <row r="34" spans="2:11" ht="144" customHeight="1" x14ac:dyDescent="0.25">
      <c r="B34" s="28" t="s">
        <v>29</v>
      </c>
      <c r="C34" s="56" t="s">
        <v>76</v>
      </c>
      <c r="D34" s="56"/>
      <c r="E34" s="56"/>
      <c r="F34" s="4" t="s">
        <v>9</v>
      </c>
      <c r="G34" s="16">
        <v>1</v>
      </c>
      <c r="H34" s="17">
        <v>942800</v>
      </c>
      <c r="I34" s="25">
        <v>800000</v>
      </c>
      <c r="J34" s="54">
        <f t="shared" si="5"/>
        <v>800000</v>
      </c>
      <c r="K34" s="55"/>
    </row>
    <row r="35" spans="2:11" ht="162.75" customHeight="1" x14ac:dyDescent="0.25">
      <c r="B35" s="28" t="s">
        <v>30</v>
      </c>
      <c r="C35" s="56" t="s">
        <v>81</v>
      </c>
      <c r="D35" s="56"/>
      <c r="E35" s="56"/>
      <c r="F35" s="6" t="s">
        <v>113</v>
      </c>
      <c r="G35" s="16">
        <v>15</v>
      </c>
      <c r="H35" s="17">
        <v>1383000</v>
      </c>
      <c r="I35" s="25">
        <v>75000</v>
      </c>
      <c r="J35" s="54">
        <f t="shared" si="5"/>
        <v>1125000</v>
      </c>
      <c r="K35" s="55"/>
    </row>
    <row r="36" spans="2:11" ht="28.5" customHeight="1" x14ac:dyDescent="0.25">
      <c r="B36" s="28" t="s">
        <v>31</v>
      </c>
      <c r="C36" s="56" t="s">
        <v>100</v>
      </c>
      <c r="D36" s="56"/>
      <c r="E36" s="56"/>
      <c r="F36" s="4" t="s">
        <v>9</v>
      </c>
      <c r="G36" s="16">
        <v>11</v>
      </c>
      <c r="H36" s="17">
        <v>312213</v>
      </c>
      <c r="I36" s="25">
        <v>20000</v>
      </c>
      <c r="J36" s="54">
        <f t="shared" si="5"/>
        <v>220000</v>
      </c>
      <c r="K36" s="55"/>
    </row>
    <row r="37" spans="2:11" ht="57.75" customHeight="1" x14ac:dyDescent="0.25">
      <c r="B37" s="28" t="s">
        <v>32</v>
      </c>
      <c r="C37" s="56" t="s">
        <v>101</v>
      </c>
      <c r="D37" s="56"/>
      <c r="E37" s="56"/>
      <c r="F37" s="4" t="s">
        <v>9</v>
      </c>
      <c r="G37" s="16">
        <v>1</v>
      </c>
      <c r="H37" s="17">
        <v>243920</v>
      </c>
      <c r="I37" s="25">
        <v>220000</v>
      </c>
      <c r="J37" s="54">
        <f t="shared" si="5"/>
        <v>220000</v>
      </c>
      <c r="K37" s="55"/>
    </row>
    <row r="38" spans="2:11" ht="146.25" customHeight="1" x14ac:dyDescent="0.25">
      <c r="B38" s="28" t="s">
        <v>33</v>
      </c>
      <c r="C38" s="57" t="s">
        <v>102</v>
      </c>
      <c r="D38" s="57"/>
      <c r="E38" s="57"/>
      <c r="F38" s="4" t="s">
        <v>9</v>
      </c>
      <c r="G38" s="14">
        <v>5</v>
      </c>
      <c r="H38" s="29">
        <v>6000000</v>
      </c>
      <c r="I38" s="25">
        <v>1100000</v>
      </c>
      <c r="J38" s="54">
        <f t="shared" si="5"/>
        <v>5500000</v>
      </c>
      <c r="K38" s="55"/>
    </row>
    <row r="39" spans="2:11" s="5" customFormat="1" x14ac:dyDescent="0.25">
      <c r="B39" s="27" t="s">
        <v>34</v>
      </c>
      <c r="C39" s="40" t="s">
        <v>35</v>
      </c>
      <c r="D39" s="40"/>
      <c r="E39" s="40"/>
      <c r="F39" s="22"/>
      <c r="G39" s="30"/>
      <c r="H39" s="33">
        <v>1589543</v>
      </c>
      <c r="I39" s="24"/>
      <c r="J39" s="52">
        <f>SUM(J40:K43)</f>
        <v>1589533</v>
      </c>
      <c r="K39" s="53"/>
    </row>
    <row r="40" spans="2:11" ht="30" customHeight="1" x14ac:dyDescent="0.25">
      <c r="B40" s="31" t="s">
        <v>36</v>
      </c>
      <c r="C40" s="49" t="s">
        <v>103</v>
      </c>
      <c r="D40" s="49"/>
      <c r="E40" s="49"/>
      <c r="F40" s="4" t="s">
        <v>113</v>
      </c>
      <c r="G40" s="14">
        <v>30</v>
      </c>
      <c r="H40" s="29">
        <v>646269</v>
      </c>
      <c r="I40" s="25">
        <v>21542</v>
      </c>
      <c r="J40" s="54">
        <f t="shared" ref="J40:J43" si="6">+G40*I40</f>
        <v>646260</v>
      </c>
      <c r="K40" s="55"/>
    </row>
    <row r="41" spans="2:11" ht="36.75" customHeight="1" x14ac:dyDescent="0.25">
      <c r="B41" s="31" t="s">
        <v>37</v>
      </c>
      <c r="C41" s="49" t="s">
        <v>104</v>
      </c>
      <c r="D41" s="49"/>
      <c r="E41" s="49"/>
      <c r="F41" s="4" t="s">
        <v>4</v>
      </c>
      <c r="G41" s="14">
        <v>2</v>
      </c>
      <c r="H41" s="29">
        <v>97281</v>
      </c>
      <c r="I41" s="25">
        <v>48640</v>
      </c>
      <c r="J41" s="54">
        <f t="shared" si="6"/>
        <v>97280</v>
      </c>
      <c r="K41" s="55"/>
    </row>
    <row r="42" spans="2:11" s="5" customFormat="1" ht="15" customHeight="1" x14ac:dyDescent="0.25">
      <c r="B42" s="31" t="s">
        <v>38</v>
      </c>
      <c r="C42" s="49" t="s">
        <v>105</v>
      </c>
      <c r="D42" s="49"/>
      <c r="E42" s="49"/>
      <c r="F42" s="4" t="s">
        <v>4</v>
      </c>
      <c r="G42" s="14">
        <v>2</v>
      </c>
      <c r="H42" s="29">
        <v>190468</v>
      </c>
      <c r="I42" s="25">
        <v>95234</v>
      </c>
      <c r="J42" s="54">
        <f t="shared" si="6"/>
        <v>190468</v>
      </c>
      <c r="K42" s="55"/>
    </row>
    <row r="43" spans="2:11" ht="34.5" customHeight="1" x14ac:dyDescent="0.25">
      <c r="B43" s="31" t="s">
        <v>39</v>
      </c>
      <c r="C43" s="49" t="s">
        <v>106</v>
      </c>
      <c r="D43" s="49"/>
      <c r="E43" s="49"/>
      <c r="F43" s="4" t="s">
        <v>4</v>
      </c>
      <c r="G43" s="14">
        <v>5</v>
      </c>
      <c r="H43" s="29">
        <v>655525</v>
      </c>
      <c r="I43" s="25">
        <v>131105</v>
      </c>
      <c r="J43" s="54">
        <f t="shared" si="6"/>
        <v>655525</v>
      </c>
      <c r="K43" s="55"/>
    </row>
    <row r="44" spans="2:11" x14ac:dyDescent="0.25">
      <c r="B44" s="27" t="s">
        <v>40</v>
      </c>
      <c r="C44" s="51" t="s">
        <v>41</v>
      </c>
      <c r="D44" s="51"/>
      <c r="E44" s="51"/>
      <c r="F44" s="22"/>
      <c r="G44" s="30"/>
      <c r="H44" s="33">
        <v>2257728</v>
      </c>
      <c r="I44" s="24"/>
      <c r="J44" s="52">
        <f>SUM(J45:K46)</f>
        <v>2257700</v>
      </c>
      <c r="K44" s="53"/>
    </row>
    <row r="45" spans="2:11" ht="15" customHeight="1" x14ac:dyDescent="0.25">
      <c r="B45" s="31" t="s">
        <v>42</v>
      </c>
      <c r="C45" s="49" t="s">
        <v>77</v>
      </c>
      <c r="D45" s="49"/>
      <c r="E45" s="49"/>
      <c r="F45" s="4" t="s">
        <v>4</v>
      </c>
      <c r="G45" s="14">
        <v>100</v>
      </c>
      <c r="H45" s="29">
        <v>1704528</v>
      </c>
      <c r="I45" s="25">
        <v>17045</v>
      </c>
      <c r="J45" s="54">
        <f t="shared" ref="J45:J46" si="7">+G45*I45</f>
        <v>1704500</v>
      </c>
      <c r="K45" s="55"/>
    </row>
    <row r="46" spans="2:11" ht="27" customHeight="1" x14ac:dyDescent="0.25">
      <c r="B46" s="31" t="s">
        <v>42</v>
      </c>
      <c r="C46" s="49" t="s">
        <v>107</v>
      </c>
      <c r="D46" s="49"/>
      <c r="E46" s="49"/>
      <c r="F46" s="4" t="s">
        <v>4</v>
      </c>
      <c r="G46" s="14">
        <v>100</v>
      </c>
      <c r="H46" s="29">
        <v>553200</v>
      </c>
      <c r="I46" s="25">
        <v>5532</v>
      </c>
      <c r="J46" s="54">
        <f t="shared" si="7"/>
        <v>553200</v>
      </c>
      <c r="K46" s="55"/>
    </row>
    <row r="47" spans="2:11" x14ac:dyDescent="0.25">
      <c r="B47" s="27" t="s">
        <v>43</v>
      </c>
      <c r="C47" s="40" t="s">
        <v>44</v>
      </c>
      <c r="D47" s="40"/>
      <c r="E47" s="40"/>
      <c r="F47" s="22"/>
      <c r="G47" s="30"/>
      <c r="H47" s="33">
        <v>321812</v>
      </c>
      <c r="I47" s="24"/>
      <c r="J47" s="52">
        <f>SUM(J48)</f>
        <v>321812</v>
      </c>
      <c r="K47" s="53"/>
    </row>
    <row r="48" spans="2:11" ht="15" customHeight="1" x14ac:dyDescent="0.25">
      <c r="B48" s="31" t="s">
        <v>45</v>
      </c>
      <c r="C48" s="49" t="s">
        <v>108</v>
      </c>
      <c r="D48" s="49"/>
      <c r="E48" s="49"/>
      <c r="F48" s="4" t="s">
        <v>9</v>
      </c>
      <c r="G48" s="14">
        <v>1</v>
      </c>
      <c r="H48" s="29">
        <v>321812</v>
      </c>
      <c r="I48" s="25">
        <v>321812</v>
      </c>
      <c r="J48" s="54">
        <f t="shared" ref="J48" si="8">+G48*I48</f>
        <v>321812</v>
      </c>
      <c r="K48" s="55"/>
    </row>
    <row r="49" spans="2:11" x14ac:dyDescent="0.25">
      <c r="B49" s="27" t="s">
        <v>46</v>
      </c>
      <c r="C49" s="51" t="s">
        <v>47</v>
      </c>
      <c r="D49" s="51"/>
      <c r="E49" s="51"/>
      <c r="F49" s="22"/>
      <c r="G49" s="30"/>
      <c r="H49" s="33">
        <v>383389</v>
      </c>
      <c r="I49" s="24"/>
      <c r="J49" s="52">
        <f>SUM(J50)</f>
        <v>383388</v>
      </c>
      <c r="K49" s="53"/>
    </row>
    <row r="50" spans="2:11" ht="15" customHeight="1" x14ac:dyDescent="0.25">
      <c r="B50" s="31" t="s">
        <v>48</v>
      </c>
      <c r="C50" s="49" t="s">
        <v>109</v>
      </c>
      <c r="D50" s="49"/>
      <c r="E50" s="49"/>
      <c r="F50" s="4" t="s">
        <v>9</v>
      </c>
      <c r="G50" s="14">
        <v>2</v>
      </c>
      <c r="H50" s="29">
        <v>383389</v>
      </c>
      <c r="I50" s="25">
        <v>191694</v>
      </c>
      <c r="J50" s="54">
        <f t="shared" ref="J50" si="9">+G50*I50</f>
        <v>383388</v>
      </c>
      <c r="K50" s="55"/>
    </row>
    <row r="51" spans="2:11" ht="15" customHeight="1" x14ac:dyDescent="0.25">
      <c r="B51" s="41">
        <v>11</v>
      </c>
      <c r="C51" s="48" t="s">
        <v>49</v>
      </c>
      <c r="D51" s="48"/>
      <c r="E51" s="48"/>
      <c r="F51" s="35"/>
      <c r="G51" s="26"/>
      <c r="H51" s="33">
        <v>1428853</v>
      </c>
      <c r="I51" s="24"/>
      <c r="J51" s="52">
        <f>SUM(J52:K53)</f>
        <v>1428852</v>
      </c>
      <c r="K51" s="53"/>
    </row>
    <row r="52" spans="2:11" ht="31.5" customHeight="1" x14ac:dyDescent="0.25">
      <c r="B52" s="31" t="s">
        <v>50</v>
      </c>
      <c r="C52" s="49" t="s">
        <v>78</v>
      </c>
      <c r="D52" s="49"/>
      <c r="E52" s="49"/>
      <c r="F52" s="4" t="s">
        <v>9</v>
      </c>
      <c r="G52" s="14">
        <v>2</v>
      </c>
      <c r="H52" s="29">
        <v>1114735</v>
      </c>
      <c r="I52" s="25">
        <v>557367</v>
      </c>
      <c r="J52" s="54">
        <f t="shared" ref="J52:J53" si="10">+G52*I52</f>
        <v>1114734</v>
      </c>
      <c r="K52" s="55"/>
    </row>
    <row r="53" spans="2:11" ht="15" customHeight="1" x14ac:dyDescent="0.25">
      <c r="B53" s="31" t="s">
        <v>51</v>
      </c>
      <c r="C53" s="49" t="s">
        <v>110</v>
      </c>
      <c r="D53" s="49"/>
      <c r="E53" s="49"/>
      <c r="F53" s="4" t="s">
        <v>9</v>
      </c>
      <c r="G53" s="14">
        <v>2</v>
      </c>
      <c r="H53" s="29">
        <v>314118</v>
      </c>
      <c r="I53" s="25">
        <v>157059</v>
      </c>
      <c r="J53" s="54">
        <f t="shared" si="10"/>
        <v>314118</v>
      </c>
      <c r="K53" s="55"/>
    </row>
    <row r="54" spans="2:11" x14ac:dyDescent="0.25">
      <c r="B54" s="27" t="s">
        <v>52</v>
      </c>
      <c r="C54" s="40" t="s">
        <v>53</v>
      </c>
      <c r="D54" s="40"/>
      <c r="E54" s="40"/>
      <c r="F54" s="22"/>
      <c r="G54" s="30"/>
      <c r="H54" s="33">
        <v>370754</v>
      </c>
      <c r="I54" s="24"/>
      <c r="J54" s="52">
        <f>SUM(J55:K56)</f>
        <v>370754</v>
      </c>
      <c r="K54" s="53"/>
    </row>
    <row r="55" spans="2:11" ht="15" customHeight="1" x14ac:dyDescent="0.25">
      <c r="B55" s="31" t="s">
        <v>54</v>
      </c>
      <c r="C55" s="49" t="s">
        <v>112</v>
      </c>
      <c r="D55" s="49"/>
      <c r="E55" s="49"/>
      <c r="F55" s="4" t="s">
        <v>9</v>
      </c>
      <c r="G55" s="14">
        <v>1</v>
      </c>
      <c r="H55" s="29">
        <v>178573</v>
      </c>
      <c r="I55" s="25">
        <v>178573</v>
      </c>
      <c r="J55" s="54">
        <f t="shared" ref="J55:J56" si="11">+G55*I55</f>
        <v>178573</v>
      </c>
      <c r="K55" s="55"/>
    </row>
    <row r="56" spans="2:11" ht="30" customHeight="1" x14ac:dyDescent="0.25">
      <c r="B56" s="31" t="s">
        <v>55</v>
      </c>
      <c r="C56" s="49" t="s">
        <v>79</v>
      </c>
      <c r="D56" s="49"/>
      <c r="E56" s="49"/>
      <c r="F56" s="4" t="s">
        <v>9</v>
      </c>
      <c r="G56" s="14">
        <v>1</v>
      </c>
      <c r="H56" s="29">
        <v>192181</v>
      </c>
      <c r="I56" s="25">
        <v>192181</v>
      </c>
      <c r="J56" s="54">
        <f t="shared" si="11"/>
        <v>192181</v>
      </c>
      <c r="K56" s="55"/>
    </row>
    <row r="57" spans="2:11" x14ac:dyDescent="0.25">
      <c r="B57" s="27" t="s">
        <v>56</v>
      </c>
      <c r="C57" s="51" t="s">
        <v>57</v>
      </c>
      <c r="D57" s="51"/>
      <c r="E57" s="51"/>
      <c r="F57" s="22"/>
      <c r="G57" s="30"/>
      <c r="H57" s="33">
        <v>336000</v>
      </c>
      <c r="I57" s="24"/>
      <c r="J57" s="52">
        <f>SUM(J58)</f>
        <v>224000</v>
      </c>
      <c r="K57" s="53"/>
    </row>
    <row r="58" spans="2:11" ht="15" customHeight="1" x14ac:dyDescent="0.25">
      <c r="B58" s="31" t="s">
        <v>58</v>
      </c>
      <c r="C58" s="49" t="s">
        <v>111</v>
      </c>
      <c r="D58" s="49"/>
      <c r="E58" s="49"/>
      <c r="F58" s="36" t="s">
        <v>4</v>
      </c>
      <c r="G58" s="14">
        <v>112</v>
      </c>
      <c r="H58" s="29">
        <v>336000</v>
      </c>
      <c r="I58" s="25">
        <v>2000</v>
      </c>
      <c r="J58" s="54">
        <f t="shared" ref="J58" si="12">+G58*I58</f>
        <v>224000</v>
      </c>
      <c r="K58" s="55"/>
    </row>
    <row r="59" spans="2:11" ht="16.5" customHeight="1" x14ac:dyDescent="0.25">
      <c r="B59" s="7"/>
      <c r="C59" s="58" t="s">
        <v>64</v>
      </c>
      <c r="D59" s="58"/>
      <c r="E59" s="58"/>
      <c r="F59" s="58"/>
      <c r="G59" s="58"/>
      <c r="H59" s="34">
        <v>37180745</v>
      </c>
      <c r="I59" s="32"/>
      <c r="J59" s="62">
        <f>+J9+J13+J17+J21+J23+J26+J39+J44+J47+J49+J51+J54+J57</f>
        <v>31771192.640000001</v>
      </c>
      <c r="K59" s="63"/>
    </row>
    <row r="60" spans="2:11" s="5" customFormat="1" ht="9" customHeight="1" x14ac:dyDescent="0.25">
      <c r="B60" s="64"/>
      <c r="C60" s="64"/>
      <c r="D60" s="64"/>
      <c r="E60" s="64"/>
      <c r="F60" s="64"/>
      <c r="G60" s="64"/>
      <c r="H60" s="64"/>
      <c r="I60" s="64"/>
      <c r="J60" s="64"/>
      <c r="K60" s="64"/>
    </row>
    <row r="61" spans="2:11" x14ac:dyDescent="0.25">
      <c r="B61" s="7"/>
      <c r="C61" s="58" t="s">
        <v>65</v>
      </c>
      <c r="D61" s="58"/>
      <c r="E61" s="58"/>
      <c r="F61" s="58"/>
      <c r="G61" s="58"/>
      <c r="H61" s="58"/>
      <c r="I61" s="58"/>
      <c r="J61" s="60">
        <f>+J59</f>
        <v>31771192.640000001</v>
      </c>
      <c r="K61" s="60"/>
    </row>
    <row r="62" spans="2:11" x14ac:dyDescent="0.25">
      <c r="B62" s="4"/>
      <c r="C62" s="61" t="s">
        <v>59</v>
      </c>
      <c r="D62" s="61"/>
      <c r="E62" s="61"/>
      <c r="F62" s="61"/>
      <c r="G62" s="61"/>
      <c r="H62" s="4" t="s">
        <v>60</v>
      </c>
      <c r="I62" s="42">
        <v>0.13</v>
      </c>
      <c r="J62" s="59">
        <f>+J61*I62</f>
        <v>4130255.0432000002</v>
      </c>
      <c r="K62" s="59"/>
    </row>
    <row r="63" spans="2:11" s="5" customFormat="1" x14ac:dyDescent="0.25">
      <c r="B63" s="4"/>
      <c r="C63" s="61" t="s">
        <v>61</v>
      </c>
      <c r="D63" s="61"/>
      <c r="E63" s="61"/>
      <c r="F63" s="61"/>
      <c r="G63" s="61"/>
      <c r="H63" s="4" t="s">
        <v>60</v>
      </c>
      <c r="I63" s="42">
        <v>0.02</v>
      </c>
      <c r="J63" s="59">
        <f>+J61*I63</f>
        <v>635423.85279999999</v>
      </c>
      <c r="K63" s="59"/>
    </row>
    <row r="64" spans="2:11" x14ac:dyDescent="0.25">
      <c r="B64" s="4"/>
      <c r="C64" s="61" t="s">
        <v>62</v>
      </c>
      <c r="D64" s="61"/>
      <c r="E64" s="61"/>
      <c r="F64" s="61"/>
      <c r="G64" s="61"/>
      <c r="H64" s="4" t="s">
        <v>60</v>
      </c>
      <c r="I64" s="42">
        <v>0.05</v>
      </c>
      <c r="J64" s="59">
        <f>+J61*I64</f>
        <v>1588559.6320000002</v>
      </c>
      <c r="K64" s="59"/>
    </row>
    <row r="65" spans="1:11" x14ac:dyDescent="0.25">
      <c r="B65" s="4"/>
      <c r="C65" s="61" t="s">
        <v>63</v>
      </c>
      <c r="D65" s="61"/>
      <c r="E65" s="61"/>
      <c r="F65" s="61"/>
      <c r="G65" s="61"/>
      <c r="H65" s="4" t="s">
        <v>60</v>
      </c>
      <c r="I65" s="42">
        <v>0.19</v>
      </c>
      <c r="J65" s="59">
        <f>+J64*+I65</f>
        <v>301826.33008000004</v>
      </c>
      <c r="K65" s="59"/>
    </row>
    <row r="66" spans="1:11" x14ac:dyDescent="0.25">
      <c r="B66" s="7"/>
      <c r="C66" s="47" t="s">
        <v>73</v>
      </c>
      <c r="D66" s="47"/>
      <c r="E66" s="47"/>
      <c r="F66" s="47"/>
      <c r="G66" s="47"/>
      <c r="H66" s="47"/>
      <c r="I66" s="47"/>
      <c r="J66" s="60">
        <f>SUM(J61:K65)</f>
        <v>38427257.49808</v>
      </c>
      <c r="K66" s="60"/>
    </row>
    <row r="67" spans="1:11" x14ac:dyDescent="0.25">
      <c r="C67" s="3"/>
      <c r="D67" s="3"/>
      <c r="E67" s="3"/>
      <c r="F67" s="3"/>
      <c r="G67" s="3"/>
      <c r="H67" s="3"/>
    </row>
    <row r="68" spans="1:11" x14ac:dyDescent="0.25">
      <c r="C68" s="3"/>
      <c r="D68" s="3"/>
      <c r="E68" s="3"/>
      <c r="F68" s="3"/>
      <c r="G68" s="3"/>
      <c r="H68" s="3"/>
    </row>
    <row r="69" spans="1:11" ht="14.25" customHeight="1" x14ac:dyDescent="0.25">
      <c r="A69" s="65" t="s">
        <v>115</v>
      </c>
      <c r="B69" s="65"/>
      <c r="C69" s="65"/>
      <c r="D69" s="65"/>
      <c r="E69" s="65"/>
      <c r="F69" s="65"/>
      <c r="G69" s="65"/>
      <c r="H69" s="65"/>
      <c r="I69" s="65"/>
      <c r="J69" s="65"/>
      <c r="K69" s="65"/>
    </row>
    <row r="70" spans="1:11" ht="14.25" customHeight="1" x14ac:dyDescent="0.25">
      <c r="A70" s="65"/>
      <c r="B70" s="65"/>
      <c r="C70" s="65"/>
      <c r="D70" s="65"/>
      <c r="E70" s="65"/>
      <c r="F70" s="65"/>
      <c r="G70" s="65"/>
      <c r="H70" s="65"/>
      <c r="I70" s="65"/>
      <c r="J70" s="65"/>
      <c r="K70" s="65"/>
    </row>
    <row r="71" spans="1:11" ht="14.25" customHeight="1" x14ac:dyDescent="0.25">
      <c r="A71" s="65"/>
      <c r="B71" s="65"/>
      <c r="C71" s="65"/>
      <c r="D71" s="65"/>
      <c r="E71" s="65"/>
      <c r="F71" s="65"/>
      <c r="G71" s="65"/>
      <c r="H71" s="65"/>
      <c r="I71" s="65"/>
      <c r="J71" s="65"/>
      <c r="K71" s="65"/>
    </row>
    <row r="72" spans="1:11" x14ac:dyDescent="0.25">
      <c r="A72" s="18"/>
      <c r="B72" s="18"/>
      <c r="C72" s="18"/>
      <c r="D72" s="18"/>
      <c r="E72" s="18"/>
      <c r="F72" s="18"/>
      <c r="G72" s="18"/>
      <c r="H72" s="18"/>
      <c r="I72" s="18"/>
      <c r="J72" s="18"/>
      <c r="K72" s="18"/>
    </row>
    <row r="73" spans="1:11" x14ac:dyDescent="0.25">
      <c r="A73" s="18"/>
      <c r="B73" s="18"/>
      <c r="C73" s="18"/>
      <c r="D73" s="18"/>
      <c r="E73" s="18"/>
      <c r="F73" s="18"/>
      <c r="G73" s="18"/>
      <c r="H73" s="18"/>
      <c r="I73" s="18"/>
      <c r="J73" s="18"/>
      <c r="K73" s="18"/>
    </row>
    <row r="74" spans="1:11" x14ac:dyDescent="0.25">
      <c r="C74" s="3"/>
      <c r="D74" s="3"/>
      <c r="E74" s="3"/>
      <c r="F74" s="3"/>
      <c r="G74" s="3"/>
      <c r="H74" s="3"/>
    </row>
    <row r="75" spans="1:11" x14ac:dyDescent="0.25">
      <c r="A75" s="19"/>
      <c r="B75" s="19"/>
      <c r="C75" s="19"/>
      <c r="D75" s="19"/>
      <c r="E75" s="19"/>
      <c r="F75" s="3"/>
      <c r="G75" s="3"/>
      <c r="H75" s="3"/>
    </row>
    <row r="76" spans="1:11" x14ac:dyDescent="0.25">
      <c r="A76" s="20" t="s">
        <v>74</v>
      </c>
      <c r="C76" s="3"/>
      <c r="D76" s="3"/>
      <c r="E76" s="3"/>
      <c r="F76" s="3"/>
      <c r="G76" s="3"/>
      <c r="H76" s="3"/>
    </row>
    <row r="77" spans="1:11" x14ac:dyDescent="0.25">
      <c r="C77" s="3"/>
      <c r="D77" s="3"/>
      <c r="E77" s="3"/>
      <c r="F77" s="3"/>
      <c r="G77" s="3"/>
      <c r="H77" s="3"/>
      <c r="J77" s="8"/>
      <c r="K77" s="8"/>
    </row>
    <row r="78" spans="1:11" x14ac:dyDescent="0.25">
      <c r="C78" s="3"/>
      <c r="D78" s="3"/>
      <c r="E78" s="3"/>
      <c r="F78" s="3"/>
      <c r="G78" s="3"/>
      <c r="H78" s="3"/>
      <c r="J78" s="8"/>
      <c r="K78" s="8"/>
    </row>
    <row r="79" spans="1:11" x14ac:dyDescent="0.25">
      <c r="C79" s="3"/>
      <c r="D79" s="3"/>
      <c r="E79" s="3"/>
      <c r="F79" s="3"/>
      <c r="G79" s="3"/>
      <c r="H79" s="3"/>
      <c r="J79" s="8"/>
      <c r="K79" s="8"/>
    </row>
    <row r="80" spans="1:11" x14ac:dyDescent="0.25">
      <c r="C80" s="3"/>
      <c r="D80" s="3"/>
      <c r="E80" s="3"/>
      <c r="F80" s="3"/>
      <c r="G80" s="3"/>
      <c r="H80" s="3"/>
      <c r="J80" s="8"/>
      <c r="K80" s="8"/>
    </row>
    <row r="81" spans="3:11" x14ac:dyDescent="0.25">
      <c r="C81" s="3"/>
      <c r="D81" s="3"/>
      <c r="E81" s="3"/>
      <c r="F81" s="3"/>
      <c r="G81" s="3"/>
      <c r="H81" s="3"/>
      <c r="J81" s="8"/>
      <c r="K81" s="8"/>
    </row>
    <row r="82" spans="3:11" x14ac:dyDescent="0.25">
      <c r="C82" s="3"/>
      <c r="D82" s="3"/>
      <c r="E82" s="3"/>
      <c r="F82" s="3"/>
      <c r="G82" s="3"/>
      <c r="H82" s="3"/>
      <c r="J82" s="9"/>
      <c r="K82" s="9"/>
    </row>
  </sheetData>
  <mergeCells count="117">
    <mergeCell ref="A3:K4"/>
    <mergeCell ref="A6:K6"/>
    <mergeCell ref="C8:E8"/>
    <mergeCell ref="J8:K8"/>
    <mergeCell ref="C9:E9"/>
    <mergeCell ref="J9:K9"/>
    <mergeCell ref="C13:E13"/>
    <mergeCell ref="J13:K13"/>
    <mergeCell ref="C14:E14"/>
    <mergeCell ref="J14:K14"/>
    <mergeCell ref="C15:E15"/>
    <mergeCell ref="J15:K15"/>
    <mergeCell ref="C10:E10"/>
    <mergeCell ref="J10:K10"/>
    <mergeCell ref="C11:E11"/>
    <mergeCell ref="J11:K11"/>
    <mergeCell ref="C12:E12"/>
    <mergeCell ref="J12:K12"/>
    <mergeCell ref="C19:E19"/>
    <mergeCell ref="J19:K19"/>
    <mergeCell ref="C20:E20"/>
    <mergeCell ref="J20:K20"/>
    <mergeCell ref="C21:E21"/>
    <mergeCell ref="J21:K21"/>
    <mergeCell ref="C16:E16"/>
    <mergeCell ref="J16:K16"/>
    <mergeCell ref="C17:E17"/>
    <mergeCell ref="J17:K17"/>
    <mergeCell ref="C18:E18"/>
    <mergeCell ref="J18:K18"/>
    <mergeCell ref="C25:E25"/>
    <mergeCell ref="J25:K25"/>
    <mergeCell ref="C26:E26"/>
    <mergeCell ref="J26:K26"/>
    <mergeCell ref="C27:E27"/>
    <mergeCell ref="J27:K27"/>
    <mergeCell ref="C22:E22"/>
    <mergeCell ref="J22:K22"/>
    <mergeCell ref="C23:E23"/>
    <mergeCell ref="J23:K23"/>
    <mergeCell ref="C24:E24"/>
    <mergeCell ref="J24:K24"/>
    <mergeCell ref="C31:E31"/>
    <mergeCell ref="J31:K31"/>
    <mergeCell ref="C32:E32"/>
    <mergeCell ref="J32:K32"/>
    <mergeCell ref="C33:E33"/>
    <mergeCell ref="J33:K33"/>
    <mergeCell ref="C28:E28"/>
    <mergeCell ref="J28:K28"/>
    <mergeCell ref="C29:E29"/>
    <mergeCell ref="J29:K29"/>
    <mergeCell ref="C30:E30"/>
    <mergeCell ref="J30:K30"/>
    <mergeCell ref="C37:E37"/>
    <mergeCell ref="J37:K37"/>
    <mergeCell ref="C38:E38"/>
    <mergeCell ref="J38:K38"/>
    <mergeCell ref="J39:K39"/>
    <mergeCell ref="C40:E40"/>
    <mergeCell ref="J40:K40"/>
    <mergeCell ref="C34:E34"/>
    <mergeCell ref="J34:K34"/>
    <mergeCell ref="C35:E35"/>
    <mergeCell ref="J35:K35"/>
    <mergeCell ref="C36:E36"/>
    <mergeCell ref="J36:K36"/>
    <mergeCell ref="C44:E44"/>
    <mergeCell ref="J44:K44"/>
    <mergeCell ref="C45:E45"/>
    <mergeCell ref="J45:K45"/>
    <mergeCell ref="C46:E46"/>
    <mergeCell ref="J46:K46"/>
    <mergeCell ref="C41:E41"/>
    <mergeCell ref="J41:K41"/>
    <mergeCell ref="C42:E42"/>
    <mergeCell ref="J42:K42"/>
    <mergeCell ref="C43:E43"/>
    <mergeCell ref="J43:K43"/>
    <mergeCell ref="C51:E51"/>
    <mergeCell ref="J51:K51"/>
    <mergeCell ref="C52:E52"/>
    <mergeCell ref="J52:K52"/>
    <mergeCell ref="C53:E53"/>
    <mergeCell ref="J53:K53"/>
    <mergeCell ref="J47:K47"/>
    <mergeCell ref="C48:E48"/>
    <mergeCell ref="J48:K48"/>
    <mergeCell ref="C49:E49"/>
    <mergeCell ref="J49:K49"/>
    <mergeCell ref="C50:E50"/>
    <mergeCell ref="J50:K50"/>
    <mergeCell ref="C58:E58"/>
    <mergeCell ref="J58:K58"/>
    <mergeCell ref="C59:G59"/>
    <mergeCell ref="J59:K59"/>
    <mergeCell ref="B60:K60"/>
    <mergeCell ref="C61:I61"/>
    <mergeCell ref="J61:K61"/>
    <mergeCell ref="J54:K54"/>
    <mergeCell ref="C55:E55"/>
    <mergeCell ref="J55:K55"/>
    <mergeCell ref="C56:E56"/>
    <mergeCell ref="J56:K56"/>
    <mergeCell ref="C57:E57"/>
    <mergeCell ref="J57:K57"/>
    <mergeCell ref="C65:G65"/>
    <mergeCell ref="J65:K65"/>
    <mergeCell ref="C66:I66"/>
    <mergeCell ref="J66:K66"/>
    <mergeCell ref="A69:K71"/>
    <mergeCell ref="C62:G62"/>
    <mergeCell ref="J62:K62"/>
    <mergeCell ref="C63:G63"/>
    <mergeCell ref="J63:K63"/>
    <mergeCell ref="C64:G64"/>
    <mergeCell ref="J64:K64"/>
  </mergeCells>
  <printOptions horizontalCentered="1"/>
  <pageMargins left="0.23622047244094491" right="0.23622047244094491" top="0.74803149606299213" bottom="0.74803149606299213" header="0.31496062992125984" footer="0.31496062992125984"/>
  <pageSetup scale="65" fitToHeight="0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B8B20500B56D274F8B1ED1A6A3B8C1BF" ma:contentTypeVersion="14" ma:contentTypeDescription="Crear nuevo documento." ma:contentTypeScope="" ma:versionID="9a6a001f5e8e53221ea613c601246e50">
  <xsd:schema xmlns:xsd="http://www.w3.org/2001/XMLSchema" xmlns:xs="http://www.w3.org/2001/XMLSchema" xmlns:p="http://schemas.microsoft.com/office/2006/metadata/properties" xmlns:ns3="065462d7-4ea1-419b-8513-70aa5d63479a" xmlns:ns4="7207b4e5-b58c-4c87-be16-7608439bb6a4" targetNamespace="http://schemas.microsoft.com/office/2006/metadata/properties" ma:root="true" ma:fieldsID="56bf8cb4b0a4bad13a77c8443f023d6f" ns3:_="" ns4:_="">
    <xsd:import namespace="065462d7-4ea1-419b-8513-70aa5d63479a"/>
    <xsd:import namespace="7207b4e5-b58c-4c87-be16-7608439bb6a4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Location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  <xsd:element ref="ns3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65462d7-4ea1-419b-8513-70aa5d63479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207b4e5-b58c-4c87-be16-7608439bb6a4" elementFormDefault="qualified">
    <xsd:import namespace="http://schemas.microsoft.com/office/2006/documentManagement/types"/>
    <xsd:import namespace="http://schemas.microsoft.com/office/infopath/2007/PartnerControls"/>
    <xsd:element name="SharedWithUsers" ma:index="14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5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6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AD7B4F9-198B-401D-A732-C086F57E5588}">
  <ds:schemaRefs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purl.org/dc/terms/"/>
    <ds:schemaRef ds:uri="http://purl.org/dc/dcmitype/"/>
    <ds:schemaRef ds:uri="065462d7-4ea1-419b-8513-70aa5d63479a"/>
    <ds:schemaRef ds:uri="http://purl.org/dc/elements/1.1/"/>
    <ds:schemaRef ds:uri="http://schemas.microsoft.com/office/infopath/2007/PartnerControls"/>
    <ds:schemaRef ds:uri="http://schemas.openxmlformats.org/package/2006/metadata/core-properties"/>
    <ds:schemaRef ds:uri="7207b4e5-b58c-4c87-be16-7608439bb6a4"/>
  </ds:schemaRefs>
</ds:datastoreItem>
</file>

<file path=customXml/itemProps2.xml><?xml version="1.0" encoding="utf-8"?>
<ds:datastoreItem xmlns:ds="http://schemas.openxmlformats.org/officeDocument/2006/customXml" ds:itemID="{F47FF743-4B13-48B1-A5A3-4D2516ABF68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65462d7-4ea1-419b-8513-70aa5d63479a"/>
    <ds:schemaRef ds:uri="7207b4e5-b58c-4c87-be16-7608439bb6a4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5973869-8D40-437E-9165-52B690F3A0C1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PROPUESTA ECONOMICA</vt:lpstr>
      <vt:lpstr>'PROPUESTA ECONOMICA'!Área_de_impresión</vt:lpstr>
      <vt:lpstr>'PROPUESTA ECONOMICA'!Títulos_a_imprimir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Angelica Sanchez Cuadros</dc:creator>
  <cp:lastModifiedBy>Leo</cp:lastModifiedBy>
  <cp:lastPrinted>2022-12-05T20:38:39Z</cp:lastPrinted>
  <dcterms:created xsi:type="dcterms:W3CDTF">2022-11-17T14:35:53Z</dcterms:created>
  <dcterms:modified xsi:type="dcterms:W3CDTF">2022-12-05T20:38:42Z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0x010100B8B20500B56D274F8B1ED1A6A3B8C1BF</vt:lpwstr>
  </property>
</Properties>
</file>