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RTOLIMA\ESTACIONES HIDROMETEOROLOGICAS\jesus - REGALIAS\regalias 21-11-2022\Documentos para aperturar\"/>
    </mc:Choice>
  </mc:AlternateContent>
  <xr:revisionPtr revIDLastSave="0" documentId="13_ncr:1_{2752B126-07D6-4887-8BC3-3437E533586B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ESTUDIO MERCADO" sheetId="3" state="hidden" r:id="rId1"/>
    <sheet name="ESTUDIO DE MERCADO" sheetId="4" r:id="rId2"/>
    <sheet name="Hoja1" sheetId="5" r:id="rId3"/>
    <sheet name="Hoja2" sheetId="6" r:id="rId4"/>
  </sheets>
  <definedNames>
    <definedName name="NumeroColumna">7</definedName>
    <definedName name="NumeroFila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4" l="1"/>
  <c r="F67" i="3"/>
  <c r="F60" i="4"/>
  <c r="F59" i="4"/>
  <c r="F58" i="4"/>
  <c r="F57" i="4"/>
  <c r="F56" i="4"/>
  <c r="F55" i="4"/>
  <c r="F54" i="4"/>
  <c r="F53" i="4"/>
  <c r="F51" i="4"/>
  <c r="F50" i="4"/>
  <c r="F48" i="4"/>
  <c r="F47" i="4"/>
  <c r="F46" i="4"/>
  <c r="F45" i="4"/>
  <c r="F43" i="4"/>
  <c r="F42" i="4"/>
  <c r="F41" i="4"/>
  <c r="F40" i="4"/>
  <c r="F39" i="4"/>
  <c r="F38" i="4"/>
  <c r="F37" i="4"/>
  <c r="F36" i="4"/>
  <c r="F34" i="4"/>
  <c r="F33" i="4" s="1"/>
  <c r="F26" i="4"/>
  <c r="F25" i="4"/>
  <c r="F23" i="4"/>
  <c r="F22" i="4"/>
  <c r="F21" i="4"/>
  <c r="F20" i="4"/>
  <c r="F19" i="4"/>
  <c r="F18" i="4"/>
  <c r="F16" i="4"/>
  <c r="F15" i="4"/>
  <c r="F14" i="4"/>
  <c r="F13" i="4"/>
  <c r="F12" i="4"/>
  <c r="F11" i="4"/>
  <c r="F10" i="4"/>
  <c r="F9" i="4"/>
  <c r="F7" i="4"/>
  <c r="F6" i="4"/>
  <c r="F5" i="4"/>
  <c r="F68" i="3"/>
  <c r="F66" i="3"/>
  <c r="F56" i="3"/>
  <c r="F57" i="3"/>
  <c r="F58" i="3"/>
  <c r="F59" i="3"/>
  <c r="F60" i="3"/>
  <c r="F61" i="3"/>
  <c r="F62" i="3"/>
  <c r="F63" i="3"/>
  <c r="F64" i="3"/>
  <c r="F55" i="3"/>
  <c r="F53" i="3"/>
  <c r="F52" i="3"/>
  <c r="F48" i="3"/>
  <c r="F49" i="3"/>
  <c r="F50" i="3"/>
  <c r="F47" i="3"/>
  <c r="F39" i="3"/>
  <c r="F40" i="3"/>
  <c r="F41" i="3"/>
  <c r="F42" i="3"/>
  <c r="F43" i="3"/>
  <c r="F44" i="3"/>
  <c r="F45" i="3"/>
  <c r="F38" i="3"/>
  <c r="F36" i="3"/>
  <c r="F35" i="3"/>
  <c r="F65" i="3" s="1"/>
  <c r="F44" i="4" l="1"/>
  <c r="F35" i="4"/>
  <c r="F49" i="4"/>
  <c r="F52" i="4"/>
  <c r="F61" i="4" s="1"/>
  <c r="F27" i="4"/>
  <c r="F28" i="4" s="1"/>
  <c r="F29" i="4" s="1"/>
  <c r="F72" i="4" s="1"/>
  <c r="F70" i="3"/>
  <c r="F77" i="3" s="1"/>
  <c r="F62" i="4" l="1"/>
  <c r="F63" i="4"/>
  <c r="F26" i="3"/>
  <c r="F25" i="3"/>
  <c r="F23" i="3"/>
  <c r="F22" i="3"/>
  <c r="F21" i="3"/>
  <c r="F20" i="3"/>
  <c r="F19" i="3"/>
  <c r="F18" i="3"/>
  <c r="F16" i="3"/>
  <c r="F15" i="3"/>
  <c r="F14" i="3"/>
  <c r="F13" i="3"/>
  <c r="F12" i="3"/>
  <c r="F11" i="3"/>
  <c r="F10" i="3"/>
  <c r="F9" i="3"/>
  <c r="F8" i="3"/>
  <c r="F7" i="3"/>
  <c r="F6" i="3"/>
  <c r="F5" i="3"/>
  <c r="F64" i="4" l="1"/>
  <c r="F27" i="3"/>
  <c r="F28" i="3" s="1"/>
  <c r="F29" i="3" s="1"/>
  <c r="F76" i="3" s="1"/>
  <c r="F78" i="3" s="1"/>
  <c r="F79" i="3" l="1"/>
  <c r="F80" i="3" s="1"/>
  <c r="F65" i="4" l="1"/>
  <c r="F66" i="4" l="1"/>
  <c r="F73" i="4" s="1"/>
  <c r="F74" i="4" s="1"/>
  <c r="F75" i="4" s="1"/>
  <c r="F76" i="4" s="1"/>
</calcChain>
</file>

<file path=xl/sharedStrings.xml><?xml version="1.0" encoding="utf-8"?>
<sst xmlns="http://schemas.openxmlformats.org/spreadsheetml/2006/main" count="595" uniqueCount="336">
  <si>
    <t>ITEM</t>
  </si>
  <si>
    <t>ACTIVIDAD</t>
  </si>
  <si>
    <t>UND</t>
  </si>
  <si>
    <t xml:space="preserve">CANTIDAD </t>
  </si>
  <si>
    <t xml:space="preserve">VALOR UNITARI0 </t>
  </si>
  <si>
    <t>VALOR TOTAL</t>
  </si>
  <si>
    <t>1.1</t>
  </si>
  <si>
    <t>Datalogger</t>
  </si>
  <si>
    <t>1.2</t>
  </si>
  <si>
    <t>1.3</t>
  </si>
  <si>
    <t>1.4</t>
  </si>
  <si>
    <t>1.5</t>
  </si>
  <si>
    <t>2.1</t>
  </si>
  <si>
    <t>Sensor Radicación Global + cable y soporte</t>
  </si>
  <si>
    <t xml:space="preserve">Sensor Digital de Temperatura y Humedad </t>
  </si>
  <si>
    <t>Sensor de Presión Barométrica</t>
  </si>
  <si>
    <t xml:space="preserve">Sensor Nivel por Radar </t>
  </si>
  <si>
    <t xml:space="preserve">Pluviometro - Rain Gauge </t>
  </si>
  <si>
    <t>und</t>
  </si>
  <si>
    <t>Adaptador de Voltaje</t>
  </si>
  <si>
    <t>Anemómetro Ultrasonido</t>
  </si>
  <si>
    <t>sistema de energía y gabinete para conexionado de equipos</t>
  </si>
  <si>
    <t>1.ESTACIONES METEOROLOGICAS E HIDROMETRICAS</t>
  </si>
  <si>
    <t>Servicio de instalación y configuración de las estación meteorologica</t>
  </si>
  <si>
    <t>Aforos, batimetría y generación de la curva de gastos; Estación hidrométrica</t>
  </si>
  <si>
    <t>Servicio de instalación y configuración de las estación hidrométrica</t>
  </si>
  <si>
    <t>Punto de origen hasta los puntos establecidos en el prediseño; Estación Hidrométrica</t>
  </si>
  <si>
    <t>Punto de origen hasta los puntos establecidos en el prediseño Estación Meteorologica</t>
  </si>
  <si>
    <t>1.6</t>
  </si>
  <si>
    <t>1.7</t>
  </si>
  <si>
    <t>1.8</t>
  </si>
  <si>
    <t>1.9</t>
  </si>
  <si>
    <t>1.12</t>
  </si>
  <si>
    <t>1.15</t>
  </si>
  <si>
    <t>1.17</t>
  </si>
  <si>
    <t>2. MEDIOS TECNOLOGICOS</t>
  </si>
  <si>
    <t>Work station</t>
  </si>
  <si>
    <t>Computador de escritorio</t>
  </si>
  <si>
    <t>2.2</t>
  </si>
  <si>
    <t>2.3</t>
  </si>
  <si>
    <t>2.4</t>
  </si>
  <si>
    <t>2.5</t>
  </si>
  <si>
    <t>Actualizacion de software o servicio cloud por un año</t>
  </si>
  <si>
    <t>2.6</t>
  </si>
  <si>
    <t>Servicio de servidor en la nube</t>
  </si>
  <si>
    <t>meses</t>
  </si>
  <si>
    <t>Computador portátil I7 32 GB 2TB(externo)</t>
  </si>
  <si>
    <t>NOTA. La ficha técnica de los equipos se encuentra descrita en el numeral 2.1.3 de la JOC.</t>
  </si>
  <si>
    <t>Pantalla o monitor</t>
  </si>
  <si>
    <t>3. TRANSPORTE</t>
  </si>
  <si>
    <t>3.1</t>
  </si>
  <si>
    <t>3.2</t>
  </si>
  <si>
    <t>PRELIMINARES</t>
  </si>
  <si>
    <t>LOCALIZACION Y REPLANTEO TOPOGRAFICO</t>
  </si>
  <si>
    <t>M2</t>
  </si>
  <si>
    <t>CIMENTACION</t>
  </si>
  <si>
    <t>EXCAVACION MANUAL EN MATERIAL COMUN DE 0-1MTS EN SECO</t>
  </si>
  <si>
    <t>M3</t>
  </si>
  <si>
    <t>SUMINISTRO E INSTALACION DE RECEBO  COMPACTADO E=0,05M MEDIO MECANICO</t>
  </si>
  <si>
    <t>NIVELACION Y COMPACTACION DE LA SUB-RASANTE</t>
  </si>
  <si>
    <t>CONSTRUCCIÓN DE VIGA PERIMETRAL EN CONCRETO DE 3000 PSI</t>
  </si>
  <si>
    <t>ML</t>
  </si>
  <si>
    <t>SUMINISTRO E INSTALACION ACERO DE REFUERZO PARA VIGAS</t>
  </si>
  <si>
    <t>KG</t>
  </si>
  <si>
    <t>CONSTRUCCION PLACA MACIZA E.0,4M CONCRETO 3000PSI</t>
  </si>
  <si>
    <t>SUMINISTRO E INSTALACION ACERO DE REFUERZO PARA PLACA MACIZA</t>
  </si>
  <si>
    <t>CONSTRUCCION PLACA MACIZA CONCRETO CICLOPEO</t>
  </si>
  <si>
    <t>CERRAMIENTO</t>
  </si>
  <si>
    <t>SUMINISTRO E INSTALACIÓN DE CERRAMIENTO DE MALLA ESLABONADA CALIBRE 10, TUBERÍA DE 2'' EN ACERO GALVANIZADO EN CALIENTE Y PINTADO CON PINTURA ELECTROSTÁTICA</t>
  </si>
  <si>
    <t>SUMINISTRO E INSTALACION DE PUERTA DE 1M DE ANCHO EN MALLA</t>
  </si>
  <si>
    <t>SUMINISTRO E INSTALACION DE 3 LÍNEAS DE ALAMBRE DE PÚAS CALIBRE 14,5</t>
  </si>
  <si>
    <t>SUMINISTRO E INSTALACION DE MARCOS EN ÁNGULO 3/16 X 1 1/4 PARA TEMPLAR MALLA</t>
  </si>
  <si>
    <t>INSTALACIONES</t>
  </si>
  <si>
    <t>SUMINISTRO E INSTALACION TUBERIA PVC TRAFICO PESADO</t>
  </si>
  <si>
    <t>SUMINISTRO E INSTALACION CABLE ENCAUCHETADO 4*16 AWG</t>
  </si>
  <si>
    <t>MASTIL PRINICPAL Y AUXILIAR</t>
  </si>
  <si>
    <t>SUMINISTRO E INSTALACION TUBERIA GALVANIZADA 3PULG</t>
  </si>
  <si>
    <t>SUMINISTRO E INSTALACION LAMINA DE 3/8 CON PERNOS</t>
  </si>
  <si>
    <t>CONSTRUCCION BASES EN CONCRETO 3000PSI</t>
  </si>
  <si>
    <t>ACERO DE REFUERZO DE ½’’, CON FLEJES DE ¼’’ BASES Y CONTRAPESOS</t>
  </si>
  <si>
    <t>SUMINISTRO E INSTALACION CERCHA TRIANGULAR EN TUBO CUADRADO DE 2''</t>
  </si>
  <si>
    <t>SUMINISTRO E INSTALACION GUAYA PARA TENSORES 5/16''</t>
  </si>
  <si>
    <t>SUMINISTRO E INSTALACION GUAYA PARA TENSORES 1/4''</t>
  </si>
  <si>
    <t>SUMINISTRO E INSTALACION TUBERIA GALVANIZADA 2PULG</t>
  </si>
  <si>
    <t>SUMINISTRO E INSTALACION CAJA COFRE METALICO 30*30*20 CERT. RETIE</t>
  </si>
  <si>
    <t>SUMINISTRO E INSTALACION LAMINA DE 1/4 CON PERNOS</t>
  </si>
  <si>
    <t>Administracion (A)</t>
  </si>
  <si>
    <t xml:space="preserve">Imprevistos (I) </t>
  </si>
  <si>
    <t>Utilidad (U)</t>
  </si>
  <si>
    <t>AIU</t>
  </si>
  <si>
    <t>TOTAL COSTOS INDIRECTOS</t>
  </si>
  <si>
    <t>IMPUESTO 4X1000</t>
  </si>
  <si>
    <t>VALOR TOTAL + 4X1000</t>
  </si>
  <si>
    <t>TOTAL COSTOS DIRECOS + INDIRECTOS  (OBRA)</t>
  </si>
  <si>
    <t>SUMINISTRO + OBRA</t>
  </si>
  <si>
    <t>SUMINISTRO</t>
  </si>
  <si>
    <t>OBRA</t>
  </si>
  <si>
    <t>TOTAL SUMINISTRO</t>
  </si>
  <si>
    <t>IVA</t>
  </si>
  <si>
    <t>TOTAL COSTO SUMINISTROS</t>
  </si>
  <si>
    <r>
      <t xml:space="preserve">Estaciones hidro-meteorológicas para el monitoreo del recurso hídrico en el Departamento del Tolima.                  </t>
    </r>
    <r>
      <rPr>
        <b/>
        <sz val="18"/>
        <color rgb="FF00B0F0"/>
        <rFont val="Calibri"/>
        <family val="2"/>
        <scheme val="minor"/>
      </rPr>
      <t>SUMINISTRO</t>
    </r>
  </si>
  <si>
    <r>
      <t xml:space="preserve">CONSTRUCCION DE CERRMIANETOS E INSTALACION DE MASTIL PARA ESTACIONES HIDROMETRICAS Y METEOROLOGICAS                                                    </t>
    </r>
    <r>
      <rPr>
        <b/>
        <sz val="14"/>
        <color rgb="FF00B0F0"/>
        <rFont val="Calibri"/>
        <family val="2"/>
        <scheme val="minor"/>
      </rPr>
      <t>OBRA</t>
    </r>
  </si>
  <si>
    <t>TOTAL SUMINISTRO + OBRA (VALOR CDP)</t>
  </si>
  <si>
    <t>VALOR UNITARI0 PROMEDIO</t>
  </si>
  <si>
    <t>Costos Indirectos (INCLUIDO ANEXO pestaña AIU)</t>
  </si>
  <si>
    <t>TOTAL SUMINISTRO + OBRA (VALOR MAXIMO A OFERTAR )</t>
  </si>
  <si>
    <t>SUMINISTRO E INSTALACION CABLE ENCAUCHETADO 2*12 AWG</t>
  </si>
  <si>
    <t>Punto de origen hasta los puntos establecidos en el prediseño; Estación Hidrométrica (4 viajes punto de instalacion)</t>
  </si>
  <si>
    <t>Punto de origen hasta los puntos establecidos en el prediseño; Estación Meteorologica (4 viajes punto de instalacion)</t>
  </si>
  <si>
    <t>MIRAS</t>
  </si>
  <si>
    <t>N°</t>
  </si>
  <si>
    <t>ESPECIFICACIONES TÉCNICAS</t>
  </si>
  <si>
    <t>Unidad</t>
  </si>
  <si>
    <t>Cantidad</t>
  </si>
  <si>
    <t xml:space="preserve">Unidad Registradora y Transmisora de datos Datalogger </t>
  </si>
  <si>
    <t>Entrada/Salida digital: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</si>
  <si>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 Narrow"/>
        <family val="2"/>
      </rPr>
      <t>2 canales de entrada digital: configurados como pulso / interruptor, soporte: evento (lluvia), contador / totalizador de entradas</t>
    </r>
  </si>
  <si>
    <t xml:space="preserve">• Entradas: contacto limpio a 0 V ó 3.6-12 V CC referenciado a GND </t>
  </si>
  <si>
    <t xml:space="preserve">• La salida se conmuta a 12 V o colector abierto asimilado para 0 V, ambos limitados a 100 mA </t>
  </si>
  <si>
    <t>• canal de E / S digital adicional</t>
  </si>
  <si>
    <t>Entrada/Salida Analoga</t>
  </si>
  <si>
    <t xml:space="preserve">• 2 entradas analógicas: unipolar, de 16 bit de resolución, protección contra sobre carga de 30 V DC </t>
  </si>
  <si>
    <t xml:space="preserve">• Rangos de entrada: 0-0.1, 0-2.5, 0-5, 0-30 V </t>
  </si>
  <si>
    <t xml:space="preserve">• Resistencias internas de 100 Ω que permiten el uso de entrada de corriente (0/4-20mA) </t>
  </si>
  <si>
    <t>• 1 salida analógica (excitación) para energizar instrumentos pasivos (por ejemplo, veletas de tipo potenciómetro) o, alternativamente, para enviar una señal analógica derivada a otro equipo, seleccionable como 1- 5 V ó 4-20 mA</t>
  </si>
  <si>
    <t>Comunicaciones</t>
  </si>
  <si>
    <t xml:space="preserve">• Módem 3G o 4G </t>
  </si>
  <si>
    <t xml:space="preserve">• Transferencia de archivos FTP envía 2 x servidores FTP </t>
  </si>
  <si>
    <t xml:space="preserve">• Wi-Fi </t>
  </si>
  <si>
    <t>• Versión Profesional: puerto de instrumentación SDI-12 (cumple con SDI-12 V1.3, admite 5 sensores direccionables) y maestro / esclavo Modbus (TCP y RTU)</t>
  </si>
  <si>
    <t>Fuente de alimentación:</t>
  </si>
  <si>
    <t xml:space="preserve">• Batería externa de 12 V SLA o batería 11.1 V Li-Ion </t>
  </si>
  <si>
    <t>• Entrada de cargador integral de 10-30 V CC, opcional: panel solar</t>
  </si>
  <si>
    <t xml:space="preserve">• Baterías internas (4 x AA) </t>
  </si>
  <si>
    <t xml:space="preserve">• Sobre-tensión y polaridad inversa protegidas con fusible de restablecimiento automático </t>
  </si>
  <si>
    <t xml:space="preserve">• Voltaje de entrada de cargador y batería: monitoreado, registrado, mostrado, alarmado </t>
  </si>
  <si>
    <t>• Longitud máx. 3 m del cable Vin</t>
  </si>
  <si>
    <t>Almacenamiento de datos:</t>
  </si>
  <si>
    <t>• 32MB en total, 16MB para datos registrados/imágenes almacenadas (1.398.101 muestras)</t>
  </si>
  <si>
    <t>Reloj en tiempo real</t>
  </si>
  <si>
    <t>Reloj de alta precisión, respaldado por una batería de litio</t>
  </si>
  <si>
    <t>Carcasa</t>
  </si>
  <si>
    <t xml:space="preserve">• Carcasa: IP65 (prueba pendiente) </t>
  </si>
  <si>
    <t>• Temperatura de funcionamiento: de - 40 ˚C a &gt;70 ˚C</t>
  </si>
  <si>
    <t>Led de estado/Mando</t>
  </si>
  <si>
    <t xml:space="preserve">• 1 LED para el estado operativo general </t>
  </si>
  <si>
    <t>• 2 LEDs para el estado de los dispositivos de comunicación (comunicaciones y Wi-Fi)</t>
  </si>
  <si>
    <t>Otras especificaciones</t>
  </si>
  <si>
    <t>• Conexión por WiFi para configuración, diagnostico en tiempo real y descarga de información almacenada en el equipo</t>
  </si>
  <si>
    <t>• Software gratuito suministrado por la marca para configuración del equipo</t>
  </si>
  <si>
    <t>Conformidad</t>
  </si>
  <si>
    <t>RoHS, FCC</t>
  </si>
  <si>
    <t xml:space="preserve">Regulador de voltaje </t>
  </si>
  <si>
    <t>Regulador solar de 10A eficiencia MPPT &gt;99%, auto trabajo 12V/24V con display LCD, Arquitectura de procesadores DSP que asegura alta velocidad y rendimiento, Salida USB.</t>
  </si>
  <si>
    <t>SENSOR RADIACIÓN GLOBAL + SOPORTE Y CABLE</t>
  </si>
  <si>
    <t xml:space="preserve">Sensor Radiacion Global + soporte y cable </t>
  </si>
  <si>
    <t>Características:</t>
  </si>
  <si>
    <t>Clasificación ISO 9060:2018: Clase C</t>
  </si>
  <si>
    <t>Subcategoría "Espectralmente plana": Compatible</t>
  </si>
  <si>
    <t>Tiempo de respuesta 95%: &lt;18 Seg.</t>
  </si>
  <si>
    <t>Rango de irradiancia: 0-2000W/m2</t>
  </si>
  <si>
    <t>Rango de longitud de onda: 285-3000nm</t>
  </si>
  <si>
    <t>Spectral error: ±0.2%</t>
  </si>
  <si>
    <t>Cero Offset A 200W/m²: ±12W/m2</t>
  </si>
  <si>
    <t>No estabilidad Cambio en 1 año: ±1.5%</t>
  </si>
  <si>
    <t>Rango de temperatura de trabajo:  -40°C a +80°C</t>
  </si>
  <si>
    <t>Voltaje de alimentación: 5-30 VDC</t>
  </si>
  <si>
    <t>Error por procesamiento de señal: &lt; 1W/m2</t>
  </si>
  <si>
    <t>Salida: MODBUS 485 RTU, SDI-12 y 4-20mA, configurable 0-10mA / 0-1V</t>
  </si>
  <si>
    <t>Cambio desecante: No requiere</t>
  </si>
  <si>
    <t>Sensores internos: Temperatura, humedad e inclinación</t>
  </si>
  <si>
    <t>Cable 10m</t>
  </si>
  <si>
    <t>Kit</t>
  </si>
  <si>
    <t>PLUVIOMETRO</t>
  </si>
  <si>
    <t>Pluviometro para medición de precipitación de lluvia</t>
  </si>
  <si>
    <t>Características mínimas:</t>
  </si>
  <si>
    <t>Tecnología: Balancín o Tipping bucket</t>
  </si>
  <si>
    <t>Capacidad: 700mm/h</t>
  </si>
  <si>
    <t>Precisión: ±5% (intensidad de lluvia de 0 a 200mm/h)</t>
  </si>
  <si>
    <t>Resolución: 0.2mm</t>
  </si>
  <si>
    <t>Material: ASA resistente a los rayos UV</t>
  </si>
  <si>
    <t>Rodamientos: Zafiro molido</t>
  </si>
  <si>
    <t>Cubeta: Teflón impregnado modeado por inyección</t>
  </si>
  <si>
    <t>Tipo de interruptor: Interruptor de lamina de 24V DC con salida doble y protección de varistor contra descargas electricas</t>
  </si>
  <si>
    <t>Superficie de recolección (diámetro): 200mm</t>
  </si>
  <si>
    <t>Protección contra taponamiento: Filtro de dedo y protector contra aves incorporado</t>
  </si>
  <si>
    <t>ANEMOMETRO ULTRASONIDO</t>
  </si>
  <si>
    <t>características mínimas:</t>
  </si>
  <si>
    <t>Tecnología Ultrasonido</t>
  </si>
  <si>
    <t>Rango velocidad del viento 0-45m/s</t>
  </si>
  <si>
    <t>Precisión velocidad del viento ±0.3m/s o 3%</t>
  </si>
  <si>
    <t>Resolución velocidad del viento 0.1m/s</t>
  </si>
  <si>
    <t>Rango dirección del viento 0-359.9°</t>
  </si>
  <si>
    <t>Precisión dirección del viento ±3°</t>
  </si>
  <si>
    <t>Resolución dirección del viento 0.1°</t>
  </si>
  <si>
    <t>Material Policarbonato</t>
  </si>
  <si>
    <t>Consumo de energía tipico 20mA @ 12VDC</t>
  </si>
  <si>
    <t>Tensión de operación (sin limitar la precisión de las medidas) 10-30V DC</t>
  </si>
  <si>
    <t>protección IP 66</t>
  </si>
  <si>
    <t>Interface SDI-12 / RS-485</t>
  </si>
  <si>
    <t>Protocolo de comunicación SDI-12 V 1.3 (por defecto) / RS 485 (MODBUS-RTU, ASCII, NMEA 0183, UMB)</t>
  </si>
  <si>
    <t>Temperatura y humedad de operación -40 a +70 °C; 5 % a 100 % RH (sin acumulación de nieve y/o acumulación de hielo)</t>
  </si>
  <si>
    <t>Intervalo de medicion 4Hz y ráfagas según directriz N°8 de la OMM</t>
  </si>
  <si>
    <t>Unidad de medición Métrica e imperial</t>
  </si>
  <si>
    <t>Sensor Digital de Temperatura y Humedad</t>
  </si>
  <si>
    <t>Suministro de Sensor Digital de Temperatura y Humedad</t>
  </si>
  <si>
    <t>Características mínimas</t>
  </si>
  <si>
    <t>Rango de temperatura -40°C a 105°C</t>
  </si>
  <si>
    <t>Precisión de temperatura ±0.2°C</t>
  </si>
  <si>
    <t>Estabilidad de temperatura &lt;0.02°C por año</t>
  </si>
  <si>
    <t>Resolución de temperatura 0.1°C</t>
  </si>
  <si>
    <t>Rango de Humedad 0-100% RH</t>
  </si>
  <si>
    <t>Precisión de Humedad ±1.8%RH @25°C</t>
  </si>
  <si>
    <t>hysteresis ±1%</t>
  </si>
  <si>
    <t>Estabilidad de Humedad &lt;0.25%RH por año</t>
  </si>
  <si>
    <t>Resolución de Humedad 0.1% RH</t>
  </si>
  <si>
    <t>Salida y comunicación RS-485 con Modbus RTU &amp; ASCII,</t>
  </si>
  <si>
    <t>Voltaje de alimentación 5-15VDC con protección de polaridad inversa</t>
  </si>
  <si>
    <t>Consumo de corriente 800µA</t>
  </si>
  <si>
    <t>Protección IP IP66W</t>
  </si>
  <si>
    <t>Temperatura de operación -40°C a +105°C</t>
  </si>
  <si>
    <t>Humedad de operación 0 a 100% HR</t>
  </si>
  <si>
    <t>SENSOR DE PRESIÓN BAROMÉTRICA</t>
  </si>
  <si>
    <t>Suministro de Sensor de Presion Barometrica</t>
  </si>
  <si>
    <t>Rango  0 – 1500hPa ( 0 a 1.5atm)</t>
  </si>
  <si>
    <t>Resolución 0.01hPa</t>
  </si>
  <si>
    <t>Precisión ±0.3hPa en el rango de 600 -1100hPa</t>
  </si>
  <si>
    <t>Estabilidad de largo plazo ±0.2 hPa por año</t>
  </si>
  <si>
    <t>Señal de salida RS-485 o SDI-12</t>
  </si>
  <si>
    <t>Voltaje de alimentación 6-15VDC</t>
  </si>
  <si>
    <t>Consumo de energía 7mA @ 12V</t>
  </si>
  <si>
    <t>Temperatura de operación -40°C a +60°C</t>
  </si>
  <si>
    <t>Humedad de operación 0 a 95%HR</t>
  </si>
  <si>
    <t>Protección IP IP53W</t>
  </si>
  <si>
    <t>Tipo de sensor Piezorresistivo</t>
  </si>
  <si>
    <t>Suministro sistema de energía y gabinete para conexionado de equipos</t>
  </si>
  <si>
    <t>* Gabinete IP 66 NEMA4X, 600X400X200mm (alto*ancho*profundo), dos chapas en acero, material poliéster insaturado GFK</t>
  </si>
  <si>
    <t>* Panel Solar policristalino 50W 12V</t>
  </si>
  <si>
    <t>* Batería de Gel 26Ah 12V ciclo profundo</t>
  </si>
  <si>
    <t>* Accesorios para conexión del gabinete, (20 Borneras de Conexión 4mm , 01 Breacker Protección 6ADC , 01 Portafusibles ,01 Bornera de Tierra, Canaleta para el figurado de cableado , Marquillado, Riel DIN para la fijación borneras, cableado interno y Plano eléctrico de conexión)</t>
  </si>
  <si>
    <t>* Ensamble del Gabinete</t>
  </si>
  <si>
    <t>* Sistema de puesta a tierra (una varilla cooper weld de 1,5m en cobre/cobre, cable 2/0 AWG desnudo, caja de inspección puesta a tierra en concreto 30 cm X 30 cm con tapa, soldadura exotérmica)</t>
  </si>
  <si>
    <t>Sensor nivel por radar.</t>
  </si>
  <si>
    <t>Sensor de nivel tipo radar</t>
  </si>
  <si>
    <t>Tipo de radar Banda W 77-81GHz</t>
  </si>
  <si>
    <t>FMCW radar</t>
  </si>
  <si>
    <t>Angulo de haz 5°</t>
  </si>
  <si>
    <t>Distancia máxima de detección 30m</t>
  </si>
  <si>
    <t>Zona ciega 0.2m</t>
  </si>
  <si>
    <t>Rango 0.2-30m</t>
  </si>
  <si>
    <t>Resolución 0.5mm</t>
  </si>
  <si>
    <t>Precisión ±2mm</t>
  </si>
  <si>
    <t>Frecuencia de muestreo 1sps</t>
  </si>
  <si>
    <t>Clasificación IP IP68</t>
  </si>
  <si>
    <t xml:space="preserve">Interface serial 1 x RS232 </t>
  </si>
  <si>
    <t>1x RS485 half-duplex</t>
  </si>
  <si>
    <t>Protocolos de comunicación serial Modbus, GLX-NMEA</t>
  </si>
  <si>
    <t>Salida Analogica 4-20mA</t>
  </si>
  <si>
    <t>Otras Salidas SDI-12</t>
  </si>
  <si>
    <t>Voltaje de operación 9-27V DC</t>
  </si>
  <si>
    <t>Consumo de energía 0.36W</t>
  </si>
  <si>
    <t>Standby 0.15W; Sleep 0.03W; Extended 0.6W</t>
  </si>
  <si>
    <t>Carcasa Aluminio</t>
  </si>
  <si>
    <t>Ø65mm x H 78mm</t>
  </si>
  <si>
    <t>Temperatura de operación -40°C a +85°C</t>
  </si>
  <si>
    <t>Certificaciones FCC &amp; CE</t>
  </si>
  <si>
    <t>Computador portátil</t>
  </si>
  <si>
    <t>Core i7 32 GB 2 TB (extraíble)</t>
  </si>
  <si>
    <t>11-ETP WIN PRO 64 BITS WORSTATION AVANZADA NA HDD + SSD 2</t>
  </si>
  <si>
    <t>TB 7200 RPM + 256 GB PCIe ECC 128 GB Zona 2</t>
  </si>
  <si>
    <t>Pantalla</t>
  </si>
  <si>
    <t>ACCESORIO Monitor de 27pulgadas</t>
  </si>
  <si>
    <t>Computador de escritorio para la programación de código e implementación de los modelos --  i7 32 GB 2 TB</t>
  </si>
  <si>
    <t>actualización de software o servicio cloud por un año</t>
  </si>
  <si>
    <t>actualización de licencia para el software advantage pro con el fin de disponer del espacio para integrar las 10 estaciones del proyecto actual o servicio hosting en la nube por un año para monitoreo de las estaciones a contratar.</t>
  </si>
  <si>
    <t>Suministro e instalación de Cerramiento Estación meteorológica</t>
  </si>
  <si>
    <t>incluye:</t>
  </si>
  <si>
    <t>* Localización y replanteo</t>
  </si>
  <si>
    <t>* Suministro e instalación de cerramiento de 3X3X2 m (largo, ancho,</t>
  </si>
  <si>
    <t>alto) en malla eslabonada calibre 10, tubería de 2'' en acero</t>
  </si>
  <si>
    <t>galvanizado en caliente y pintado con pintura electrostática, con</t>
  </si>
  <si>
    <t>puerta de 1m de ancho y 3 líneas de alambre de púas en la parte</t>
  </si>
  <si>
    <t>superior del cerramiento calibre 14,5, marcos en ángulo 3/16 x 1 1/4</t>
  </si>
  <si>
    <t>para templar malla.</t>
  </si>
  <si>
    <t>* Adecuación del terreno en el punto de instalación</t>
  </si>
  <si>
    <t>* Cimentación: construcción de viga perimetral en concreto de 3000</t>
  </si>
  <si>
    <t>psi de 0.20 x 0.30 (ancho x alto), con acero de refuerzo de ½’’, con</t>
  </si>
  <si>
    <t>flejes de ¼’’</t>
  </si>
  <si>
    <t>Suministro e instalación del mastil meteorologica</t>
  </si>
  <si>
    <t>Incluye:</t>
  </si>
  <si>
    <t>* Suministro e instalación de mástil abatible de 6m de alto en tubería</t>
  </si>
  <si>
    <t>de 3'' de diámetro, terminación tubería galvanizada en caliente y</t>
  </si>
  <si>
    <t>pintura electrostática, con base cuadrada en lamina de 35cm x 35cm</t>
  </si>
  <si>
    <t>de 3/8'' con orificio de 3/4''</t>
  </si>
  <si>
    <t>* Suministro e instalación de base para pluviómetro de 1m de alto en</t>
  </si>
  <si>
    <t>tubería de 2'', terminaciones tubería galvanizada en caliente y pintura</t>
  </si>
  <si>
    <t>electrostática, con base cuadrada en lámina de ¼'' de 0,25m x</t>
  </si>
  <si>
    <t>0,25m.</t>
  </si>
  <si>
    <t>* Cimentación: Construcción de dos dados en concreto de 3000 psi,</t>
  </si>
  <si>
    <t>de dimensiones 0,40 x 0,40 x 0,60 en concreto de 3000 psi (con</t>
  </si>
  <si>
    <t>acero de refuerzo de 1/2'', con flejes de 1/4'') para fijación de base</t>
  </si>
  <si>
    <t>principal del mástil y de 0,30m x 0,30 m x</t>
  </si>
  <si>
    <t>0,50 m de profundidad en concreto de 3000 psi para fijación del</t>
  </si>
  <si>
    <t>pluviómetro, con acero de refuerzo de 1/2'' con flejes de 1/4''</t>
  </si>
  <si>
    <t>Servicio de instalación y configuración de la estación meteorológica</t>
  </si>
  <si>
    <t>Servicio tecnológico de configuración de las estaciones al software</t>
  </si>
  <si>
    <t>Servicio de instalación de Cerramiento Estación Hidrométrica</t>
  </si>
  <si>
    <t>* Suministro e instalación de cerramiento de 1,5X1,5X2 m (largo,</t>
  </si>
  <si>
    <t>ancho, alto) en malla eslabonada calibre 10, tubería de 2'' en acero</t>
  </si>
  <si>
    <t>puerta de 1m de ancho y concertina perimetral en la parte superior</t>
  </si>
  <si>
    <t>del cerramiento, marcos en ángulo 3/16'' x 1 1/4'' para templar malla.</t>
  </si>
  <si>
    <t>psi de 0.20 x 0.30 m (ancho x alto), con acero de refuerzo de ½’’, con</t>
  </si>
  <si>
    <t>flejes de ¼’’.</t>
  </si>
  <si>
    <t>* Suministro e instalación de 30 m de tubería en PVC tráfico pesado</t>
  </si>
  <si>
    <t>de 3/4'' para protección del cable instrumentación 4x16 AWG encauchetado</t>
  </si>
  <si>
    <t>Suministro e instalación del mástil estación hidrométrica</t>
  </si>
  <si>
    <t>* Suministro e instalación de mástil fijo de 4m de alto en tubería de 3'' de diámetro, terminación tubería galvanizada en caliente y pintura electrostática, con base cuadrada en lamina de 35cm x 35cm de 3/8'' con orificio de 3/4''.</t>
  </si>
  <si>
    <t>* Cimentación: Construcción de un dado en concreto de 3000 psi, de dimensiones 0,40 x 0,40 x 0,60 m de profundidad, con acero de refuerzo de 1/2'', con flejes de 1/4''.</t>
  </si>
  <si>
    <t>* Suministro e instalación de caja de protección para Sensor Radar RLS en acero inoxidable de 300x200x300 mm (largo x ancho x alto)</t>
  </si>
  <si>
    <t>*Toma de 10 aforos por vadeo para la construcción de la curva de gastos (5 aforos en temporada seca y 5 aforos en temporada de lluvia), batimetría o topografía según corresponda en cada punto y generación de curva de gastos..</t>
  </si>
  <si>
    <t>Suministro e instalación de miras limnimétricas estación Hidrométrica</t>
  </si>
  <si>
    <t>instalación de miras limnimetrica en aluminio</t>
  </si>
  <si>
    <t>* Incluye tres rieles en I para la mira</t>
  </si>
  <si>
    <t>* Tres tramos de mira limnimetrica de 1m</t>
  </si>
  <si>
    <t>Servicios de almacenamiento de datos en servidores web vCPUs &gt;=4, Memory GIB&gt;= 16, ECUs &gt;= 44, GPUs 1, Almacenamiento &gt;=100 GB, por 12 meses</t>
  </si>
  <si>
    <t>Meses</t>
  </si>
  <si>
    <t>Terrestre (ida y regreso) - Transporte de equipos y materiales hasta el punto de localización. Materiales de instalación, cerramiento, mástil, equipos, soportes y accesorios. Se contempla el tiempo necesario para la ejecución de la actividad; * Transporte de personal hasta el punto ubicado en las coordenadas dadas por la entidad</t>
  </si>
  <si>
    <t>Número de viajes</t>
  </si>
  <si>
    <t>Terrestre (ida y regreso) - Primer viaje identificación del predio, adecuacion e instalación de la placa de concreto, Instalación del mástill equipos tecnologicos, Se contempla el tiempo necesario para la ejecución de la actividad. * Transporte de personal hasta el punto ubicado en las</t>
  </si>
  <si>
    <t>coordenadas dadas por la entidad</t>
  </si>
  <si>
    <t>1,10</t>
  </si>
  <si>
    <t>ROBINSON OCHOA SDAS</t>
  </si>
  <si>
    <t>JOSEPH VOGULYS SPADS Master Mecatronica</t>
  </si>
  <si>
    <t>VALOR TOTAL + 4X1000  (VALOR CDP)</t>
  </si>
  <si>
    <r>
      <t xml:space="preserve">Estaciones hidro-meteorológicas para el monitoreo del recurso hídrico en el Departamento del Tolima.                  </t>
    </r>
    <r>
      <rPr>
        <b/>
        <sz val="24"/>
        <color rgb="FF00B0F0"/>
        <rFont val="Calibri"/>
        <family val="2"/>
        <scheme val="minor"/>
      </rPr>
      <t>SUMINISTRO</t>
    </r>
  </si>
  <si>
    <r>
      <t xml:space="preserve">CONSTRUCCION DE CERRAMIANETOS E INSTALACION DE MASTIL PARA ESTACIONES HIDROMETRICAS Y METEOROLOGICAS                                                    </t>
    </r>
    <r>
      <rPr>
        <b/>
        <sz val="24"/>
        <color rgb="FF00B0F0"/>
        <rFont val="Calibri"/>
        <family val="2"/>
        <scheme val="minor"/>
      </rPr>
      <t>OBRA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</si>
</sst>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#,##0.00;[Red]\-&quot;$&quot;#,##0.0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&quot;$&quot;\ #,##0;[Red]\-&quot;$&quot;\ #,##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  <numFmt numFmtId="168" formatCode="0.000"/>
    <numFmt numFmtId="169" formatCode="0.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  <font>
      <b/>
      <sz val="24"/>
      <color theme="1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24"/>
      <color rgb="FFFFFFFF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24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Arial"/>
      <family val="2"/>
    </font>
    <font>
      <sz val="2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3"/>
    <xf numFmtId="0" fontId="4" fillId="3" borderId="2" xfId="3" applyFont="1" applyFill="1" applyBorder="1" applyAlignment="1">
      <alignment horizontal="center" vertical="center" wrapText="1"/>
    </xf>
    <xf numFmtId="42" fontId="4" fillId="3" borderId="2" xfId="2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center" vertical="center" wrapText="1"/>
    </xf>
    <xf numFmtId="4" fontId="6" fillId="2" borderId="1" xfId="3" applyNumberFormat="1" applyFont="1" applyFill="1" applyBorder="1" applyAlignment="1">
      <alignment horizontal="center" vertical="center" wrapText="1"/>
    </xf>
    <xf numFmtId="42" fontId="1" fillId="2" borderId="1" xfId="2" applyFill="1" applyBorder="1" applyAlignment="1">
      <alignment vertical="center"/>
    </xf>
    <xf numFmtId="42" fontId="1" fillId="0" borderId="0" xfId="2"/>
    <xf numFmtId="42" fontId="1" fillId="0" borderId="1" xfId="2" applyBorder="1"/>
    <xf numFmtId="164" fontId="1" fillId="0" borderId="1" xfId="3" applyNumberFormat="1" applyBorder="1" applyAlignment="1">
      <alignment vertical="center"/>
    </xf>
    <xf numFmtId="0" fontId="6" fillId="0" borderId="1" xfId="3" applyFont="1" applyBorder="1" applyAlignment="1">
      <alignment horizontal="left" vertical="center" wrapText="1"/>
    </xf>
    <xf numFmtId="0" fontId="6" fillId="0" borderId="1" xfId="3" applyFont="1" applyBorder="1" applyAlignment="1">
      <alignment horizontal="center" vertical="center" wrapText="1"/>
    </xf>
    <xf numFmtId="4" fontId="6" fillId="0" borderId="1" xfId="3" applyNumberFormat="1" applyFont="1" applyBorder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8" fontId="8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1" xfId="3" applyBorder="1" applyAlignment="1">
      <alignment horizontal="center" vertical="center" wrapText="1"/>
    </xf>
    <xf numFmtId="44" fontId="2" fillId="6" borderId="1" xfId="0" applyNumberFormat="1" applyFont="1" applyFill="1" applyBorder="1" applyAlignment="1">
      <alignment horizontal="center" vertical="center"/>
    </xf>
    <xf numFmtId="0" fontId="9" fillId="0" borderId="1" xfId="3" applyFont="1" applyBorder="1" applyAlignment="1">
      <alignment horizontal="left" vertical="center" wrapText="1"/>
    </xf>
    <xf numFmtId="0" fontId="0" fillId="5" borderId="0" xfId="0" applyFill="1"/>
    <xf numFmtId="9" fontId="9" fillId="0" borderId="1" xfId="4" applyFont="1" applyFill="1" applyBorder="1" applyAlignment="1">
      <alignment horizontal="left" vertical="center" wrapText="1"/>
    </xf>
    <xf numFmtId="164" fontId="2" fillId="0" borderId="1" xfId="3" applyNumberFormat="1" applyFont="1" applyBorder="1"/>
    <xf numFmtId="167" fontId="1" fillId="0" borderId="1" xfId="3" applyNumberFormat="1" applyBorder="1"/>
    <xf numFmtId="42" fontId="7" fillId="2" borderId="1" xfId="2" applyFont="1" applyFill="1" applyBorder="1" applyAlignment="1">
      <alignment vertical="center"/>
    </xf>
    <xf numFmtId="164" fontId="7" fillId="0" borderId="1" xfId="3" applyNumberFormat="1" applyFont="1" applyBorder="1" applyAlignment="1">
      <alignment vertical="center"/>
    </xf>
    <xf numFmtId="9" fontId="7" fillId="0" borderId="1" xfId="2" applyNumberFormat="1" applyFont="1" applyBorder="1" applyAlignment="1">
      <alignment horizontal="center"/>
    </xf>
    <xf numFmtId="0" fontId="7" fillId="0" borderId="1" xfId="3" applyFont="1" applyBorder="1"/>
    <xf numFmtId="0" fontId="2" fillId="6" borderId="1" xfId="0" applyFont="1" applyFill="1" applyBorder="1" applyAlignment="1">
      <alignment vertical="center"/>
    </xf>
    <xf numFmtId="0" fontId="4" fillId="3" borderId="1" xfId="3" applyFont="1" applyFill="1" applyBorder="1" applyAlignment="1">
      <alignment horizontal="center" vertical="center" wrapText="1"/>
    </xf>
    <xf numFmtId="42" fontId="4" fillId="3" borderId="1" xfId="2" applyFont="1" applyFill="1" applyBorder="1" applyAlignment="1">
      <alignment horizontal="center" vertical="center" wrapText="1"/>
    </xf>
    <xf numFmtId="44" fontId="1" fillId="0" borderId="1" xfId="3" applyNumberFormat="1" applyBorder="1"/>
    <xf numFmtId="42" fontId="1" fillId="2" borderId="1" xfId="2" applyFont="1" applyFill="1" applyBorder="1" applyAlignment="1">
      <alignment vertical="center"/>
    </xf>
    <xf numFmtId="0" fontId="1" fillId="0" borderId="0" xfId="0" applyFont="1"/>
    <xf numFmtId="0" fontId="6" fillId="0" borderId="1" xfId="0" applyFont="1" applyBorder="1" applyAlignment="1">
      <alignment vertical="center"/>
    </xf>
    <xf numFmtId="165" fontId="1" fillId="0" borderId="1" xfId="3" applyNumberFormat="1" applyBorder="1" applyAlignment="1">
      <alignment horizontal="center" vertical="center" wrapText="1"/>
    </xf>
    <xf numFmtId="0" fontId="1" fillId="0" borderId="1" xfId="0" applyFont="1" applyBorder="1"/>
    <xf numFmtId="0" fontId="2" fillId="5" borderId="1" xfId="0" applyFont="1" applyFill="1" applyBorder="1" applyAlignment="1">
      <alignment horizontal="center" vertical="center" wrapText="1"/>
    </xf>
    <xf numFmtId="44" fontId="2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/>
    <xf numFmtId="166" fontId="9" fillId="0" borderId="1" xfId="1" applyFont="1" applyFill="1" applyBorder="1" applyAlignment="1">
      <alignment horizontal="left" vertical="center" wrapText="1"/>
    </xf>
    <xf numFmtId="166" fontId="6" fillId="0" borderId="1" xfId="1" applyFont="1" applyFill="1" applyBorder="1" applyAlignment="1">
      <alignment horizontal="left" vertical="center" wrapText="1"/>
    </xf>
    <xf numFmtId="166" fontId="2" fillId="6" borderId="1" xfId="1" applyFont="1" applyFill="1" applyBorder="1" applyAlignment="1">
      <alignment horizontal="center" vertical="center"/>
    </xf>
    <xf numFmtId="166" fontId="7" fillId="0" borderId="1" xfId="1" applyFont="1" applyBorder="1" applyAlignment="1">
      <alignment horizontal="center" vertical="center"/>
    </xf>
    <xf numFmtId="166" fontId="2" fillId="8" borderId="1" xfId="1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44" fontId="15" fillId="0" borderId="1" xfId="0" applyNumberFormat="1" applyFont="1" applyBorder="1" applyAlignment="1">
      <alignment horizontal="center" vertical="center"/>
    </xf>
    <xf numFmtId="8" fontId="16" fillId="0" borderId="1" xfId="0" applyNumberFormat="1" applyFont="1" applyBorder="1" applyAlignment="1">
      <alignment horizontal="center" vertical="center"/>
    </xf>
    <xf numFmtId="166" fontId="0" fillId="0" borderId="0" xfId="1" applyFont="1"/>
    <xf numFmtId="169" fontId="6" fillId="0" borderId="1" xfId="3" applyNumberFormat="1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justify" vertical="center" wrapText="1"/>
    </xf>
    <xf numFmtId="0" fontId="19" fillId="0" borderId="14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justify" vertical="center" wrapText="1"/>
    </xf>
    <xf numFmtId="0" fontId="17" fillId="0" borderId="11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14" fillId="0" borderId="1" xfId="3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1" xfId="3" applyFont="1" applyBorder="1" applyAlignment="1">
      <alignment horizontal="center"/>
    </xf>
    <xf numFmtId="166" fontId="2" fillId="8" borderId="1" xfId="1" applyFont="1" applyFill="1" applyBorder="1" applyAlignment="1">
      <alignment horizontal="center" vertical="center"/>
    </xf>
    <xf numFmtId="9" fontId="7" fillId="7" borderId="1" xfId="1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4" xfId="3" applyFont="1" applyFill="1" applyBorder="1" applyAlignment="1">
      <alignment horizontal="left" vertical="center" wrapText="1"/>
    </xf>
    <xf numFmtId="0" fontId="5" fillId="4" borderId="5" xfId="3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horizontal="right" vertical="center"/>
    </xf>
    <xf numFmtId="0" fontId="17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1" fillId="2" borderId="1" xfId="3" applyFont="1" applyFill="1" applyBorder="1" applyAlignment="1">
      <alignment horizontal="center" vertical="center" wrapText="1"/>
    </xf>
    <xf numFmtId="0" fontId="23" fillId="3" borderId="2" xfId="3" applyFont="1" applyFill="1" applyBorder="1" applyAlignment="1">
      <alignment horizontal="center" vertical="center" wrapText="1"/>
    </xf>
    <xf numFmtId="42" fontId="23" fillId="3" borderId="2" xfId="2" applyFont="1" applyFill="1" applyBorder="1" applyAlignment="1">
      <alignment horizontal="center" vertical="center" wrapText="1"/>
    </xf>
    <xf numFmtId="0" fontId="24" fillId="4" borderId="3" xfId="3" applyFont="1" applyFill="1" applyBorder="1" applyAlignment="1">
      <alignment horizontal="left" vertical="center" wrapText="1"/>
    </xf>
    <xf numFmtId="0" fontId="24" fillId="4" borderId="4" xfId="3" applyFont="1" applyFill="1" applyBorder="1" applyAlignment="1">
      <alignment horizontal="left" vertical="center" wrapText="1"/>
    </xf>
    <xf numFmtId="0" fontId="24" fillId="4" borderId="5" xfId="3" applyFont="1" applyFill="1" applyBorder="1" applyAlignment="1">
      <alignment horizontal="left" vertical="center" wrapText="1"/>
    </xf>
    <xf numFmtId="0" fontId="24" fillId="4" borderId="1" xfId="3" applyFont="1" applyFill="1" applyBorder="1" applyAlignment="1">
      <alignment vertical="center" wrapText="1"/>
    </xf>
    <xf numFmtId="0" fontId="25" fillId="2" borderId="1" xfId="3" applyFont="1" applyFill="1" applyBorder="1" applyAlignment="1">
      <alignment horizontal="left" vertical="center" wrapText="1"/>
    </xf>
    <xf numFmtId="0" fontId="25" fillId="0" borderId="1" xfId="3" applyFont="1" applyBorder="1" applyAlignment="1">
      <alignment horizontal="left" vertical="center" wrapText="1"/>
    </xf>
    <xf numFmtId="0" fontId="25" fillId="0" borderId="1" xfId="3" applyFont="1" applyBorder="1" applyAlignment="1">
      <alignment horizontal="center" vertical="center" wrapText="1"/>
    </xf>
    <xf numFmtId="4" fontId="25" fillId="0" borderId="1" xfId="3" applyNumberFormat="1" applyFont="1" applyBorder="1" applyAlignment="1">
      <alignment horizontal="center" vertical="center" wrapText="1"/>
    </xf>
    <xf numFmtId="167" fontId="26" fillId="0" borderId="1" xfId="3" applyNumberFormat="1" applyFont="1" applyBorder="1"/>
    <xf numFmtId="164" fontId="26" fillId="0" borderId="1" xfId="3" applyNumberFormat="1" applyFont="1" applyBorder="1" applyAlignment="1">
      <alignment vertical="center"/>
    </xf>
    <xf numFmtId="42" fontId="26" fillId="0" borderId="1" xfId="2" applyFont="1" applyBorder="1"/>
    <xf numFmtId="42" fontId="26" fillId="2" borderId="1" xfId="2" applyFont="1" applyFill="1" applyBorder="1" applyAlignment="1">
      <alignment vertical="center"/>
    </xf>
    <xf numFmtId="0" fontId="24" fillId="4" borderId="1" xfId="3" applyFont="1" applyFill="1" applyBorder="1" applyAlignment="1">
      <alignment horizontal="left" vertical="center" wrapText="1"/>
    </xf>
    <xf numFmtId="0" fontId="25" fillId="0" borderId="1" xfId="0" applyFont="1" applyBorder="1" applyAlignment="1">
      <alignment vertical="center"/>
    </xf>
    <xf numFmtId="0" fontId="25" fillId="2" borderId="1" xfId="3" applyFont="1" applyFill="1" applyBorder="1" applyAlignment="1">
      <alignment horizontal="center" vertical="center" wrapText="1"/>
    </xf>
    <xf numFmtId="4" fontId="25" fillId="2" borderId="1" xfId="3" applyNumberFormat="1" applyFont="1" applyFill="1" applyBorder="1" applyAlignment="1">
      <alignment horizontal="center" vertical="center" wrapText="1"/>
    </xf>
    <xf numFmtId="42" fontId="21" fillId="2" borderId="1" xfId="2" applyFont="1" applyFill="1" applyBorder="1" applyAlignment="1">
      <alignment vertical="center"/>
    </xf>
    <xf numFmtId="42" fontId="26" fillId="0" borderId="1" xfId="2" applyFont="1" applyFill="1" applyBorder="1" applyAlignment="1">
      <alignment vertical="center"/>
    </xf>
    <xf numFmtId="165" fontId="26" fillId="0" borderId="1" xfId="3" applyNumberFormat="1" applyFont="1" applyBorder="1" applyAlignment="1">
      <alignment horizontal="center" vertical="center" wrapText="1"/>
    </xf>
    <xf numFmtId="0" fontId="21" fillId="2" borderId="1" xfId="3" applyFont="1" applyFill="1" applyBorder="1" applyAlignment="1">
      <alignment horizontal="right" vertical="center"/>
    </xf>
    <xf numFmtId="164" fontId="21" fillId="0" borderId="1" xfId="3" applyNumberFormat="1" applyFont="1" applyBorder="1" applyAlignment="1">
      <alignment vertical="center"/>
    </xf>
    <xf numFmtId="0" fontId="26" fillId="0" borderId="1" xfId="0" applyFont="1" applyBorder="1"/>
    <xf numFmtId="0" fontId="21" fillId="2" borderId="1" xfId="3" applyFont="1" applyFill="1" applyBorder="1" applyAlignment="1">
      <alignment horizontal="center" vertical="center"/>
    </xf>
    <xf numFmtId="9" fontId="21" fillId="0" borderId="1" xfId="2" applyNumberFormat="1" applyFont="1" applyBorder="1" applyAlignment="1">
      <alignment horizontal="center"/>
    </xf>
    <xf numFmtId="0" fontId="21" fillId="0" borderId="1" xfId="3" applyFont="1" applyBorder="1"/>
    <xf numFmtId="0" fontId="21" fillId="8" borderId="16" xfId="0" applyFont="1" applyFill="1" applyBorder="1" applyAlignment="1">
      <alignment horizontal="center" vertical="center" wrapText="1"/>
    </xf>
    <xf numFmtId="166" fontId="21" fillId="8" borderId="16" xfId="1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 wrapText="1"/>
    </xf>
    <xf numFmtId="166" fontId="21" fillId="5" borderId="0" xfId="1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6" fillId="0" borderId="1" xfId="3" applyFont="1" applyBorder="1" applyAlignment="1">
      <alignment horizontal="center" vertical="center" wrapText="1"/>
    </xf>
    <xf numFmtId="0" fontId="21" fillId="6" borderId="1" xfId="0" applyFont="1" applyFill="1" applyBorder="1" applyAlignment="1">
      <alignment vertical="center"/>
    </xf>
    <xf numFmtId="0" fontId="23" fillId="3" borderId="1" xfId="3" applyFont="1" applyFill="1" applyBorder="1" applyAlignment="1">
      <alignment horizontal="center" vertical="center" wrapText="1"/>
    </xf>
    <xf numFmtId="42" fontId="23" fillId="3" borderId="1" xfId="2" applyFont="1" applyFill="1" applyBorder="1" applyAlignment="1">
      <alignment horizontal="center" vertical="center" wrapText="1"/>
    </xf>
    <xf numFmtId="166" fontId="21" fillId="6" borderId="1" xfId="1" applyFont="1" applyFill="1" applyBorder="1" applyAlignment="1">
      <alignment horizontal="center" vertical="center"/>
    </xf>
    <xf numFmtId="166" fontId="25" fillId="0" borderId="1" xfId="1" applyFont="1" applyFill="1" applyBorder="1" applyAlignment="1">
      <alignment horizontal="left" vertical="center" wrapText="1"/>
    </xf>
    <xf numFmtId="169" fontId="25" fillId="0" borderId="1" xfId="3" applyNumberFormat="1" applyFont="1" applyBorder="1" applyAlignment="1">
      <alignment horizontal="left" vertical="center" wrapText="1"/>
    </xf>
    <xf numFmtId="168" fontId="25" fillId="0" borderId="1" xfId="3" applyNumberFormat="1" applyFont="1" applyBorder="1" applyAlignment="1">
      <alignment horizontal="left" vertical="center" wrapText="1"/>
    </xf>
    <xf numFmtId="1" fontId="25" fillId="0" borderId="1" xfId="3" applyNumberFormat="1" applyFont="1" applyBorder="1" applyAlignment="1">
      <alignment horizontal="left" vertical="center" wrapText="1"/>
    </xf>
    <xf numFmtId="9" fontId="21" fillId="7" borderId="1" xfId="1" applyNumberFormat="1" applyFont="1" applyFill="1" applyBorder="1" applyAlignment="1">
      <alignment horizontal="center" vertical="center"/>
    </xf>
    <xf numFmtId="166" fontId="21" fillId="0" borderId="1" xfId="1" applyFont="1" applyBorder="1" applyAlignment="1">
      <alignment horizontal="center" vertical="center"/>
    </xf>
    <xf numFmtId="0" fontId="24" fillId="0" borderId="1" xfId="3" applyFont="1" applyBorder="1" applyAlignment="1">
      <alignment horizontal="left" vertical="center" wrapText="1"/>
    </xf>
    <xf numFmtId="9" fontId="24" fillId="0" borderId="1" xfId="4" applyFont="1" applyFill="1" applyBorder="1" applyAlignment="1">
      <alignment horizontal="left" vertical="center" wrapText="1"/>
    </xf>
    <xf numFmtId="166" fontId="24" fillId="0" borderId="1" xfId="1" applyFont="1" applyFill="1" applyBorder="1" applyAlignment="1">
      <alignment horizontal="left" vertical="center" wrapText="1"/>
    </xf>
    <xf numFmtId="0" fontId="21" fillId="8" borderId="1" xfId="0" applyFont="1" applyFill="1" applyBorder="1" applyAlignment="1">
      <alignment horizontal="center" vertical="center" wrapText="1"/>
    </xf>
    <xf numFmtId="166" fontId="21" fillId="8" borderId="1" xfId="1" applyFont="1" applyFill="1" applyBorder="1" applyAlignment="1">
      <alignment horizontal="center" vertical="center"/>
    </xf>
    <xf numFmtId="166" fontId="21" fillId="8" borderId="16" xfId="1" applyFont="1" applyFill="1" applyBorder="1" applyAlignment="1">
      <alignment horizontal="center" vertical="center"/>
    </xf>
    <xf numFmtId="44" fontId="21" fillId="5" borderId="0" xfId="0" applyNumberFormat="1" applyFont="1" applyFill="1" applyAlignment="1">
      <alignment horizontal="center" vertical="center"/>
    </xf>
    <xf numFmtId="0" fontId="21" fillId="7" borderId="17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1" fillId="0" borderId="1" xfId="3" applyFont="1" applyBorder="1" applyAlignment="1">
      <alignment horizontal="center"/>
    </xf>
    <xf numFmtId="164" fontId="21" fillId="0" borderId="1" xfId="3" applyNumberFormat="1" applyFont="1" applyBorder="1"/>
    <xf numFmtId="44" fontId="26" fillId="0" borderId="1" xfId="3" applyNumberFormat="1" applyFont="1" applyBorder="1"/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8" fontId="27" fillId="0" borderId="1" xfId="0" applyNumberFormat="1" applyFont="1" applyBorder="1" applyAlignment="1">
      <alignment horizontal="center" vertical="center"/>
    </xf>
    <xf numFmtId="44" fontId="28" fillId="0" borderId="1" xfId="0" applyNumberFormat="1" applyFont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" xfId="5" xr:uid="{8B441AF6-1029-476A-B740-4B18A2962706}"/>
    <cellStyle name="Moneda 3" xfId="6" xr:uid="{0591252C-DC8E-40BD-9A3F-65CD364155CC}"/>
    <cellStyle name="Normal" xfId="0" builtinId="0"/>
    <cellStyle name="Normal 2 2" xfId="3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0"/>
  <sheetViews>
    <sheetView workbookViewId="0">
      <selection activeCell="F68" sqref="F68"/>
    </sheetView>
  </sheetViews>
  <sheetFormatPr baseColWidth="10" defaultRowHeight="15" x14ac:dyDescent="0.25"/>
  <cols>
    <col min="1" max="1" width="32.7109375" style="15" customWidth="1"/>
    <col min="2" max="2" width="61.42578125" style="1" customWidth="1"/>
    <col min="3" max="3" width="6.7109375" style="1" bestFit="1" customWidth="1"/>
    <col min="4" max="4" width="14.5703125" style="1" bestFit="1" customWidth="1"/>
    <col min="5" max="5" width="26" style="9" customWidth="1"/>
    <col min="6" max="6" width="26.7109375" style="1" bestFit="1" customWidth="1"/>
    <col min="7" max="7" width="24.28515625" bestFit="1" customWidth="1"/>
  </cols>
  <sheetData>
    <row r="1" spans="1:7" x14ac:dyDescent="0.25">
      <c r="A1" s="76" t="s">
        <v>100</v>
      </c>
      <c r="B1" s="76"/>
      <c r="C1" s="76"/>
      <c r="D1" s="76"/>
      <c r="E1" s="76"/>
      <c r="F1" s="76"/>
    </row>
    <row r="2" spans="1:7" ht="60" customHeight="1" x14ac:dyDescent="0.25">
      <c r="A2" s="76"/>
      <c r="B2" s="76"/>
      <c r="C2" s="76"/>
      <c r="D2" s="76"/>
      <c r="E2" s="76"/>
      <c r="F2" s="76"/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3" t="s">
        <v>103</v>
      </c>
      <c r="F3" s="2" t="s">
        <v>5</v>
      </c>
    </row>
    <row r="4" spans="1:7" x14ac:dyDescent="0.25">
      <c r="A4" s="77" t="s">
        <v>22</v>
      </c>
      <c r="B4" s="78"/>
      <c r="C4" s="78"/>
      <c r="D4" s="78"/>
      <c r="E4" s="79"/>
      <c r="F4" s="4"/>
    </row>
    <row r="5" spans="1:7" x14ac:dyDescent="0.25">
      <c r="A5" s="5" t="s">
        <v>6</v>
      </c>
      <c r="B5" s="12" t="s">
        <v>7</v>
      </c>
      <c r="C5" s="13" t="s">
        <v>2</v>
      </c>
      <c r="D5" s="14">
        <v>10</v>
      </c>
      <c r="E5" s="24">
        <v>9783580</v>
      </c>
      <c r="F5" s="11">
        <f>+E5*D5</f>
        <v>97835800</v>
      </c>
    </row>
    <row r="6" spans="1:7" x14ac:dyDescent="0.25">
      <c r="A6" s="5" t="s">
        <v>8</v>
      </c>
      <c r="B6" s="12" t="s">
        <v>19</v>
      </c>
      <c r="C6" s="13" t="s">
        <v>2</v>
      </c>
      <c r="D6" s="14">
        <v>10</v>
      </c>
      <c r="E6" s="10">
        <v>360998</v>
      </c>
      <c r="F6" s="11">
        <f t="shared" ref="F6:F16" si="0">+E6*D6</f>
        <v>3609980</v>
      </c>
    </row>
    <row r="7" spans="1:7" x14ac:dyDescent="0.25">
      <c r="A7" s="5" t="s">
        <v>9</v>
      </c>
      <c r="B7" s="12" t="s">
        <v>13</v>
      </c>
      <c r="C7" s="13" t="s">
        <v>2</v>
      </c>
      <c r="D7" s="14">
        <v>5</v>
      </c>
      <c r="E7" s="8">
        <v>6841631</v>
      </c>
      <c r="F7" s="11">
        <f t="shared" si="0"/>
        <v>34208155</v>
      </c>
    </row>
    <row r="8" spans="1:7" x14ac:dyDescent="0.25">
      <c r="A8" s="5" t="s">
        <v>10</v>
      </c>
      <c r="B8" s="12" t="s">
        <v>14</v>
      </c>
      <c r="C8" s="13" t="s">
        <v>2</v>
      </c>
      <c r="D8" s="14">
        <v>5</v>
      </c>
      <c r="E8" s="8">
        <v>6008015</v>
      </c>
      <c r="F8" s="11">
        <f t="shared" si="0"/>
        <v>30040075</v>
      </c>
    </row>
    <row r="9" spans="1:7" x14ac:dyDescent="0.25">
      <c r="A9" s="5" t="s">
        <v>11</v>
      </c>
      <c r="B9" s="12" t="s">
        <v>15</v>
      </c>
      <c r="C9" s="13" t="s">
        <v>2</v>
      </c>
      <c r="D9" s="14">
        <v>5</v>
      </c>
      <c r="E9" s="8">
        <v>7147758</v>
      </c>
      <c r="F9" s="11">
        <f t="shared" si="0"/>
        <v>35738790</v>
      </c>
    </row>
    <row r="10" spans="1:7" x14ac:dyDescent="0.25">
      <c r="A10" s="5" t="s">
        <v>28</v>
      </c>
      <c r="B10" s="12" t="s">
        <v>17</v>
      </c>
      <c r="C10" s="13" t="s">
        <v>2</v>
      </c>
      <c r="D10" s="14">
        <v>5</v>
      </c>
      <c r="E10" s="33">
        <v>2346459</v>
      </c>
      <c r="F10" s="11">
        <f t="shared" si="0"/>
        <v>11732295</v>
      </c>
      <c r="G10" s="34"/>
    </row>
    <row r="11" spans="1:7" x14ac:dyDescent="0.25">
      <c r="A11" s="5" t="s">
        <v>29</v>
      </c>
      <c r="B11" s="12" t="s">
        <v>20</v>
      </c>
      <c r="C11" s="13" t="s">
        <v>2</v>
      </c>
      <c r="D11" s="14">
        <v>5</v>
      </c>
      <c r="E11" s="33">
        <v>6864485</v>
      </c>
      <c r="F11" s="11">
        <f t="shared" si="0"/>
        <v>34322425</v>
      </c>
      <c r="G11" s="34"/>
    </row>
    <row r="12" spans="1:7" x14ac:dyDescent="0.25">
      <c r="A12" s="5" t="s">
        <v>30</v>
      </c>
      <c r="B12" s="12" t="s">
        <v>16</v>
      </c>
      <c r="C12" s="13" t="s">
        <v>2</v>
      </c>
      <c r="D12" s="14">
        <v>5</v>
      </c>
      <c r="E12" s="33">
        <v>12782573</v>
      </c>
      <c r="F12" s="11">
        <f t="shared" si="0"/>
        <v>63912865</v>
      </c>
      <c r="G12" s="34"/>
    </row>
    <row r="13" spans="1:7" x14ac:dyDescent="0.25">
      <c r="A13" s="5" t="s">
        <v>31</v>
      </c>
      <c r="B13" s="12" t="s">
        <v>21</v>
      </c>
      <c r="C13" s="13" t="s">
        <v>2</v>
      </c>
      <c r="D13" s="14">
        <v>10</v>
      </c>
      <c r="E13" s="33">
        <v>3091455</v>
      </c>
      <c r="F13" s="11">
        <f t="shared" si="0"/>
        <v>30914550</v>
      </c>
      <c r="G13" s="34"/>
    </row>
    <row r="14" spans="1:7" ht="30" x14ac:dyDescent="0.25">
      <c r="A14" s="5" t="s">
        <v>32</v>
      </c>
      <c r="B14" s="12" t="s">
        <v>23</v>
      </c>
      <c r="C14" s="13" t="s">
        <v>2</v>
      </c>
      <c r="D14" s="14">
        <v>5</v>
      </c>
      <c r="E14" s="33">
        <v>1627773</v>
      </c>
      <c r="F14" s="11">
        <f t="shared" si="0"/>
        <v>8138865</v>
      </c>
      <c r="G14" s="34"/>
    </row>
    <row r="15" spans="1:7" ht="30" x14ac:dyDescent="0.25">
      <c r="A15" s="5" t="s">
        <v>33</v>
      </c>
      <c r="B15" s="12" t="s">
        <v>24</v>
      </c>
      <c r="C15" s="13" t="s">
        <v>2</v>
      </c>
      <c r="D15" s="14">
        <v>5</v>
      </c>
      <c r="E15" s="33">
        <v>36231056</v>
      </c>
      <c r="F15" s="11">
        <f t="shared" si="0"/>
        <v>181155280</v>
      </c>
      <c r="G15" s="34"/>
    </row>
    <row r="16" spans="1:7" x14ac:dyDescent="0.25">
      <c r="A16" s="5" t="s">
        <v>34</v>
      </c>
      <c r="B16" s="12" t="s">
        <v>25</v>
      </c>
      <c r="C16" s="13" t="s">
        <v>2</v>
      </c>
      <c r="D16" s="14">
        <v>5</v>
      </c>
      <c r="E16" s="33">
        <v>1627773</v>
      </c>
      <c r="F16" s="11">
        <f t="shared" si="0"/>
        <v>8138865</v>
      </c>
      <c r="G16" s="34"/>
    </row>
    <row r="17" spans="1:7" x14ac:dyDescent="0.25">
      <c r="A17" s="80" t="s">
        <v>35</v>
      </c>
      <c r="B17" s="80"/>
      <c r="C17" s="80"/>
      <c r="D17" s="80"/>
      <c r="E17" s="80"/>
      <c r="F17" s="4"/>
      <c r="G17" s="34"/>
    </row>
    <row r="18" spans="1:7" x14ac:dyDescent="0.25">
      <c r="A18" s="5" t="s">
        <v>12</v>
      </c>
      <c r="B18" s="35" t="s">
        <v>46</v>
      </c>
      <c r="C18" s="6" t="s">
        <v>2</v>
      </c>
      <c r="D18" s="7">
        <v>3</v>
      </c>
      <c r="E18" s="33">
        <v>10440618</v>
      </c>
      <c r="F18" s="11">
        <f>+E18*D18</f>
        <v>31321854</v>
      </c>
      <c r="G18" s="34"/>
    </row>
    <row r="19" spans="1:7" x14ac:dyDescent="0.25">
      <c r="A19" s="5" t="s">
        <v>38</v>
      </c>
      <c r="B19" s="5" t="s">
        <v>36</v>
      </c>
      <c r="C19" s="6" t="s">
        <v>2</v>
      </c>
      <c r="D19" s="7">
        <v>3</v>
      </c>
      <c r="E19" s="33">
        <v>26980811</v>
      </c>
      <c r="F19" s="11">
        <f t="shared" ref="F19:F23" si="1">+E19*D19</f>
        <v>80942433</v>
      </c>
      <c r="G19" s="34"/>
    </row>
    <row r="20" spans="1:7" x14ac:dyDescent="0.25">
      <c r="A20" s="5" t="s">
        <v>39</v>
      </c>
      <c r="B20" s="5" t="s">
        <v>48</v>
      </c>
      <c r="C20" s="6" t="s">
        <v>2</v>
      </c>
      <c r="D20" s="7">
        <v>8</v>
      </c>
      <c r="E20" s="33">
        <v>1312791</v>
      </c>
      <c r="F20" s="11">
        <f t="shared" si="1"/>
        <v>10502328</v>
      </c>
      <c r="G20" s="34"/>
    </row>
    <row r="21" spans="1:7" x14ac:dyDescent="0.25">
      <c r="A21" s="5" t="s">
        <v>40</v>
      </c>
      <c r="B21" s="5" t="s">
        <v>37</v>
      </c>
      <c r="C21" s="6" t="s">
        <v>2</v>
      </c>
      <c r="D21" s="7">
        <v>8</v>
      </c>
      <c r="E21" s="33">
        <v>13247256</v>
      </c>
      <c r="F21" s="11">
        <f t="shared" si="1"/>
        <v>105978048</v>
      </c>
      <c r="G21" s="34"/>
    </row>
    <row r="22" spans="1:7" x14ac:dyDescent="0.25">
      <c r="A22" s="5" t="s">
        <v>41</v>
      </c>
      <c r="B22" s="5" t="s">
        <v>42</v>
      </c>
      <c r="C22" s="6" t="s">
        <v>2</v>
      </c>
      <c r="D22" s="7">
        <v>1</v>
      </c>
      <c r="E22" s="33">
        <v>3580302</v>
      </c>
      <c r="F22" s="11">
        <f t="shared" si="1"/>
        <v>3580302</v>
      </c>
      <c r="G22" s="34"/>
    </row>
    <row r="23" spans="1:7" x14ac:dyDescent="0.25">
      <c r="A23" s="5" t="s">
        <v>43</v>
      </c>
      <c r="B23" s="5" t="s">
        <v>44</v>
      </c>
      <c r="C23" s="6" t="s">
        <v>45</v>
      </c>
      <c r="D23" s="7">
        <v>12</v>
      </c>
      <c r="E23" s="33">
        <v>3944818</v>
      </c>
      <c r="F23" s="11">
        <f t="shared" si="1"/>
        <v>47337816</v>
      </c>
      <c r="G23" s="34"/>
    </row>
    <row r="24" spans="1:7" x14ac:dyDescent="0.25">
      <c r="A24" s="80" t="s">
        <v>49</v>
      </c>
      <c r="B24" s="80"/>
      <c r="C24" s="80"/>
      <c r="D24" s="80"/>
      <c r="E24" s="80"/>
      <c r="F24" s="4"/>
      <c r="G24" s="34"/>
    </row>
    <row r="25" spans="1:7" ht="30" x14ac:dyDescent="0.25">
      <c r="A25" s="5" t="s">
        <v>50</v>
      </c>
      <c r="B25" s="12" t="s">
        <v>26</v>
      </c>
      <c r="C25" s="13" t="s">
        <v>2</v>
      </c>
      <c r="D25" s="14">
        <v>5</v>
      </c>
      <c r="E25" s="33">
        <v>2089850</v>
      </c>
      <c r="F25" s="11">
        <f t="shared" ref="F25:F26" si="2">+E25*D25</f>
        <v>10449250</v>
      </c>
      <c r="G25" s="34"/>
    </row>
    <row r="26" spans="1:7" ht="30" x14ac:dyDescent="0.25">
      <c r="A26" s="5" t="s">
        <v>51</v>
      </c>
      <c r="B26" s="12" t="s">
        <v>27</v>
      </c>
      <c r="C26" s="13" t="s">
        <v>18</v>
      </c>
      <c r="D26" s="14">
        <v>5</v>
      </c>
      <c r="E26" s="33">
        <v>2089850</v>
      </c>
      <c r="F26" s="11">
        <f t="shared" si="2"/>
        <v>10449250</v>
      </c>
      <c r="G26" s="34"/>
    </row>
    <row r="27" spans="1:7" ht="15.75" x14ac:dyDescent="0.25">
      <c r="A27" s="36"/>
      <c r="B27" s="81"/>
      <c r="C27" s="81"/>
      <c r="D27" s="81"/>
      <c r="E27" s="25"/>
      <c r="F27" s="26">
        <f>+SUM(F5:F26)</f>
        <v>840309226</v>
      </c>
      <c r="G27" s="34"/>
    </row>
    <row r="28" spans="1:7" ht="15.75" x14ac:dyDescent="0.25">
      <c r="A28" s="37"/>
      <c r="B28" s="75" t="s">
        <v>98</v>
      </c>
      <c r="C28" s="75"/>
      <c r="D28" s="75"/>
      <c r="E28" s="27">
        <v>0.19</v>
      </c>
      <c r="F28" s="28">
        <f>+F27*0.19</f>
        <v>159658752.94</v>
      </c>
      <c r="G28" s="34"/>
    </row>
    <row r="29" spans="1:7" ht="54" customHeight="1" x14ac:dyDescent="0.25">
      <c r="A29" s="64" t="s">
        <v>99</v>
      </c>
      <c r="B29" s="64" t="s">
        <v>97</v>
      </c>
      <c r="C29" s="64"/>
      <c r="D29" s="64"/>
      <c r="E29" s="64"/>
      <c r="F29" s="45">
        <f>SUM(F27:F28)</f>
        <v>999967978.94000006</v>
      </c>
      <c r="G29" s="34"/>
    </row>
    <row r="30" spans="1:7" s="17" customFormat="1" x14ac:dyDescent="0.25">
      <c r="A30" s="74" t="s">
        <v>47</v>
      </c>
      <c r="B30" s="74"/>
      <c r="C30" s="74"/>
      <c r="D30" s="74"/>
      <c r="E30" s="74"/>
      <c r="F30" s="74"/>
    </row>
    <row r="31" spans="1:7" s="17" customFormat="1" ht="26.25" customHeight="1" x14ac:dyDescent="0.25">
      <c r="A31" s="74"/>
      <c r="B31" s="74"/>
      <c r="C31" s="74"/>
      <c r="D31" s="74"/>
      <c r="E31" s="74"/>
      <c r="F31" s="74"/>
    </row>
    <row r="32" spans="1:7" s="17" customFormat="1" x14ac:dyDescent="0.25">
      <c r="A32" s="74"/>
      <c r="B32" s="74"/>
      <c r="C32" s="74"/>
      <c r="D32" s="74"/>
      <c r="E32" s="74"/>
      <c r="F32" s="74"/>
    </row>
    <row r="33" spans="1:7" ht="15" customHeight="1" x14ac:dyDescent="0.25">
      <c r="A33" s="72" t="s">
        <v>101</v>
      </c>
      <c r="B33" s="72"/>
      <c r="C33" s="72"/>
      <c r="D33" s="72"/>
      <c r="E33" s="72"/>
      <c r="F33" s="72"/>
      <c r="G33" s="34"/>
    </row>
    <row r="34" spans="1:7" ht="39" customHeight="1" x14ac:dyDescent="0.25">
      <c r="A34" s="72"/>
      <c r="B34" s="72"/>
      <c r="C34" s="72"/>
      <c r="D34" s="72"/>
      <c r="E34" s="72"/>
      <c r="F34" s="72"/>
      <c r="G34" s="34"/>
    </row>
    <row r="35" spans="1:7" x14ac:dyDescent="0.25">
      <c r="A35" s="18">
        <v>4</v>
      </c>
      <c r="B35" s="29" t="s">
        <v>52</v>
      </c>
      <c r="C35" s="30" t="s">
        <v>2</v>
      </c>
      <c r="D35" s="30" t="s">
        <v>3</v>
      </c>
      <c r="E35" s="31" t="s">
        <v>4</v>
      </c>
      <c r="F35" s="19">
        <f>SUM(F36)</f>
        <v>1368075</v>
      </c>
      <c r="G35" s="34"/>
    </row>
    <row r="36" spans="1:7" ht="15" customHeight="1" x14ac:dyDescent="0.25">
      <c r="A36" s="12"/>
      <c r="B36" s="12" t="s">
        <v>53</v>
      </c>
      <c r="C36" s="12" t="s">
        <v>54</v>
      </c>
      <c r="D36" s="12">
        <v>72.5</v>
      </c>
      <c r="E36" s="12">
        <v>18870</v>
      </c>
      <c r="F36" s="42">
        <f>+E36*D36</f>
        <v>1368075</v>
      </c>
      <c r="G36" s="34"/>
    </row>
    <row r="37" spans="1:7" ht="15" customHeight="1" x14ac:dyDescent="0.25">
      <c r="A37" s="18">
        <v>5</v>
      </c>
      <c r="B37" s="29" t="s">
        <v>55</v>
      </c>
      <c r="C37" s="29"/>
      <c r="D37" s="29"/>
      <c r="E37" s="29"/>
      <c r="F37" s="43">
        <v>57601003.737000003</v>
      </c>
      <c r="G37" s="34"/>
    </row>
    <row r="38" spans="1:7" ht="33" customHeight="1" x14ac:dyDescent="0.25">
      <c r="A38" s="12"/>
      <c r="B38" s="12" t="s">
        <v>56</v>
      </c>
      <c r="C38" s="12" t="s">
        <v>57</v>
      </c>
      <c r="D38" s="12">
        <v>4.4249999999999998</v>
      </c>
      <c r="E38" s="12">
        <v>19434</v>
      </c>
      <c r="F38" s="42">
        <f>+E38*D38</f>
        <v>85995.45</v>
      </c>
      <c r="G38" s="34"/>
    </row>
    <row r="39" spans="1:7" ht="30" x14ac:dyDescent="0.25">
      <c r="A39" s="12"/>
      <c r="B39" s="12" t="s">
        <v>58</v>
      </c>
      <c r="C39" s="12" t="s">
        <v>57</v>
      </c>
      <c r="D39" s="12">
        <v>0.66000000000000036</v>
      </c>
      <c r="E39" s="12">
        <v>126505</v>
      </c>
      <c r="F39" s="42">
        <f t="shared" ref="F39:F64" si="3">+E39*D39</f>
        <v>83493.300000000047</v>
      </c>
      <c r="G39" s="34"/>
    </row>
    <row r="40" spans="1:7" x14ac:dyDescent="0.25">
      <c r="A40" s="12"/>
      <c r="B40" s="12" t="s">
        <v>59</v>
      </c>
      <c r="C40" s="12" t="s">
        <v>54</v>
      </c>
      <c r="D40" s="12">
        <v>45</v>
      </c>
      <c r="E40" s="12">
        <v>7370</v>
      </c>
      <c r="F40" s="42">
        <f t="shared" si="3"/>
        <v>331650</v>
      </c>
      <c r="G40" s="34"/>
    </row>
    <row r="41" spans="1:7" x14ac:dyDescent="0.25">
      <c r="A41" s="12"/>
      <c r="B41" s="12" t="s">
        <v>60</v>
      </c>
      <c r="C41" s="12" t="s">
        <v>61</v>
      </c>
      <c r="D41" s="12">
        <v>66.000000000000014</v>
      </c>
      <c r="E41" s="12">
        <v>203167</v>
      </c>
      <c r="F41" s="42">
        <f t="shared" si="3"/>
        <v>13409022.000000004</v>
      </c>
      <c r="G41" s="34"/>
    </row>
    <row r="42" spans="1:7" x14ac:dyDescent="0.25">
      <c r="A42" s="12"/>
      <c r="B42" s="12" t="s">
        <v>62</v>
      </c>
      <c r="C42" s="12" t="s">
        <v>63</v>
      </c>
      <c r="D42" s="12">
        <v>470.24799999999999</v>
      </c>
      <c r="E42" s="12">
        <v>47809</v>
      </c>
      <c r="F42" s="42">
        <f t="shared" si="3"/>
        <v>22482086.631999999</v>
      </c>
      <c r="G42" s="34"/>
    </row>
    <row r="43" spans="1:7" x14ac:dyDescent="0.25">
      <c r="A43" s="12"/>
      <c r="B43" s="12" t="s">
        <v>64</v>
      </c>
      <c r="C43" s="12" t="s">
        <v>54</v>
      </c>
      <c r="D43" s="12">
        <v>4.5</v>
      </c>
      <c r="E43" s="12">
        <v>259447</v>
      </c>
      <c r="F43" s="42">
        <f t="shared" si="3"/>
        <v>1167511.5</v>
      </c>
      <c r="G43" s="34"/>
    </row>
    <row r="44" spans="1:7" ht="30" x14ac:dyDescent="0.25">
      <c r="A44" s="12"/>
      <c r="B44" s="12" t="s">
        <v>65</v>
      </c>
      <c r="C44" s="12" t="s">
        <v>63</v>
      </c>
      <c r="D44" s="12">
        <v>377.71999999999997</v>
      </c>
      <c r="E44" s="12">
        <v>47809</v>
      </c>
      <c r="F44" s="42">
        <f t="shared" si="3"/>
        <v>18058415.48</v>
      </c>
      <c r="G44" s="34"/>
    </row>
    <row r="45" spans="1:7" x14ac:dyDescent="0.25">
      <c r="A45" s="12"/>
      <c r="B45" s="12" t="s">
        <v>66</v>
      </c>
      <c r="C45" s="12" t="s">
        <v>57</v>
      </c>
      <c r="D45" s="12">
        <v>5.625</v>
      </c>
      <c r="E45" s="12">
        <v>352503</v>
      </c>
      <c r="F45" s="42">
        <f t="shared" si="3"/>
        <v>1982829.375</v>
      </c>
      <c r="G45" s="34"/>
    </row>
    <row r="46" spans="1:7" x14ac:dyDescent="0.25">
      <c r="A46" s="18">
        <v>6</v>
      </c>
      <c r="B46" s="29" t="s">
        <v>67</v>
      </c>
      <c r="C46" s="29"/>
      <c r="D46" s="29"/>
      <c r="E46" s="29"/>
      <c r="F46" s="43">
        <v>47062369.000000007</v>
      </c>
      <c r="G46" s="34"/>
    </row>
    <row r="47" spans="1:7" ht="45" x14ac:dyDescent="0.25">
      <c r="A47" s="12"/>
      <c r="B47" s="12" t="s">
        <v>68</v>
      </c>
      <c r="C47" s="12" t="s">
        <v>61</v>
      </c>
      <c r="D47" s="12">
        <v>90</v>
      </c>
      <c r="E47" s="12">
        <v>252796</v>
      </c>
      <c r="F47" s="42">
        <f t="shared" si="3"/>
        <v>22751640</v>
      </c>
      <c r="G47" s="34"/>
    </row>
    <row r="48" spans="1:7" ht="30" x14ac:dyDescent="0.25">
      <c r="A48" s="12"/>
      <c r="B48" s="12" t="s">
        <v>69</v>
      </c>
      <c r="C48" s="12" t="s">
        <v>2</v>
      </c>
      <c r="D48" s="12">
        <v>10</v>
      </c>
      <c r="E48" s="12">
        <v>445657</v>
      </c>
      <c r="F48" s="42">
        <f t="shared" si="3"/>
        <v>4456570</v>
      </c>
      <c r="G48" s="34"/>
    </row>
    <row r="49" spans="1:7" ht="30" x14ac:dyDescent="0.25">
      <c r="A49" s="12"/>
      <c r="B49" s="12" t="s">
        <v>70</v>
      </c>
      <c r="C49" s="12" t="s">
        <v>61</v>
      </c>
      <c r="D49" s="12">
        <v>300</v>
      </c>
      <c r="E49" s="12">
        <v>16894</v>
      </c>
      <c r="F49" s="42">
        <f t="shared" si="3"/>
        <v>5068200</v>
      </c>
      <c r="G49" s="34"/>
    </row>
    <row r="50" spans="1:7" ht="30" x14ac:dyDescent="0.25">
      <c r="A50" s="12"/>
      <c r="B50" s="12" t="s">
        <v>71</v>
      </c>
      <c r="C50" s="12" t="s">
        <v>61</v>
      </c>
      <c r="D50" s="12">
        <v>439.00000000000028</v>
      </c>
      <c r="E50" s="12">
        <v>33681</v>
      </c>
      <c r="F50" s="42">
        <f t="shared" si="3"/>
        <v>14785959.000000009</v>
      </c>
      <c r="G50" s="34"/>
    </row>
    <row r="51" spans="1:7" x14ac:dyDescent="0.25">
      <c r="A51" s="18">
        <v>7</v>
      </c>
      <c r="B51" s="29" t="s">
        <v>72</v>
      </c>
      <c r="C51" s="29"/>
      <c r="D51" s="29"/>
      <c r="E51" s="29"/>
      <c r="F51" s="43">
        <v>1517500.5</v>
      </c>
      <c r="G51" s="34"/>
    </row>
    <row r="52" spans="1:7" ht="43.5" customHeight="1" x14ac:dyDescent="0.25">
      <c r="A52" s="12"/>
      <c r="B52" s="12" t="s">
        <v>73</v>
      </c>
      <c r="C52" s="12" t="s">
        <v>61</v>
      </c>
      <c r="D52" s="12">
        <v>150</v>
      </c>
      <c r="E52" s="12">
        <v>4316.67</v>
      </c>
      <c r="F52" s="42">
        <f t="shared" si="3"/>
        <v>647500.5</v>
      </c>
      <c r="G52" s="34"/>
    </row>
    <row r="53" spans="1:7" ht="43.5" customHeight="1" x14ac:dyDescent="0.25">
      <c r="A53" s="12"/>
      <c r="B53" s="12" t="s">
        <v>74</v>
      </c>
      <c r="C53" s="12" t="s">
        <v>61</v>
      </c>
      <c r="D53" s="12">
        <v>150</v>
      </c>
      <c r="E53" s="12">
        <v>5800</v>
      </c>
      <c r="F53" s="42">
        <f t="shared" si="3"/>
        <v>870000</v>
      </c>
      <c r="G53" s="34"/>
    </row>
    <row r="54" spans="1:7" x14ac:dyDescent="0.25">
      <c r="A54" s="18">
        <v>8</v>
      </c>
      <c r="B54" s="29" t="s">
        <v>75</v>
      </c>
      <c r="C54" s="29"/>
      <c r="D54" s="29"/>
      <c r="E54" s="29"/>
      <c r="F54" s="43">
        <v>48133305.847000003</v>
      </c>
      <c r="G54" s="34"/>
    </row>
    <row r="55" spans="1:7" ht="32.25" customHeight="1" x14ac:dyDescent="0.25">
      <c r="A55" s="12"/>
      <c r="B55" s="12" t="s">
        <v>76</v>
      </c>
      <c r="C55" s="12" t="s">
        <v>61</v>
      </c>
      <c r="D55" s="12">
        <v>40</v>
      </c>
      <c r="E55" s="12">
        <v>189661</v>
      </c>
      <c r="F55" s="42">
        <f t="shared" si="3"/>
        <v>7586440</v>
      </c>
      <c r="G55" s="34"/>
    </row>
    <row r="56" spans="1:7" x14ac:dyDescent="0.25">
      <c r="A56" s="12"/>
      <c r="B56" s="12" t="s">
        <v>77</v>
      </c>
      <c r="C56" s="12" t="s">
        <v>54</v>
      </c>
      <c r="D56" s="12">
        <v>1.2249999999999999</v>
      </c>
      <c r="E56" s="12">
        <v>257867</v>
      </c>
      <c r="F56" s="42">
        <f t="shared" si="3"/>
        <v>315887.07499999995</v>
      </c>
      <c r="G56" s="34"/>
    </row>
    <row r="57" spans="1:7" x14ac:dyDescent="0.25">
      <c r="A57" s="12"/>
      <c r="B57" s="12" t="s">
        <v>78</v>
      </c>
      <c r="C57" s="12" t="s">
        <v>57</v>
      </c>
      <c r="D57" s="12">
        <v>2.6092500000000003</v>
      </c>
      <c r="E57" s="12">
        <v>598074</v>
      </c>
      <c r="F57" s="42">
        <f t="shared" si="3"/>
        <v>1560524.5845000001</v>
      </c>
      <c r="G57" s="34"/>
    </row>
    <row r="58" spans="1:7" ht="30" x14ac:dyDescent="0.25">
      <c r="A58" s="12"/>
      <c r="B58" s="12" t="s">
        <v>79</v>
      </c>
      <c r="C58" s="12" t="s">
        <v>63</v>
      </c>
      <c r="D58" s="12">
        <v>315.5</v>
      </c>
      <c r="E58" s="12">
        <v>59559</v>
      </c>
      <c r="F58" s="42">
        <f t="shared" si="3"/>
        <v>18790864.5</v>
      </c>
      <c r="G58" s="34"/>
    </row>
    <row r="59" spans="1:7" ht="30" x14ac:dyDescent="0.25">
      <c r="A59" s="12"/>
      <c r="B59" s="12" t="s">
        <v>80</v>
      </c>
      <c r="C59" s="12" t="s">
        <v>61</v>
      </c>
      <c r="D59" s="12">
        <v>56</v>
      </c>
      <c r="E59" s="12">
        <v>138900</v>
      </c>
      <c r="F59" s="42">
        <f t="shared" si="3"/>
        <v>7778400</v>
      </c>
      <c r="G59" s="34"/>
    </row>
    <row r="60" spans="1:7" x14ac:dyDescent="0.25">
      <c r="A60" s="12"/>
      <c r="B60" s="12" t="s">
        <v>81</v>
      </c>
      <c r="C60" s="12" t="s">
        <v>61</v>
      </c>
      <c r="D60" s="12">
        <v>225</v>
      </c>
      <c r="E60" s="12">
        <v>31894</v>
      </c>
      <c r="F60" s="42">
        <f t="shared" si="3"/>
        <v>7176150</v>
      </c>
      <c r="G60" s="34"/>
    </row>
    <row r="61" spans="1:7" x14ac:dyDescent="0.25">
      <c r="A61" s="12"/>
      <c r="B61" s="12" t="s">
        <v>82</v>
      </c>
      <c r="C61" s="12" t="s">
        <v>61</v>
      </c>
      <c r="D61" s="12">
        <v>75</v>
      </c>
      <c r="E61" s="12">
        <v>30194</v>
      </c>
      <c r="F61" s="42">
        <f t="shared" si="3"/>
        <v>2264550</v>
      </c>
      <c r="G61" s="34"/>
    </row>
    <row r="62" spans="1:7" x14ac:dyDescent="0.25">
      <c r="A62" s="12"/>
      <c r="B62" s="12" t="s">
        <v>83</v>
      </c>
      <c r="C62" s="12" t="s">
        <v>61</v>
      </c>
      <c r="D62" s="12">
        <v>5</v>
      </c>
      <c r="E62" s="12">
        <v>83823</v>
      </c>
      <c r="F62" s="42">
        <f t="shared" si="3"/>
        <v>419115</v>
      </c>
      <c r="G62" s="34"/>
    </row>
    <row r="63" spans="1:7" ht="30" x14ac:dyDescent="0.25">
      <c r="A63" s="12"/>
      <c r="B63" s="12" t="s">
        <v>84</v>
      </c>
      <c r="C63" s="12" t="s">
        <v>2</v>
      </c>
      <c r="D63" s="12">
        <v>5</v>
      </c>
      <c r="E63" s="12">
        <v>434627</v>
      </c>
      <c r="F63" s="42">
        <f t="shared" si="3"/>
        <v>2173135</v>
      </c>
      <c r="G63" s="34"/>
    </row>
    <row r="64" spans="1:7" x14ac:dyDescent="0.25">
      <c r="A64" s="12"/>
      <c r="B64" s="12" t="s">
        <v>85</v>
      </c>
      <c r="C64" s="12" t="s">
        <v>54</v>
      </c>
      <c r="D64" s="12">
        <v>0.3125</v>
      </c>
      <c r="E64" s="12">
        <v>218367</v>
      </c>
      <c r="F64" s="42">
        <f t="shared" si="3"/>
        <v>68239.6875</v>
      </c>
      <c r="G64" s="34"/>
    </row>
    <row r="65" spans="1:7" ht="15.75" x14ac:dyDescent="0.25">
      <c r="A65" s="71" t="s">
        <v>90</v>
      </c>
      <c r="B65" s="71"/>
      <c r="C65" s="71"/>
      <c r="D65" s="71"/>
      <c r="E65" s="71"/>
      <c r="F65" s="44">
        <f>+F54+F51+F46+F37+F35</f>
        <v>155682254.08399999</v>
      </c>
      <c r="G65" s="34"/>
    </row>
    <row r="66" spans="1:7" ht="15.75" x14ac:dyDescent="0.25">
      <c r="A66" s="20"/>
      <c r="B66" s="20" t="s">
        <v>86</v>
      </c>
      <c r="C66" s="20"/>
      <c r="D66" s="20"/>
      <c r="E66" s="22">
        <v>0.23</v>
      </c>
      <c r="F66" s="41">
        <f>+$F$65*E66</f>
        <v>35806918.439319998</v>
      </c>
      <c r="G66" s="34"/>
    </row>
    <row r="67" spans="1:7" ht="15.75" x14ac:dyDescent="0.25">
      <c r="A67" s="20"/>
      <c r="B67" s="20" t="s">
        <v>87</v>
      </c>
      <c r="C67" s="20"/>
      <c r="D67" s="20"/>
      <c r="E67" s="22">
        <v>0.01</v>
      </c>
      <c r="F67" s="41">
        <f>+$F$65*E67</f>
        <v>1556822.5408399999</v>
      </c>
      <c r="G67" s="34"/>
    </row>
    <row r="68" spans="1:7" ht="15.75" x14ac:dyDescent="0.25">
      <c r="A68" s="20"/>
      <c r="B68" s="20" t="s">
        <v>88</v>
      </c>
      <c r="C68" s="20"/>
      <c r="D68" s="20"/>
      <c r="E68" s="22">
        <v>0.05</v>
      </c>
      <c r="F68" s="41">
        <f t="shared" ref="F68" si="4">+$F$65*E68</f>
        <v>7784112.7041999996</v>
      </c>
      <c r="G68" s="34"/>
    </row>
    <row r="69" spans="1:7" ht="15.75" x14ac:dyDescent="0.25">
      <c r="A69" s="20"/>
      <c r="B69" s="20" t="s">
        <v>104</v>
      </c>
      <c r="C69" s="20"/>
      <c r="D69" s="20"/>
      <c r="E69" s="20" t="s">
        <v>89</v>
      </c>
      <c r="F69" s="41">
        <v>45147853.684360005</v>
      </c>
      <c r="G69" s="34"/>
    </row>
    <row r="70" spans="1:7" ht="15" customHeight="1" x14ac:dyDescent="0.25">
      <c r="A70" s="64" t="s">
        <v>93</v>
      </c>
      <c r="B70" s="64"/>
      <c r="C70" s="64"/>
      <c r="D70" s="64"/>
      <c r="E70" s="64"/>
      <c r="F70" s="70">
        <f>(SUM(F65+F69))</f>
        <v>200830107.76835999</v>
      </c>
      <c r="G70" s="34"/>
    </row>
    <row r="71" spans="1:7" ht="15" customHeight="1" x14ac:dyDescent="0.25">
      <c r="A71" s="64"/>
      <c r="B71" s="64"/>
      <c r="C71" s="64"/>
      <c r="D71" s="64"/>
      <c r="E71" s="64"/>
      <c r="F71" s="70"/>
      <c r="G71" s="34"/>
    </row>
    <row r="72" spans="1:7" ht="15" customHeight="1" x14ac:dyDescent="0.25">
      <c r="A72" s="64"/>
      <c r="B72" s="64"/>
      <c r="C72" s="64"/>
      <c r="D72" s="64"/>
      <c r="E72" s="64"/>
      <c r="F72" s="70"/>
      <c r="G72" s="34"/>
    </row>
    <row r="73" spans="1:7" s="21" customFormat="1" ht="15" customHeight="1" x14ac:dyDescent="0.25">
      <c r="A73" s="38"/>
      <c r="B73" s="38"/>
      <c r="C73" s="38"/>
      <c r="D73" s="38"/>
      <c r="E73" s="38"/>
      <c r="F73" s="39"/>
      <c r="G73" s="40"/>
    </row>
    <row r="74" spans="1:7" x14ac:dyDescent="0.25">
      <c r="A74" s="73" t="s">
        <v>94</v>
      </c>
      <c r="B74" s="73"/>
      <c r="C74" s="73"/>
      <c r="D74" s="73"/>
      <c r="E74" s="73"/>
      <c r="F74" s="73"/>
      <c r="G74" s="34"/>
    </row>
    <row r="75" spans="1:7" ht="18" customHeight="1" x14ac:dyDescent="0.25">
      <c r="A75" s="73"/>
      <c r="B75" s="73"/>
      <c r="C75" s="73"/>
      <c r="D75" s="73"/>
      <c r="E75" s="73"/>
      <c r="F75" s="73"/>
      <c r="G75" s="34"/>
    </row>
    <row r="76" spans="1:7" x14ac:dyDescent="0.25">
      <c r="A76" s="69" t="s">
        <v>95</v>
      </c>
      <c r="B76" s="69"/>
      <c r="C76" s="69"/>
      <c r="D76" s="69"/>
      <c r="E76" s="69"/>
      <c r="F76" s="23">
        <f>+F29</f>
        <v>999967978.94000006</v>
      </c>
    </row>
    <row r="77" spans="1:7" x14ac:dyDescent="0.25">
      <c r="A77" s="69" t="s">
        <v>96</v>
      </c>
      <c r="B77" s="69"/>
      <c r="C77" s="69"/>
      <c r="D77" s="69"/>
      <c r="E77" s="69"/>
      <c r="F77" s="32">
        <f>+F70</f>
        <v>200830107.76835999</v>
      </c>
    </row>
    <row r="78" spans="1:7" ht="18" x14ac:dyDescent="0.25">
      <c r="A78" s="66" t="s">
        <v>102</v>
      </c>
      <c r="B78" s="67"/>
      <c r="C78" s="67"/>
      <c r="D78" s="67"/>
      <c r="E78" s="68"/>
      <c r="F78" s="16">
        <f>(F76+F77)</f>
        <v>1200798086.70836</v>
      </c>
    </row>
    <row r="79" spans="1:7" ht="18.75" customHeight="1" x14ac:dyDescent="0.25">
      <c r="A79" s="46"/>
      <c r="B79" s="65" t="s">
        <v>91</v>
      </c>
      <c r="C79" s="65"/>
      <c r="D79" s="65"/>
      <c r="E79" s="65"/>
      <c r="F79" s="47">
        <f>(F78*0.004)</f>
        <v>4803192.3468334395</v>
      </c>
    </row>
    <row r="80" spans="1:7" x14ac:dyDescent="0.25">
      <c r="A80" s="61" t="s">
        <v>92</v>
      </c>
      <c r="B80" s="62"/>
      <c r="C80" s="62"/>
      <c r="D80" s="62"/>
      <c r="E80" s="63"/>
      <c r="F80" s="48">
        <f>(F78+F79)</f>
        <v>1205601279.0551934</v>
      </c>
    </row>
  </sheetData>
  <mergeCells count="18">
    <mergeCell ref="B28:D28"/>
    <mergeCell ref="A1:F2"/>
    <mergeCell ref="A4:E4"/>
    <mergeCell ref="A17:E17"/>
    <mergeCell ref="A24:E24"/>
    <mergeCell ref="B27:D27"/>
    <mergeCell ref="F70:F72"/>
    <mergeCell ref="A65:E65"/>
    <mergeCell ref="A33:F34"/>
    <mergeCell ref="A74:F75"/>
    <mergeCell ref="A30:F32"/>
    <mergeCell ref="A80:E80"/>
    <mergeCell ref="A29:E29"/>
    <mergeCell ref="B79:E79"/>
    <mergeCell ref="A78:E78"/>
    <mergeCell ref="A77:E77"/>
    <mergeCell ref="A76:E76"/>
    <mergeCell ref="A70:E72"/>
  </mergeCells>
  <hyperlinks>
    <hyperlink ref="A5" location="'0.1'!A1" tooltip="Ir a hoja 0.1" display="0.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8"/>
  <sheetViews>
    <sheetView tabSelected="1" topLeftCell="A47" zoomScale="50" zoomScaleNormal="50" workbookViewId="0">
      <selection activeCell="I14" sqref="I14"/>
    </sheetView>
  </sheetViews>
  <sheetFormatPr baseColWidth="10" defaultRowHeight="15" x14ac:dyDescent="0.25"/>
  <cols>
    <col min="1" max="1" width="29.42578125" customWidth="1"/>
    <col min="2" max="2" width="150.140625" customWidth="1"/>
    <col min="3" max="3" width="26.85546875" customWidth="1"/>
    <col min="4" max="4" width="23" customWidth="1"/>
    <col min="5" max="5" width="29.5703125" customWidth="1"/>
    <col min="6" max="6" width="41.5703125" bestFit="1" customWidth="1"/>
    <col min="7" max="7" width="15.5703125" bestFit="1" customWidth="1"/>
  </cols>
  <sheetData>
    <row r="1" spans="1:6" x14ac:dyDescent="0.25">
      <c r="A1" s="88" t="s">
        <v>334</v>
      </c>
      <c r="B1" s="88"/>
      <c r="C1" s="88"/>
      <c r="D1" s="88"/>
      <c r="E1" s="88"/>
      <c r="F1" s="88"/>
    </row>
    <row r="2" spans="1:6" x14ac:dyDescent="0.25">
      <c r="A2" s="88"/>
      <c r="B2" s="88"/>
      <c r="C2" s="88"/>
      <c r="D2" s="88"/>
      <c r="E2" s="88"/>
      <c r="F2" s="88"/>
    </row>
    <row r="3" spans="1:6" ht="94.5" x14ac:dyDescent="0.25">
      <c r="A3" s="89" t="s">
        <v>0</v>
      </c>
      <c r="B3" s="89" t="s">
        <v>1</v>
      </c>
      <c r="C3" s="89" t="s">
        <v>2</v>
      </c>
      <c r="D3" s="89" t="s">
        <v>3</v>
      </c>
      <c r="E3" s="90" t="s">
        <v>103</v>
      </c>
      <c r="F3" s="89" t="s">
        <v>5</v>
      </c>
    </row>
    <row r="4" spans="1:6" ht="31.5" x14ac:dyDescent="0.25">
      <c r="A4" s="91" t="s">
        <v>22</v>
      </c>
      <c r="B4" s="92"/>
      <c r="C4" s="92"/>
      <c r="D4" s="92"/>
      <c r="E4" s="93"/>
      <c r="F4" s="94"/>
    </row>
    <row r="5" spans="1:6" ht="31.5" x14ac:dyDescent="0.5">
      <c r="A5" s="95" t="s">
        <v>6</v>
      </c>
      <c r="B5" s="96" t="s">
        <v>7</v>
      </c>
      <c r="C5" s="97" t="s">
        <v>2</v>
      </c>
      <c r="D5" s="98">
        <v>10</v>
      </c>
      <c r="E5" s="99">
        <v>9783580</v>
      </c>
      <c r="F5" s="100">
        <f>+E5*D5</f>
        <v>97835800</v>
      </c>
    </row>
    <row r="6" spans="1:6" ht="31.5" x14ac:dyDescent="0.5">
      <c r="A6" s="95" t="s">
        <v>8</v>
      </c>
      <c r="B6" s="96" t="s">
        <v>19</v>
      </c>
      <c r="C6" s="97" t="s">
        <v>2</v>
      </c>
      <c r="D6" s="98">
        <v>10</v>
      </c>
      <c r="E6" s="101">
        <v>360998</v>
      </c>
      <c r="F6" s="100">
        <f t="shared" ref="F6:F16" si="0">+E6*D6</f>
        <v>3609980</v>
      </c>
    </row>
    <row r="7" spans="1:6" ht="31.5" x14ac:dyDescent="0.25">
      <c r="A7" s="95" t="s">
        <v>9</v>
      </c>
      <c r="B7" s="96" t="s">
        <v>13</v>
      </c>
      <c r="C7" s="97" t="s">
        <v>2</v>
      </c>
      <c r="D7" s="98">
        <v>5</v>
      </c>
      <c r="E7" s="102">
        <v>6841631</v>
      </c>
      <c r="F7" s="100">
        <f t="shared" si="0"/>
        <v>34208155</v>
      </c>
    </row>
    <row r="8" spans="1:6" ht="31.5" x14ac:dyDescent="0.25">
      <c r="A8" s="95">
        <v>1.6</v>
      </c>
      <c r="B8" s="96" t="s">
        <v>14</v>
      </c>
      <c r="C8" s="97" t="s">
        <v>2</v>
      </c>
      <c r="D8" s="98">
        <v>5</v>
      </c>
      <c r="E8" s="102">
        <v>6008015</v>
      </c>
      <c r="F8" s="100">
        <f>+E8*D8</f>
        <v>30040075</v>
      </c>
    </row>
    <row r="9" spans="1:6" ht="31.5" x14ac:dyDescent="0.25">
      <c r="A9" s="95">
        <v>1.7</v>
      </c>
      <c r="B9" s="96" t="s">
        <v>15</v>
      </c>
      <c r="C9" s="97" t="s">
        <v>2</v>
      </c>
      <c r="D9" s="98">
        <v>5</v>
      </c>
      <c r="E9" s="102">
        <v>7147758</v>
      </c>
      <c r="F9" s="100">
        <f t="shared" si="0"/>
        <v>35738790</v>
      </c>
    </row>
    <row r="10" spans="1:6" ht="31.5" x14ac:dyDescent="0.25">
      <c r="A10" s="95">
        <v>1.4</v>
      </c>
      <c r="B10" s="96" t="s">
        <v>17</v>
      </c>
      <c r="C10" s="97" t="s">
        <v>2</v>
      </c>
      <c r="D10" s="98">
        <v>5</v>
      </c>
      <c r="E10" s="102">
        <v>2346459</v>
      </c>
      <c r="F10" s="100">
        <f t="shared" si="0"/>
        <v>11732295</v>
      </c>
    </row>
    <row r="11" spans="1:6" ht="31.5" x14ac:dyDescent="0.25">
      <c r="A11" s="95">
        <v>1.5</v>
      </c>
      <c r="B11" s="96" t="s">
        <v>20</v>
      </c>
      <c r="C11" s="97" t="s">
        <v>2</v>
      </c>
      <c r="D11" s="98">
        <v>5</v>
      </c>
      <c r="E11" s="102">
        <v>6864485</v>
      </c>
      <c r="F11" s="100">
        <f t="shared" si="0"/>
        <v>34322425</v>
      </c>
    </row>
    <row r="12" spans="1:6" ht="31.5" x14ac:dyDescent="0.25">
      <c r="A12" s="95">
        <v>1.9</v>
      </c>
      <c r="B12" s="96" t="s">
        <v>16</v>
      </c>
      <c r="C12" s="97" t="s">
        <v>2</v>
      </c>
      <c r="D12" s="98">
        <v>5</v>
      </c>
      <c r="E12" s="102">
        <v>12782573</v>
      </c>
      <c r="F12" s="100">
        <f t="shared" si="0"/>
        <v>63912865</v>
      </c>
    </row>
    <row r="13" spans="1:6" ht="31.5" x14ac:dyDescent="0.25">
      <c r="A13" s="95">
        <v>1.8</v>
      </c>
      <c r="B13" s="96" t="s">
        <v>21</v>
      </c>
      <c r="C13" s="97" t="s">
        <v>2</v>
      </c>
      <c r="D13" s="98">
        <v>10</v>
      </c>
      <c r="E13" s="102">
        <v>3091455</v>
      </c>
      <c r="F13" s="100">
        <f t="shared" si="0"/>
        <v>30914550</v>
      </c>
    </row>
    <row r="14" spans="1:6" ht="63" x14ac:dyDescent="0.25">
      <c r="A14" s="95" t="s">
        <v>330</v>
      </c>
      <c r="B14" s="96" t="s">
        <v>23</v>
      </c>
      <c r="C14" s="97" t="s">
        <v>2</v>
      </c>
      <c r="D14" s="98">
        <v>5</v>
      </c>
      <c r="E14" s="102">
        <v>1627773</v>
      </c>
      <c r="F14" s="100">
        <f t="shared" si="0"/>
        <v>8138865</v>
      </c>
    </row>
    <row r="15" spans="1:6" ht="63" x14ac:dyDescent="0.25">
      <c r="A15" s="95"/>
      <c r="B15" s="96" t="s">
        <v>24</v>
      </c>
      <c r="C15" s="97" t="s">
        <v>2</v>
      </c>
      <c r="D15" s="98">
        <v>5</v>
      </c>
      <c r="E15" s="102">
        <v>36231056</v>
      </c>
      <c r="F15" s="100">
        <f t="shared" si="0"/>
        <v>181155280</v>
      </c>
    </row>
    <row r="16" spans="1:6" ht="63" x14ac:dyDescent="0.25">
      <c r="A16" s="95">
        <v>1.1100000000000001</v>
      </c>
      <c r="B16" s="96" t="s">
        <v>25</v>
      </c>
      <c r="C16" s="97" t="s">
        <v>2</v>
      </c>
      <c r="D16" s="98">
        <v>5</v>
      </c>
      <c r="E16" s="102">
        <v>1627773</v>
      </c>
      <c r="F16" s="100">
        <f t="shared" si="0"/>
        <v>8138865</v>
      </c>
    </row>
    <row r="17" spans="1:6" ht="31.5" x14ac:dyDescent="0.25">
      <c r="A17" s="103" t="s">
        <v>35</v>
      </c>
      <c r="B17" s="103"/>
      <c r="C17" s="103"/>
      <c r="D17" s="103"/>
      <c r="E17" s="103"/>
      <c r="F17" s="94"/>
    </row>
    <row r="18" spans="1:6" ht="31.5" x14ac:dyDescent="0.25">
      <c r="A18" s="95" t="s">
        <v>12</v>
      </c>
      <c r="B18" s="104" t="s">
        <v>46</v>
      </c>
      <c r="C18" s="105" t="s">
        <v>2</v>
      </c>
      <c r="D18" s="106">
        <v>3</v>
      </c>
      <c r="E18" s="102">
        <v>10440618</v>
      </c>
      <c r="F18" s="100">
        <f>+E18*D18</f>
        <v>31321854</v>
      </c>
    </row>
    <row r="19" spans="1:6" ht="31.5" x14ac:dyDescent="0.25">
      <c r="A19" s="95" t="s">
        <v>38</v>
      </c>
      <c r="B19" s="95" t="s">
        <v>36</v>
      </c>
      <c r="C19" s="105" t="s">
        <v>2</v>
      </c>
      <c r="D19" s="106">
        <v>3</v>
      </c>
      <c r="E19" s="102">
        <v>26980811</v>
      </c>
      <c r="F19" s="100">
        <f t="shared" ref="F19:F23" si="1">+E19*D19</f>
        <v>80942433</v>
      </c>
    </row>
    <row r="20" spans="1:6" ht="31.5" x14ac:dyDescent="0.25">
      <c r="A20" s="95" t="s">
        <v>39</v>
      </c>
      <c r="B20" s="95" t="s">
        <v>48</v>
      </c>
      <c r="C20" s="105" t="s">
        <v>2</v>
      </c>
      <c r="D20" s="106">
        <v>8</v>
      </c>
      <c r="E20" s="102">
        <v>1312791</v>
      </c>
      <c r="F20" s="100">
        <f t="shared" si="1"/>
        <v>10502328</v>
      </c>
    </row>
    <row r="21" spans="1:6" ht="31.5" x14ac:dyDescent="0.25">
      <c r="A21" s="95" t="s">
        <v>40</v>
      </c>
      <c r="B21" s="95" t="s">
        <v>37</v>
      </c>
      <c r="C21" s="105" t="s">
        <v>2</v>
      </c>
      <c r="D21" s="106">
        <v>8</v>
      </c>
      <c r="E21" s="102">
        <v>13247256</v>
      </c>
      <c r="F21" s="100">
        <f t="shared" si="1"/>
        <v>105978048</v>
      </c>
    </row>
    <row r="22" spans="1:6" ht="31.5" x14ac:dyDescent="0.25">
      <c r="A22" s="95" t="s">
        <v>41</v>
      </c>
      <c r="B22" s="95" t="s">
        <v>42</v>
      </c>
      <c r="C22" s="105" t="s">
        <v>2</v>
      </c>
      <c r="D22" s="106">
        <v>1</v>
      </c>
      <c r="E22" s="107">
        <v>3580301.4013914843</v>
      </c>
      <c r="F22" s="100">
        <f t="shared" si="1"/>
        <v>3580301.4013914843</v>
      </c>
    </row>
    <row r="23" spans="1:6" ht="31.5" x14ac:dyDescent="0.25">
      <c r="A23" s="95" t="s">
        <v>43</v>
      </c>
      <c r="B23" s="95" t="s">
        <v>44</v>
      </c>
      <c r="C23" s="105" t="s">
        <v>45</v>
      </c>
      <c r="D23" s="106">
        <v>12</v>
      </c>
      <c r="E23" s="102">
        <v>3944818</v>
      </c>
      <c r="F23" s="100">
        <f t="shared" si="1"/>
        <v>47337816</v>
      </c>
    </row>
    <row r="24" spans="1:6" ht="31.5" x14ac:dyDescent="0.25">
      <c r="A24" s="103" t="s">
        <v>49</v>
      </c>
      <c r="B24" s="103"/>
      <c r="C24" s="103"/>
      <c r="D24" s="103"/>
      <c r="E24" s="103"/>
      <c r="F24" s="94"/>
    </row>
    <row r="25" spans="1:6" ht="63" x14ac:dyDescent="0.25">
      <c r="A25" s="96" t="s">
        <v>50</v>
      </c>
      <c r="B25" s="96" t="s">
        <v>107</v>
      </c>
      <c r="C25" s="97" t="s">
        <v>2</v>
      </c>
      <c r="D25" s="98">
        <v>5</v>
      </c>
      <c r="E25" s="108">
        <v>2089850</v>
      </c>
      <c r="F25" s="100">
        <f t="shared" ref="F25:F26" si="2">+E25*D25</f>
        <v>10449250</v>
      </c>
    </row>
    <row r="26" spans="1:6" ht="63" x14ac:dyDescent="0.25">
      <c r="A26" s="96" t="s">
        <v>51</v>
      </c>
      <c r="B26" s="96" t="s">
        <v>108</v>
      </c>
      <c r="C26" s="97" t="s">
        <v>18</v>
      </c>
      <c r="D26" s="98">
        <v>5</v>
      </c>
      <c r="E26" s="108">
        <v>2089850</v>
      </c>
      <c r="F26" s="100">
        <f t="shared" si="2"/>
        <v>10449250</v>
      </c>
    </row>
    <row r="27" spans="1:6" ht="31.5" x14ac:dyDescent="0.25">
      <c r="A27" s="109"/>
      <c r="B27" s="110"/>
      <c r="C27" s="110"/>
      <c r="D27" s="110"/>
      <c r="E27" s="107"/>
      <c r="F27" s="111">
        <f>+SUM(F5:F26)</f>
        <v>840309225.40139151</v>
      </c>
    </row>
    <row r="28" spans="1:6" ht="31.5" x14ac:dyDescent="0.5">
      <c r="A28" s="112"/>
      <c r="B28" s="113" t="s">
        <v>98</v>
      </c>
      <c r="C28" s="113"/>
      <c r="D28" s="113"/>
      <c r="E28" s="114">
        <v>0.19</v>
      </c>
      <c r="F28" s="115">
        <f>+F27*0.19</f>
        <v>159658752.82626438</v>
      </c>
    </row>
    <row r="29" spans="1:6" ht="31.5" x14ac:dyDescent="0.25">
      <c r="A29" s="116" t="s">
        <v>99</v>
      </c>
      <c r="B29" s="116" t="s">
        <v>97</v>
      </c>
      <c r="C29" s="116"/>
      <c r="D29" s="116"/>
      <c r="E29" s="116"/>
      <c r="F29" s="117">
        <f>SUM(F27:F28)</f>
        <v>999967978.22765589</v>
      </c>
    </row>
    <row r="30" spans="1:6" ht="31.5" x14ac:dyDescent="0.25">
      <c r="A30" s="118"/>
      <c r="B30" s="118" t="s">
        <v>332</v>
      </c>
      <c r="C30" s="118"/>
      <c r="D30" s="118"/>
      <c r="E30" s="118"/>
      <c r="F30" s="119"/>
    </row>
    <row r="31" spans="1:6" x14ac:dyDescent="0.25">
      <c r="A31" s="120" t="s">
        <v>335</v>
      </c>
      <c r="B31" s="120"/>
      <c r="C31" s="120"/>
      <c r="D31" s="120"/>
      <c r="E31" s="120"/>
      <c r="F31" s="120"/>
    </row>
    <row r="32" spans="1:6" x14ac:dyDescent="0.25">
      <c r="A32" s="121"/>
      <c r="B32" s="121"/>
      <c r="C32" s="121"/>
      <c r="D32" s="121"/>
      <c r="E32" s="121"/>
      <c r="F32" s="121"/>
    </row>
    <row r="33" spans="1:6" ht="63" x14ac:dyDescent="0.25">
      <c r="A33" s="122">
        <v>4</v>
      </c>
      <c r="B33" s="123" t="s">
        <v>52</v>
      </c>
      <c r="C33" s="124" t="s">
        <v>2</v>
      </c>
      <c r="D33" s="124" t="s">
        <v>3</v>
      </c>
      <c r="E33" s="125" t="s">
        <v>4</v>
      </c>
      <c r="F33" s="126">
        <f>SUM(F34)</f>
        <v>1368075</v>
      </c>
    </row>
    <row r="34" spans="1:6" ht="31.5" x14ac:dyDescent="0.25">
      <c r="A34" s="96"/>
      <c r="B34" s="96" t="s">
        <v>53</v>
      </c>
      <c r="C34" s="96" t="s">
        <v>54</v>
      </c>
      <c r="D34" s="96">
        <v>72.5</v>
      </c>
      <c r="E34" s="96">
        <v>18870</v>
      </c>
      <c r="F34" s="127">
        <f>+E34*D34</f>
        <v>1368075</v>
      </c>
    </row>
    <row r="35" spans="1:6" ht="31.5" x14ac:dyDescent="0.25">
      <c r="A35" s="122">
        <v>5</v>
      </c>
      <c r="B35" s="123" t="s">
        <v>55</v>
      </c>
      <c r="C35" s="123"/>
      <c r="D35" s="123"/>
      <c r="E35" s="123"/>
      <c r="F35" s="126">
        <f>SUM(F36:F43)</f>
        <v>57601003.737000003</v>
      </c>
    </row>
    <row r="36" spans="1:6" ht="63" x14ac:dyDescent="0.25">
      <c r="A36" s="96"/>
      <c r="B36" s="96" t="s">
        <v>56</v>
      </c>
      <c r="C36" s="96" t="s">
        <v>57</v>
      </c>
      <c r="D36" s="96">
        <v>4.4249999999999998</v>
      </c>
      <c r="E36" s="96">
        <v>19434</v>
      </c>
      <c r="F36" s="127">
        <f>+E36*D36</f>
        <v>85995.45</v>
      </c>
    </row>
    <row r="37" spans="1:6" ht="63" x14ac:dyDescent="0.25">
      <c r="A37" s="96"/>
      <c r="B37" s="96" t="s">
        <v>58</v>
      </c>
      <c r="C37" s="96" t="s">
        <v>57</v>
      </c>
      <c r="D37" s="96">
        <v>0.66000000000000036</v>
      </c>
      <c r="E37" s="96">
        <v>126505</v>
      </c>
      <c r="F37" s="127">
        <f t="shared" ref="F37:F60" si="3">+E37*D37</f>
        <v>83493.300000000047</v>
      </c>
    </row>
    <row r="38" spans="1:6" ht="31.5" x14ac:dyDescent="0.25">
      <c r="A38" s="96"/>
      <c r="B38" s="96" t="s">
        <v>59</v>
      </c>
      <c r="C38" s="96" t="s">
        <v>54</v>
      </c>
      <c r="D38" s="96">
        <v>45</v>
      </c>
      <c r="E38" s="96">
        <v>7370</v>
      </c>
      <c r="F38" s="127">
        <f t="shared" si="3"/>
        <v>331650</v>
      </c>
    </row>
    <row r="39" spans="1:6" ht="63" x14ac:dyDescent="0.25">
      <c r="A39" s="96"/>
      <c r="B39" s="96" t="s">
        <v>60</v>
      </c>
      <c r="C39" s="96" t="s">
        <v>61</v>
      </c>
      <c r="D39" s="96">
        <v>66.000000000000014</v>
      </c>
      <c r="E39" s="96">
        <v>203167</v>
      </c>
      <c r="F39" s="127">
        <f t="shared" si="3"/>
        <v>13409022.000000004</v>
      </c>
    </row>
    <row r="40" spans="1:6" ht="31.5" x14ac:dyDescent="0.25">
      <c r="A40" s="96"/>
      <c r="B40" s="96" t="s">
        <v>62</v>
      </c>
      <c r="C40" s="96" t="s">
        <v>63</v>
      </c>
      <c r="D40" s="96">
        <v>470.24799999999999</v>
      </c>
      <c r="E40" s="96">
        <v>47809</v>
      </c>
      <c r="F40" s="127">
        <f t="shared" si="3"/>
        <v>22482086.631999999</v>
      </c>
    </row>
    <row r="41" spans="1:6" ht="31.5" x14ac:dyDescent="0.25">
      <c r="A41" s="96"/>
      <c r="B41" s="96" t="s">
        <v>64</v>
      </c>
      <c r="C41" s="96" t="s">
        <v>54</v>
      </c>
      <c r="D41" s="96">
        <v>4.5</v>
      </c>
      <c r="E41" s="96">
        <v>259447</v>
      </c>
      <c r="F41" s="127">
        <f t="shared" si="3"/>
        <v>1167511.5</v>
      </c>
    </row>
    <row r="42" spans="1:6" ht="63" x14ac:dyDescent="0.25">
      <c r="A42" s="96"/>
      <c r="B42" s="96" t="s">
        <v>65</v>
      </c>
      <c r="C42" s="96" t="s">
        <v>63</v>
      </c>
      <c r="D42" s="96">
        <v>377.71999999999997</v>
      </c>
      <c r="E42" s="96">
        <v>47809</v>
      </c>
      <c r="F42" s="127">
        <f t="shared" si="3"/>
        <v>18058415.48</v>
      </c>
    </row>
    <row r="43" spans="1:6" ht="31.5" x14ac:dyDescent="0.25">
      <c r="A43" s="96"/>
      <c r="B43" s="96" t="s">
        <v>66</v>
      </c>
      <c r="C43" s="96" t="s">
        <v>57</v>
      </c>
      <c r="D43" s="96">
        <v>5.625</v>
      </c>
      <c r="E43" s="96">
        <v>352503</v>
      </c>
      <c r="F43" s="127">
        <f t="shared" si="3"/>
        <v>1982829.375</v>
      </c>
    </row>
    <row r="44" spans="1:6" ht="31.5" x14ac:dyDescent="0.25">
      <c r="A44" s="122">
        <v>6</v>
      </c>
      <c r="B44" s="123" t="s">
        <v>67</v>
      </c>
      <c r="C44" s="123"/>
      <c r="D44" s="123"/>
      <c r="E44" s="123"/>
      <c r="F44" s="126">
        <f>SUM(F45:F48)</f>
        <v>54840739.000000007</v>
      </c>
    </row>
    <row r="45" spans="1:6" ht="126" x14ac:dyDescent="0.25">
      <c r="A45" s="96"/>
      <c r="B45" s="96" t="s">
        <v>68</v>
      </c>
      <c r="C45" s="96" t="s">
        <v>61</v>
      </c>
      <c r="D45" s="96">
        <v>70</v>
      </c>
      <c r="E45" s="96">
        <v>436143</v>
      </c>
      <c r="F45" s="127">
        <f t="shared" si="3"/>
        <v>30530010</v>
      </c>
    </row>
    <row r="46" spans="1:6" ht="63" x14ac:dyDescent="0.25">
      <c r="A46" s="96"/>
      <c r="B46" s="96" t="s">
        <v>69</v>
      </c>
      <c r="C46" s="96" t="s">
        <v>2</v>
      </c>
      <c r="D46" s="96">
        <v>10</v>
      </c>
      <c r="E46" s="96">
        <v>445657</v>
      </c>
      <c r="F46" s="127">
        <f t="shared" si="3"/>
        <v>4456570</v>
      </c>
    </row>
    <row r="47" spans="1:6" ht="63" x14ac:dyDescent="0.25">
      <c r="A47" s="96"/>
      <c r="B47" s="96" t="s">
        <v>70</v>
      </c>
      <c r="C47" s="96" t="s">
        <v>61</v>
      </c>
      <c r="D47" s="96">
        <v>300</v>
      </c>
      <c r="E47" s="96">
        <v>16894</v>
      </c>
      <c r="F47" s="127">
        <f t="shared" si="3"/>
        <v>5068200</v>
      </c>
    </row>
    <row r="48" spans="1:6" ht="63" x14ac:dyDescent="0.25">
      <c r="A48" s="96"/>
      <c r="B48" s="96" t="s">
        <v>71</v>
      </c>
      <c r="C48" s="96" t="s">
        <v>61</v>
      </c>
      <c r="D48" s="96">
        <v>439.00000000000028</v>
      </c>
      <c r="E48" s="96">
        <v>33681</v>
      </c>
      <c r="F48" s="127">
        <f t="shared" si="3"/>
        <v>14785959.000000009</v>
      </c>
    </row>
    <row r="49" spans="1:7" ht="31.5" x14ac:dyDescent="0.25">
      <c r="A49" s="122">
        <v>7</v>
      </c>
      <c r="B49" s="123" t="s">
        <v>72</v>
      </c>
      <c r="C49" s="123"/>
      <c r="D49" s="123"/>
      <c r="E49" s="123"/>
      <c r="F49" s="126">
        <f>SUM(F50:F51)</f>
        <v>530500</v>
      </c>
      <c r="G49" s="49"/>
    </row>
    <row r="50" spans="1:7" ht="31.5" x14ac:dyDescent="0.25">
      <c r="A50" s="96"/>
      <c r="B50" s="96" t="s">
        <v>73</v>
      </c>
      <c r="C50" s="96" t="s">
        <v>61</v>
      </c>
      <c r="D50" s="96">
        <v>15</v>
      </c>
      <c r="E50" s="96">
        <v>8300</v>
      </c>
      <c r="F50" s="127">
        <f t="shared" si="3"/>
        <v>124500</v>
      </c>
    </row>
    <row r="51" spans="1:7" ht="63" x14ac:dyDescent="0.25">
      <c r="A51" s="96"/>
      <c r="B51" s="96" t="s">
        <v>106</v>
      </c>
      <c r="C51" s="96" t="s">
        <v>61</v>
      </c>
      <c r="D51" s="96">
        <v>70</v>
      </c>
      <c r="E51" s="96">
        <v>5800</v>
      </c>
      <c r="F51" s="127">
        <f t="shared" si="3"/>
        <v>406000</v>
      </c>
    </row>
    <row r="52" spans="1:7" ht="31.5" x14ac:dyDescent="0.25">
      <c r="A52" s="122">
        <v>8</v>
      </c>
      <c r="B52" s="123" t="s">
        <v>75</v>
      </c>
      <c r="C52" s="123"/>
      <c r="D52" s="123"/>
      <c r="E52" s="123"/>
      <c r="F52" s="126">
        <f>SUM(F53:F60)</f>
        <v>41341936.348271318</v>
      </c>
    </row>
    <row r="53" spans="1:7" ht="31.5" x14ac:dyDescent="0.25">
      <c r="A53" s="96"/>
      <c r="B53" s="96" t="s">
        <v>76</v>
      </c>
      <c r="C53" s="96" t="s">
        <v>61</v>
      </c>
      <c r="D53" s="96">
        <v>27</v>
      </c>
      <c r="E53" s="96">
        <v>398022</v>
      </c>
      <c r="F53" s="127">
        <f t="shared" si="3"/>
        <v>10746594</v>
      </c>
    </row>
    <row r="54" spans="1:7" ht="31.5" x14ac:dyDescent="0.25">
      <c r="A54" s="96"/>
      <c r="B54" s="96" t="s">
        <v>77</v>
      </c>
      <c r="C54" s="96" t="s">
        <v>54</v>
      </c>
      <c r="D54" s="96">
        <v>1.2249999999999999</v>
      </c>
      <c r="E54" s="96">
        <v>257867</v>
      </c>
      <c r="F54" s="127">
        <f t="shared" si="3"/>
        <v>315887.07499999995</v>
      </c>
    </row>
    <row r="55" spans="1:7" ht="31.5" x14ac:dyDescent="0.25">
      <c r="A55" s="96"/>
      <c r="B55" s="96" t="s">
        <v>78</v>
      </c>
      <c r="C55" s="96" t="s">
        <v>57</v>
      </c>
      <c r="D55" s="96">
        <v>2.6092500000000003</v>
      </c>
      <c r="E55" s="96">
        <v>598074</v>
      </c>
      <c r="F55" s="127">
        <f t="shared" si="3"/>
        <v>1560524.5845000001</v>
      </c>
    </row>
    <row r="56" spans="1:7" ht="63" x14ac:dyDescent="0.25">
      <c r="A56" s="96"/>
      <c r="B56" s="96" t="s">
        <v>79</v>
      </c>
      <c r="C56" s="96" t="s">
        <v>63</v>
      </c>
      <c r="D56" s="96">
        <v>315.5</v>
      </c>
      <c r="E56" s="96">
        <v>59559</v>
      </c>
      <c r="F56" s="127">
        <f t="shared" si="3"/>
        <v>18790864.5</v>
      </c>
    </row>
    <row r="57" spans="1:7" ht="31.5" x14ac:dyDescent="0.25">
      <c r="A57" s="96"/>
      <c r="B57" s="96" t="s">
        <v>81</v>
      </c>
      <c r="C57" s="96" t="s">
        <v>61</v>
      </c>
      <c r="D57" s="96">
        <v>225</v>
      </c>
      <c r="E57" s="96">
        <v>31894</v>
      </c>
      <c r="F57" s="127">
        <f t="shared" si="3"/>
        <v>7176150</v>
      </c>
    </row>
    <row r="58" spans="1:7" ht="31.5" x14ac:dyDescent="0.25">
      <c r="A58" s="96"/>
      <c r="B58" s="128" t="s">
        <v>82</v>
      </c>
      <c r="C58" s="96" t="s">
        <v>61</v>
      </c>
      <c r="D58" s="96">
        <v>75</v>
      </c>
      <c r="E58" s="96">
        <v>30194</v>
      </c>
      <c r="F58" s="127">
        <f t="shared" si="3"/>
        <v>2264550</v>
      </c>
    </row>
    <row r="59" spans="1:7" ht="31.5" x14ac:dyDescent="0.25">
      <c r="A59" s="96"/>
      <c r="B59" s="96" t="s">
        <v>83</v>
      </c>
      <c r="C59" s="96" t="s">
        <v>61</v>
      </c>
      <c r="D59" s="96">
        <v>5</v>
      </c>
      <c r="E59" s="96">
        <v>83823</v>
      </c>
      <c r="F59" s="127">
        <f t="shared" si="3"/>
        <v>419115</v>
      </c>
    </row>
    <row r="60" spans="1:7" ht="31.5" x14ac:dyDescent="0.25">
      <c r="A60" s="96"/>
      <c r="B60" s="96" t="s">
        <v>85</v>
      </c>
      <c r="C60" s="96" t="s">
        <v>54</v>
      </c>
      <c r="D60" s="129">
        <v>0.31255266945698201</v>
      </c>
      <c r="E60" s="130">
        <v>218367</v>
      </c>
      <c r="F60" s="127">
        <f t="shared" si="3"/>
        <v>68251.188771312794</v>
      </c>
    </row>
    <row r="61" spans="1:7" ht="31.5" x14ac:dyDescent="0.25">
      <c r="A61" s="131" t="s">
        <v>90</v>
      </c>
      <c r="B61" s="131"/>
      <c r="C61" s="131"/>
      <c r="D61" s="131"/>
      <c r="E61" s="131"/>
      <c r="F61" s="132">
        <f>+F52+F49+F44+F35+F33</f>
        <v>155682254.08527133</v>
      </c>
    </row>
    <row r="62" spans="1:7" ht="31.5" x14ac:dyDescent="0.25">
      <c r="A62" s="133"/>
      <c r="B62" s="133" t="s">
        <v>86</v>
      </c>
      <c r="C62" s="133"/>
      <c r="D62" s="133"/>
      <c r="E62" s="134">
        <v>0.23</v>
      </c>
      <c r="F62" s="135">
        <f>+F61*E62</f>
        <v>35806918.439612404</v>
      </c>
    </row>
    <row r="63" spans="1:7" ht="31.5" x14ac:dyDescent="0.25">
      <c r="A63" s="133"/>
      <c r="B63" s="133" t="s">
        <v>87</v>
      </c>
      <c r="C63" s="133"/>
      <c r="D63" s="133"/>
      <c r="E63" s="134">
        <v>0.01</v>
      </c>
      <c r="F63" s="135">
        <f>+F61*E63</f>
        <v>1556822.5408527134</v>
      </c>
    </row>
    <row r="64" spans="1:7" ht="31.5" x14ac:dyDescent="0.25">
      <c r="A64" s="133"/>
      <c r="B64" s="133" t="s">
        <v>88</v>
      </c>
      <c r="C64" s="133"/>
      <c r="D64" s="133"/>
      <c r="E64" s="134">
        <v>0.05</v>
      </c>
      <c r="F64" s="135">
        <f>+F61*E64</f>
        <v>7784112.704263567</v>
      </c>
    </row>
    <row r="65" spans="1:6" ht="31.5" x14ac:dyDescent="0.25">
      <c r="A65" s="133"/>
      <c r="B65" s="133" t="s">
        <v>104</v>
      </c>
      <c r="C65" s="133"/>
      <c r="D65" s="133"/>
      <c r="E65" s="133" t="s">
        <v>89</v>
      </c>
      <c r="F65" s="135">
        <f>+F63+F64+F62</f>
        <v>45147853.684728682</v>
      </c>
    </row>
    <row r="66" spans="1:6" x14ac:dyDescent="0.25">
      <c r="A66" s="136" t="s">
        <v>93</v>
      </c>
      <c r="B66" s="136"/>
      <c r="C66" s="136"/>
      <c r="D66" s="136"/>
      <c r="E66" s="136"/>
      <c r="F66" s="137">
        <f>(SUM(F61+F65))</f>
        <v>200830107.77000001</v>
      </c>
    </row>
    <row r="67" spans="1:6" x14ac:dyDescent="0.25">
      <c r="A67" s="136"/>
      <c r="B67" s="136"/>
      <c r="C67" s="136"/>
      <c r="D67" s="136"/>
      <c r="E67" s="136"/>
      <c r="F67" s="137"/>
    </row>
    <row r="68" spans="1:6" x14ac:dyDescent="0.25">
      <c r="A68" s="116"/>
      <c r="B68" s="116"/>
      <c r="C68" s="116"/>
      <c r="D68" s="116"/>
      <c r="E68" s="116"/>
      <c r="F68" s="138"/>
    </row>
    <row r="69" spans="1:6" s="21" customFormat="1" ht="31.5" x14ac:dyDescent="0.25">
      <c r="A69" s="118"/>
      <c r="B69" s="118" t="s">
        <v>331</v>
      </c>
      <c r="C69" s="118"/>
      <c r="D69" s="118"/>
      <c r="E69" s="118"/>
      <c r="F69" s="139"/>
    </row>
    <row r="70" spans="1:6" x14ac:dyDescent="0.25">
      <c r="A70" s="140" t="s">
        <v>94</v>
      </c>
      <c r="B70" s="140"/>
      <c r="C70" s="140"/>
      <c r="D70" s="140"/>
      <c r="E70" s="140"/>
      <c r="F70" s="140"/>
    </row>
    <row r="71" spans="1:6" x14ac:dyDescent="0.25">
      <c r="A71" s="141"/>
      <c r="B71" s="141"/>
      <c r="C71" s="141"/>
      <c r="D71" s="141"/>
      <c r="E71" s="141"/>
      <c r="F71" s="141"/>
    </row>
    <row r="72" spans="1:6" ht="31.5" x14ac:dyDescent="0.5">
      <c r="A72" s="142" t="s">
        <v>95</v>
      </c>
      <c r="B72" s="142"/>
      <c r="C72" s="142"/>
      <c r="D72" s="142"/>
      <c r="E72" s="142"/>
      <c r="F72" s="143">
        <f>+F29</f>
        <v>999967978.22765589</v>
      </c>
    </row>
    <row r="73" spans="1:6" ht="31.5" x14ac:dyDescent="0.5">
      <c r="A73" s="142" t="s">
        <v>96</v>
      </c>
      <c r="B73" s="142"/>
      <c r="C73" s="142"/>
      <c r="D73" s="142"/>
      <c r="E73" s="142"/>
      <c r="F73" s="144">
        <f>+F66</f>
        <v>200830107.77000001</v>
      </c>
    </row>
    <row r="74" spans="1:6" ht="30" x14ac:dyDescent="0.25">
      <c r="A74" s="145" t="s">
        <v>105</v>
      </c>
      <c r="B74" s="146"/>
      <c r="C74" s="146"/>
      <c r="D74" s="146"/>
      <c r="E74" s="147"/>
      <c r="F74" s="148">
        <f>(F72+F73)</f>
        <v>1200798085.9976559</v>
      </c>
    </row>
    <row r="75" spans="1:6" ht="31.5" x14ac:dyDescent="0.5">
      <c r="A75" s="122"/>
      <c r="B75" s="142" t="s">
        <v>91</v>
      </c>
      <c r="C75" s="142"/>
      <c r="D75" s="142"/>
      <c r="E75" s="142"/>
      <c r="F75" s="149">
        <f>(F74*0.004)</f>
        <v>4803192.343990624</v>
      </c>
    </row>
    <row r="76" spans="1:6" ht="30" x14ac:dyDescent="0.25">
      <c r="A76" s="145" t="s">
        <v>333</v>
      </c>
      <c r="B76" s="146"/>
      <c r="C76" s="146"/>
      <c r="D76" s="146"/>
      <c r="E76" s="147"/>
      <c r="F76" s="148">
        <f>(F74+F75)</f>
        <v>1205601278.3416464</v>
      </c>
    </row>
    <row r="78" spans="1:6" x14ac:dyDescent="0.25">
      <c r="B78" t="s">
        <v>109</v>
      </c>
    </row>
  </sheetData>
  <mergeCells count="17">
    <mergeCell ref="A72:E72"/>
    <mergeCell ref="A73:E73"/>
    <mergeCell ref="A74:E74"/>
    <mergeCell ref="B75:E75"/>
    <mergeCell ref="A76:E76"/>
    <mergeCell ref="A70:F71"/>
    <mergeCell ref="A1:F2"/>
    <mergeCell ref="A4:E4"/>
    <mergeCell ref="A17:E17"/>
    <mergeCell ref="A24:E24"/>
    <mergeCell ref="B27:D27"/>
    <mergeCell ref="B28:D28"/>
    <mergeCell ref="A29:E29"/>
    <mergeCell ref="A31:F32"/>
    <mergeCell ref="A61:E61"/>
    <mergeCell ref="A66:E68"/>
    <mergeCell ref="F66:F68"/>
  </mergeCells>
  <hyperlinks>
    <hyperlink ref="A5" location="'0.1'!A1" tooltip="Ir a hoja 0.1" display="0.1" xr:uid="{00000000-0004-0000-0100-000000000000}"/>
  </hyperlinks>
  <pageMargins left="0.7" right="0.7" top="0.75" bottom="0.75" header="0.3" footer="0.3"/>
  <pageSetup scale="23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BD19B-493A-4A97-B0E8-0F406A283C2E}">
  <dimension ref="A1:C28"/>
  <sheetViews>
    <sheetView workbookViewId="0">
      <selection activeCell="B22" sqref="B22"/>
    </sheetView>
  </sheetViews>
  <sheetFormatPr baseColWidth="10" defaultRowHeight="15" x14ac:dyDescent="0.25"/>
  <cols>
    <col min="2" max="2" width="64.85546875" customWidth="1"/>
  </cols>
  <sheetData>
    <row r="1" spans="1:3" x14ac:dyDescent="0.25">
      <c r="A1" s="18">
        <v>4</v>
      </c>
      <c r="B1" s="29" t="s">
        <v>52</v>
      </c>
      <c r="C1" s="30" t="s">
        <v>2</v>
      </c>
    </row>
    <row r="2" spans="1:3" x14ac:dyDescent="0.25">
      <c r="A2" s="12"/>
      <c r="B2" s="12" t="s">
        <v>53</v>
      </c>
      <c r="C2" s="12" t="s">
        <v>54</v>
      </c>
    </row>
    <row r="3" spans="1:3" x14ac:dyDescent="0.25">
      <c r="A3" s="18">
        <v>5</v>
      </c>
      <c r="B3" s="29" t="s">
        <v>55</v>
      </c>
      <c r="C3" s="29"/>
    </row>
    <row r="4" spans="1:3" x14ac:dyDescent="0.25">
      <c r="A4" s="12"/>
      <c r="B4" s="12" t="s">
        <v>56</v>
      </c>
      <c r="C4" s="12" t="s">
        <v>57</v>
      </c>
    </row>
    <row r="5" spans="1:3" ht="30" x14ac:dyDescent="0.25">
      <c r="A5" s="12"/>
      <c r="B5" s="12" t="s">
        <v>58</v>
      </c>
      <c r="C5" s="12" t="s">
        <v>57</v>
      </c>
    </row>
    <row r="6" spans="1:3" x14ac:dyDescent="0.25">
      <c r="A6" s="12"/>
      <c r="B6" s="12" t="s">
        <v>59</v>
      </c>
      <c r="C6" s="12" t="s">
        <v>54</v>
      </c>
    </row>
    <row r="7" spans="1:3" x14ac:dyDescent="0.25">
      <c r="A7" s="12"/>
      <c r="B7" s="12" t="s">
        <v>60</v>
      </c>
      <c r="C7" s="12" t="s">
        <v>61</v>
      </c>
    </row>
    <row r="8" spans="1:3" x14ac:dyDescent="0.25">
      <c r="A8" s="12"/>
      <c r="B8" s="12" t="s">
        <v>62</v>
      </c>
      <c r="C8" s="12" t="s">
        <v>63</v>
      </c>
    </row>
    <row r="9" spans="1:3" x14ac:dyDescent="0.25">
      <c r="A9" s="12"/>
      <c r="B9" s="12" t="s">
        <v>64</v>
      </c>
      <c r="C9" s="12" t="s">
        <v>54</v>
      </c>
    </row>
    <row r="10" spans="1:3" x14ac:dyDescent="0.25">
      <c r="A10" s="12"/>
      <c r="B10" s="12" t="s">
        <v>65</v>
      </c>
      <c r="C10" s="12" t="s">
        <v>63</v>
      </c>
    </row>
    <row r="11" spans="1:3" x14ac:dyDescent="0.25">
      <c r="A11" s="12"/>
      <c r="B11" s="12" t="s">
        <v>66</v>
      </c>
      <c r="C11" s="12" t="s">
        <v>57</v>
      </c>
    </row>
    <row r="12" spans="1:3" x14ac:dyDescent="0.25">
      <c r="A12" s="18">
        <v>6</v>
      </c>
      <c r="B12" s="29" t="s">
        <v>67</v>
      </c>
      <c r="C12" s="29"/>
    </row>
    <row r="13" spans="1:3" ht="45" x14ac:dyDescent="0.25">
      <c r="A13" s="12"/>
      <c r="B13" s="12" t="s">
        <v>68</v>
      </c>
      <c r="C13" s="12" t="s">
        <v>61</v>
      </c>
    </row>
    <row r="14" spans="1:3" x14ac:dyDescent="0.25">
      <c r="A14" s="12"/>
      <c r="B14" s="12" t="s">
        <v>69</v>
      </c>
      <c r="C14" s="12" t="s">
        <v>2</v>
      </c>
    </row>
    <row r="15" spans="1:3" ht="30" x14ac:dyDescent="0.25">
      <c r="A15" s="12"/>
      <c r="B15" s="12" t="s">
        <v>70</v>
      </c>
      <c r="C15" s="12" t="s">
        <v>61</v>
      </c>
    </row>
    <row r="16" spans="1:3" ht="30" x14ac:dyDescent="0.25">
      <c r="A16" s="12"/>
      <c r="B16" s="12" t="s">
        <v>71</v>
      </c>
      <c r="C16" s="12" t="s">
        <v>61</v>
      </c>
    </row>
    <row r="17" spans="1:3" x14ac:dyDescent="0.25">
      <c r="A17" s="18">
        <v>7</v>
      </c>
      <c r="B17" s="29" t="s">
        <v>72</v>
      </c>
      <c r="C17" s="29"/>
    </row>
    <row r="18" spans="1:3" x14ac:dyDescent="0.25">
      <c r="A18" s="12"/>
      <c r="B18" s="12" t="s">
        <v>73</v>
      </c>
      <c r="C18" s="12" t="s">
        <v>61</v>
      </c>
    </row>
    <row r="19" spans="1:3" x14ac:dyDescent="0.25">
      <c r="A19" s="12"/>
      <c r="B19" s="12" t="s">
        <v>106</v>
      </c>
      <c r="C19" s="12" t="s">
        <v>61</v>
      </c>
    </row>
    <row r="20" spans="1:3" x14ac:dyDescent="0.25">
      <c r="A20" s="18">
        <v>8</v>
      </c>
      <c r="B20" s="29" t="s">
        <v>75</v>
      </c>
      <c r="C20" s="29"/>
    </row>
    <row r="21" spans="1:3" x14ac:dyDescent="0.25">
      <c r="A21" s="12"/>
      <c r="B21" s="12" t="s">
        <v>76</v>
      </c>
      <c r="C21" s="12" t="s">
        <v>61</v>
      </c>
    </row>
    <row r="22" spans="1:3" x14ac:dyDescent="0.25">
      <c r="A22" s="12"/>
      <c r="B22" s="12" t="s">
        <v>77</v>
      </c>
      <c r="C22" s="12" t="s">
        <v>54</v>
      </c>
    </row>
    <row r="23" spans="1:3" x14ac:dyDescent="0.25">
      <c r="A23" s="12"/>
      <c r="B23" s="12" t="s">
        <v>78</v>
      </c>
      <c r="C23" s="12" t="s">
        <v>57</v>
      </c>
    </row>
    <row r="24" spans="1:3" x14ac:dyDescent="0.25">
      <c r="A24" s="12"/>
      <c r="B24" s="12" t="s">
        <v>79</v>
      </c>
      <c r="C24" s="12" t="s">
        <v>63</v>
      </c>
    </row>
    <row r="25" spans="1:3" x14ac:dyDescent="0.25">
      <c r="A25" s="12"/>
      <c r="B25" s="12" t="s">
        <v>81</v>
      </c>
      <c r="C25" s="12" t="s">
        <v>61</v>
      </c>
    </row>
    <row r="26" spans="1:3" x14ac:dyDescent="0.25">
      <c r="A26" s="12"/>
      <c r="B26" s="50" t="s">
        <v>82</v>
      </c>
      <c r="C26" s="12" t="s">
        <v>61</v>
      </c>
    </row>
    <row r="27" spans="1:3" x14ac:dyDescent="0.25">
      <c r="A27" s="12"/>
      <c r="B27" s="12" t="s">
        <v>83</v>
      </c>
      <c r="C27" s="12" t="s">
        <v>61</v>
      </c>
    </row>
    <row r="28" spans="1:3" x14ac:dyDescent="0.25">
      <c r="A28" s="12"/>
      <c r="B28" s="12" t="s">
        <v>85</v>
      </c>
      <c r="C28" s="12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CECC-2352-4C3E-9585-7AF47CF2AC1D}">
  <dimension ref="A1:E217"/>
  <sheetViews>
    <sheetView topLeftCell="A58" workbookViewId="0">
      <selection activeCell="C12" sqref="C12"/>
    </sheetView>
  </sheetViews>
  <sheetFormatPr baseColWidth="10" defaultRowHeight="15" x14ac:dyDescent="0.25"/>
  <cols>
    <col min="2" max="2" width="23.28515625" customWidth="1"/>
    <col min="3" max="3" width="75.28515625" customWidth="1"/>
  </cols>
  <sheetData>
    <row r="1" spans="1:5" ht="17.25" thickBot="1" x14ac:dyDescent="0.3">
      <c r="A1" s="51" t="s">
        <v>110</v>
      </c>
      <c r="B1" s="52" t="s">
        <v>0</v>
      </c>
      <c r="C1" s="52" t="s">
        <v>111</v>
      </c>
      <c r="D1" s="52" t="s">
        <v>112</v>
      </c>
      <c r="E1" s="52" t="s">
        <v>113</v>
      </c>
    </row>
    <row r="2" spans="1:5" ht="16.5" x14ac:dyDescent="0.25">
      <c r="A2" s="82">
        <v>1.1000000000000001</v>
      </c>
      <c r="B2" s="85" t="s">
        <v>114</v>
      </c>
      <c r="C2" s="54" t="s">
        <v>115</v>
      </c>
      <c r="D2" s="85" t="s">
        <v>112</v>
      </c>
      <c r="E2" s="85">
        <v>10</v>
      </c>
    </row>
    <row r="3" spans="1:5" ht="33" x14ac:dyDescent="0.25">
      <c r="A3" s="83"/>
      <c r="B3" s="86"/>
      <c r="C3" s="55" t="s">
        <v>116</v>
      </c>
      <c r="D3" s="86"/>
      <c r="E3" s="86"/>
    </row>
    <row r="4" spans="1:5" ht="16.5" x14ac:dyDescent="0.25">
      <c r="A4" s="83"/>
      <c r="B4" s="86"/>
      <c r="C4" s="56" t="s">
        <v>117</v>
      </c>
      <c r="D4" s="86"/>
      <c r="E4" s="86"/>
    </row>
    <row r="5" spans="1:5" ht="33" x14ac:dyDescent="0.25">
      <c r="A5" s="83"/>
      <c r="B5" s="86"/>
      <c r="C5" s="56" t="s">
        <v>118</v>
      </c>
      <c r="D5" s="86"/>
      <c r="E5" s="86"/>
    </row>
    <row r="6" spans="1:5" ht="16.5" x14ac:dyDescent="0.25">
      <c r="A6" s="83"/>
      <c r="B6" s="86"/>
      <c r="C6" s="56" t="s">
        <v>119</v>
      </c>
      <c r="D6" s="86"/>
      <c r="E6" s="86"/>
    </row>
    <row r="7" spans="1:5" ht="16.5" x14ac:dyDescent="0.25">
      <c r="A7" s="83"/>
      <c r="B7" s="86"/>
      <c r="C7" s="56"/>
      <c r="D7" s="86"/>
      <c r="E7" s="86"/>
    </row>
    <row r="8" spans="1:5" ht="16.5" x14ac:dyDescent="0.25">
      <c r="A8" s="83"/>
      <c r="B8" s="86"/>
      <c r="C8" s="54" t="s">
        <v>120</v>
      </c>
      <c r="D8" s="86"/>
      <c r="E8" s="86"/>
    </row>
    <row r="9" spans="1:5" ht="33" x14ac:dyDescent="0.25">
      <c r="A9" s="83"/>
      <c r="B9" s="86"/>
      <c r="C9" s="56" t="s">
        <v>121</v>
      </c>
      <c r="D9" s="86"/>
      <c r="E9" s="86"/>
    </row>
    <row r="10" spans="1:5" ht="16.5" x14ac:dyDescent="0.25">
      <c r="A10" s="83"/>
      <c r="B10" s="86"/>
      <c r="C10" s="56" t="s">
        <v>122</v>
      </c>
      <c r="D10" s="86"/>
      <c r="E10" s="86"/>
    </row>
    <row r="11" spans="1:5" ht="16.5" x14ac:dyDescent="0.25">
      <c r="A11" s="83"/>
      <c r="B11" s="86"/>
      <c r="C11" s="56" t="s">
        <v>123</v>
      </c>
      <c r="D11" s="86"/>
      <c r="E11" s="86"/>
    </row>
    <row r="12" spans="1:5" ht="49.5" x14ac:dyDescent="0.25">
      <c r="A12" s="83"/>
      <c r="B12" s="86"/>
      <c r="C12" s="56" t="s">
        <v>124</v>
      </c>
      <c r="D12" s="86"/>
      <c r="E12" s="86"/>
    </row>
    <row r="13" spans="1:5" ht="16.5" x14ac:dyDescent="0.25">
      <c r="A13" s="83"/>
      <c r="B13" s="86"/>
      <c r="C13" s="56"/>
      <c r="D13" s="86"/>
      <c r="E13" s="86"/>
    </row>
    <row r="14" spans="1:5" ht="16.5" x14ac:dyDescent="0.25">
      <c r="A14" s="83"/>
      <c r="B14" s="86"/>
      <c r="C14" s="54" t="s">
        <v>125</v>
      </c>
      <c r="D14" s="86"/>
      <c r="E14" s="86"/>
    </row>
    <row r="15" spans="1:5" ht="16.5" x14ac:dyDescent="0.25">
      <c r="A15" s="83"/>
      <c r="B15" s="86"/>
      <c r="C15" s="56" t="s">
        <v>126</v>
      </c>
      <c r="D15" s="86"/>
      <c r="E15" s="86"/>
    </row>
    <row r="16" spans="1:5" ht="16.5" x14ac:dyDescent="0.25">
      <c r="A16" s="83"/>
      <c r="B16" s="86"/>
      <c r="C16" s="56" t="s">
        <v>127</v>
      </c>
      <c r="D16" s="86"/>
      <c r="E16" s="86"/>
    </row>
    <row r="17" spans="1:5" ht="16.5" x14ac:dyDescent="0.25">
      <c r="A17" s="83"/>
      <c r="B17" s="86"/>
      <c r="C17" s="56" t="s">
        <v>128</v>
      </c>
      <c r="D17" s="86"/>
      <c r="E17" s="86"/>
    </row>
    <row r="18" spans="1:5" ht="33" x14ac:dyDescent="0.25">
      <c r="A18" s="83"/>
      <c r="B18" s="86"/>
      <c r="C18" s="56" t="s">
        <v>129</v>
      </c>
      <c r="D18" s="86"/>
      <c r="E18" s="86"/>
    </row>
    <row r="19" spans="1:5" ht="16.5" x14ac:dyDescent="0.25">
      <c r="A19" s="83"/>
      <c r="B19" s="86"/>
      <c r="C19" s="56"/>
      <c r="D19" s="86"/>
      <c r="E19" s="86"/>
    </row>
    <row r="20" spans="1:5" ht="16.5" x14ac:dyDescent="0.25">
      <c r="A20" s="83"/>
      <c r="B20" s="86"/>
      <c r="C20" s="54" t="s">
        <v>130</v>
      </c>
      <c r="D20" s="86"/>
      <c r="E20" s="86"/>
    </row>
    <row r="21" spans="1:5" ht="16.5" x14ac:dyDescent="0.25">
      <c r="A21" s="83"/>
      <c r="B21" s="86"/>
      <c r="C21" s="56" t="s">
        <v>131</v>
      </c>
      <c r="D21" s="86"/>
      <c r="E21" s="86"/>
    </row>
    <row r="22" spans="1:5" ht="16.5" x14ac:dyDescent="0.25">
      <c r="A22" s="83"/>
      <c r="B22" s="86"/>
      <c r="C22" s="56" t="s">
        <v>132</v>
      </c>
      <c r="D22" s="86"/>
      <c r="E22" s="86"/>
    </row>
    <row r="23" spans="1:5" ht="16.5" x14ac:dyDescent="0.25">
      <c r="A23" s="83"/>
      <c r="B23" s="86"/>
      <c r="C23" s="56" t="s">
        <v>133</v>
      </c>
      <c r="D23" s="86"/>
      <c r="E23" s="86"/>
    </row>
    <row r="24" spans="1:5" ht="16.5" x14ac:dyDescent="0.25">
      <c r="A24" s="83"/>
      <c r="B24" s="86"/>
      <c r="C24" s="56" t="s">
        <v>134</v>
      </c>
      <c r="D24" s="86"/>
      <c r="E24" s="86"/>
    </row>
    <row r="25" spans="1:5" ht="16.5" x14ac:dyDescent="0.25">
      <c r="A25" s="83"/>
      <c r="B25" s="86"/>
      <c r="C25" s="56" t="s">
        <v>135</v>
      </c>
      <c r="D25" s="86"/>
      <c r="E25" s="86"/>
    </row>
    <row r="26" spans="1:5" ht="16.5" x14ac:dyDescent="0.25">
      <c r="A26" s="83"/>
      <c r="B26" s="86"/>
      <c r="C26" s="56" t="s">
        <v>136</v>
      </c>
      <c r="D26" s="86"/>
      <c r="E26" s="86"/>
    </row>
    <row r="27" spans="1:5" ht="16.5" x14ac:dyDescent="0.25">
      <c r="A27" s="83"/>
      <c r="B27" s="86"/>
      <c r="C27" s="56"/>
      <c r="D27" s="86"/>
      <c r="E27" s="86"/>
    </row>
    <row r="28" spans="1:5" ht="16.5" x14ac:dyDescent="0.25">
      <c r="A28" s="83"/>
      <c r="B28" s="86"/>
      <c r="C28" s="54" t="s">
        <v>137</v>
      </c>
      <c r="D28" s="86"/>
      <c r="E28" s="86"/>
    </row>
    <row r="29" spans="1:5" ht="16.5" x14ac:dyDescent="0.25">
      <c r="A29" s="83"/>
      <c r="B29" s="86"/>
      <c r="C29" s="56" t="s">
        <v>138</v>
      </c>
      <c r="D29" s="86"/>
      <c r="E29" s="86"/>
    </row>
    <row r="30" spans="1:5" ht="16.5" x14ac:dyDescent="0.25">
      <c r="A30" s="83"/>
      <c r="B30" s="86"/>
      <c r="C30" s="56"/>
      <c r="D30" s="86"/>
      <c r="E30" s="86"/>
    </row>
    <row r="31" spans="1:5" ht="16.5" x14ac:dyDescent="0.25">
      <c r="A31" s="83"/>
      <c r="B31" s="86"/>
      <c r="C31" s="54" t="s">
        <v>139</v>
      </c>
      <c r="D31" s="86"/>
      <c r="E31" s="86"/>
    </row>
    <row r="32" spans="1:5" ht="16.5" x14ac:dyDescent="0.25">
      <c r="A32" s="83"/>
      <c r="B32" s="86"/>
      <c r="C32" s="56" t="s">
        <v>140</v>
      </c>
      <c r="D32" s="86"/>
      <c r="E32" s="86"/>
    </row>
    <row r="33" spans="1:5" ht="16.5" x14ac:dyDescent="0.25">
      <c r="A33" s="83"/>
      <c r="B33" s="86"/>
      <c r="C33" s="56"/>
      <c r="D33" s="86"/>
      <c r="E33" s="86"/>
    </row>
    <row r="34" spans="1:5" ht="16.5" x14ac:dyDescent="0.25">
      <c r="A34" s="83"/>
      <c r="B34" s="86"/>
      <c r="C34" s="54" t="s">
        <v>141</v>
      </c>
      <c r="D34" s="86"/>
      <c r="E34" s="86"/>
    </row>
    <row r="35" spans="1:5" ht="16.5" x14ac:dyDescent="0.25">
      <c r="A35" s="83"/>
      <c r="B35" s="86"/>
      <c r="C35" s="56" t="s">
        <v>142</v>
      </c>
      <c r="D35" s="86"/>
      <c r="E35" s="86"/>
    </row>
    <row r="36" spans="1:5" ht="16.5" x14ac:dyDescent="0.25">
      <c r="A36" s="83"/>
      <c r="B36" s="86"/>
      <c r="C36" s="56" t="s">
        <v>143</v>
      </c>
      <c r="D36" s="86"/>
      <c r="E36" s="86"/>
    </row>
    <row r="37" spans="1:5" ht="16.5" x14ac:dyDescent="0.25">
      <c r="A37" s="83"/>
      <c r="B37" s="86"/>
      <c r="C37" s="56"/>
      <c r="D37" s="86"/>
      <c r="E37" s="86"/>
    </row>
    <row r="38" spans="1:5" ht="16.5" x14ac:dyDescent="0.25">
      <c r="A38" s="83"/>
      <c r="B38" s="86"/>
      <c r="C38" s="54" t="s">
        <v>144</v>
      </c>
      <c r="D38" s="86"/>
      <c r="E38" s="86"/>
    </row>
    <row r="39" spans="1:5" ht="16.5" x14ac:dyDescent="0.25">
      <c r="A39" s="83"/>
      <c r="B39" s="86"/>
      <c r="C39" s="56" t="s">
        <v>145</v>
      </c>
      <c r="D39" s="86"/>
      <c r="E39" s="86"/>
    </row>
    <row r="40" spans="1:5" ht="16.5" x14ac:dyDescent="0.25">
      <c r="A40" s="83"/>
      <c r="B40" s="86"/>
      <c r="C40" s="56" t="s">
        <v>146</v>
      </c>
      <c r="D40" s="86"/>
      <c r="E40" s="86"/>
    </row>
    <row r="41" spans="1:5" ht="16.5" x14ac:dyDescent="0.25">
      <c r="A41" s="83"/>
      <c r="B41" s="86"/>
      <c r="C41" s="56"/>
      <c r="D41" s="86"/>
      <c r="E41" s="86"/>
    </row>
    <row r="42" spans="1:5" ht="16.5" x14ac:dyDescent="0.25">
      <c r="A42" s="83"/>
      <c r="B42" s="86"/>
      <c r="C42" s="54" t="s">
        <v>147</v>
      </c>
      <c r="D42" s="86"/>
      <c r="E42" s="86"/>
    </row>
    <row r="43" spans="1:5" ht="33" x14ac:dyDescent="0.25">
      <c r="A43" s="83"/>
      <c r="B43" s="86"/>
      <c r="C43" s="56" t="s">
        <v>148</v>
      </c>
      <c r="D43" s="86"/>
      <c r="E43" s="86"/>
    </row>
    <row r="44" spans="1:5" ht="16.5" x14ac:dyDescent="0.25">
      <c r="A44" s="83"/>
      <c r="B44" s="86"/>
      <c r="C44" s="56" t="s">
        <v>149</v>
      </c>
      <c r="D44" s="86"/>
      <c r="E44" s="86"/>
    </row>
    <row r="45" spans="1:5" ht="16.5" x14ac:dyDescent="0.25">
      <c r="A45" s="83"/>
      <c r="B45" s="86"/>
      <c r="C45" s="56"/>
      <c r="D45" s="86"/>
      <c r="E45" s="86"/>
    </row>
    <row r="46" spans="1:5" ht="16.5" x14ac:dyDescent="0.25">
      <c r="A46" s="83"/>
      <c r="B46" s="86"/>
      <c r="C46" s="54" t="s">
        <v>150</v>
      </c>
      <c r="D46" s="86"/>
      <c r="E46" s="86"/>
    </row>
    <row r="47" spans="1:5" ht="17.25" thickBot="1" x14ac:dyDescent="0.3">
      <c r="A47" s="84"/>
      <c r="B47" s="87"/>
      <c r="C47" s="57" t="s">
        <v>151</v>
      </c>
      <c r="D47" s="87"/>
      <c r="E47" s="87"/>
    </row>
    <row r="48" spans="1:5" ht="16.5" x14ac:dyDescent="0.25">
      <c r="A48" s="82">
        <v>1.2</v>
      </c>
      <c r="B48" s="85" t="s">
        <v>19</v>
      </c>
      <c r="C48" s="56" t="s">
        <v>152</v>
      </c>
      <c r="D48" s="85" t="s">
        <v>112</v>
      </c>
      <c r="E48" s="85">
        <v>10</v>
      </c>
    </row>
    <row r="49" spans="1:5" ht="33.75" thickBot="1" x14ac:dyDescent="0.3">
      <c r="A49" s="84"/>
      <c r="B49" s="87"/>
      <c r="C49" s="57" t="s">
        <v>153</v>
      </c>
      <c r="D49" s="87"/>
      <c r="E49" s="87"/>
    </row>
    <row r="50" spans="1:5" ht="16.5" x14ac:dyDescent="0.25">
      <c r="A50" s="82">
        <v>1.3</v>
      </c>
      <c r="B50" s="85" t="s">
        <v>154</v>
      </c>
      <c r="C50" s="56" t="s">
        <v>155</v>
      </c>
      <c r="D50" s="85" t="s">
        <v>172</v>
      </c>
      <c r="E50" s="85">
        <v>5</v>
      </c>
    </row>
    <row r="51" spans="1:5" ht="16.5" x14ac:dyDescent="0.25">
      <c r="A51" s="83"/>
      <c r="B51" s="86"/>
      <c r="C51" s="54" t="s">
        <v>156</v>
      </c>
      <c r="D51" s="86"/>
      <c r="E51" s="86"/>
    </row>
    <row r="52" spans="1:5" ht="16.5" x14ac:dyDescent="0.25">
      <c r="A52" s="83"/>
      <c r="B52" s="86"/>
      <c r="C52" s="56" t="s">
        <v>157</v>
      </c>
      <c r="D52" s="86"/>
      <c r="E52" s="86"/>
    </row>
    <row r="53" spans="1:5" ht="16.5" x14ac:dyDescent="0.25">
      <c r="A53" s="83"/>
      <c r="B53" s="86"/>
      <c r="C53" s="56" t="s">
        <v>158</v>
      </c>
      <c r="D53" s="86"/>
      <c r="E53" s="86"/>
    </row>
    <row r="54" spans="1:5" ht="16.5" x14ac:dyDescent="0.25">
      <c r="A54" s="83"/>
      <c r="B54" s="86"/>
      <c r="C54" s="56" t="s">
        <v>159</v>
      </c>
      <c r="D54" s="86"/>
      <c r="E54" s="86"/>
    </row>
    <row r="55" spans="1:5" ht="16.5" x14ac:dyDescent="0.25">
      <c r="A55" s="83"/>
      <c r="B55" s="86"/>
      <c r="C55" s="56" t="s">
        <v>160</v>
      </c>
      <c r="D55" s="86"/>
      <c r="E55" s="86"/>
    </row>
    <row r="56" spans="1:5" ht="16.5" x14ac:dyDescent="0.25">
      <c r="A56" s="83"/>
      <c r="B56" s="86"/>
      <c r="C56" s="56" t="s">
        <v>161</v>
      </c>
      <c r="D56" s="86"/>
      <c r="E56" s="86"/>
    </row>
    <row r="57" spans="1:5" ht="16.5" x14ac:dyDescent="0.25">
      <c r="A57" s="83"/>
      <c r="B57" s="86"/>
      <c r="C57" s="56" t="s">
        <v>162</v>
      </c>
      <c r="D57" s="86"/>
      <c r="E57" s="86"/>
    </row>
    <row r="58" spans="1:5" ht="16.5" x14ac:dyDescent="0.25">
      <c r="A58" s="83"/>
      <c r="B58" s="86"/>
      <c r="C58" s="56" t="s">
        <v>163</v>
      </c>
      <c r="D58" s="86"/>
      <c r="E58" s="86"/>
    </row>
    <row r="59" spans="1:5" ht="16.5" x14ac:dyDescent="0.25">
      <c r="A59" s="83"/>
      <c r="B59" s="86"/>
      <c r="C59" s="56" t="s">
        <v>164</v>
      </c>
      <c r="D59" s="86"/>
      <c r="E59" s="86"/>
    </row>
    <row r="60" spans="1:5" ht="16.5" x14ac:dyDescent="0.25">
      <c r="A60" s="83"/>
      <c r="B60" s="86"/>
      <c r="C60" s="56" t="s">
        <v>165</v>
      </c>
      <c r="D60" s="86"/>
      <c r="E60" s="86"/>
    </row>
    <row r="61" spans="1:5" ht="16.5" x14ac:dyDescent="0.25">
      <c r="A61" s="83"/>
      <c r="B61" s="86"/>
      <c r="C61" s="56" t="s">
        <v>166</v>
      </c>
      <c r="D61" s="86"/>
      <c r="E61" s="86"/>
    </row>
    <row r="62" spans="1:5" ht="16.5" x14ac:dyDescent="0.25">
      <c r="A62" s="83"/>
      <c r="B62" s="86"/>
      <c r="C62" s="56" t="s">
        <v>167</v>
      </c>
      <c r="D62" s="86"/>
      <c r="E62" s="86"/>
    </row>
    <row r="63" spans="1:5" ht="16.5" x14ac:dyDescent="0.25">
      <c r="A63" s="83"/>
      <c r="B63" s="86"/>
      <c r="C63" s="56" t="s">
        <v>168</v>
      </c>
      <c r="D63" s="86"/>
      <c r="E63" s="86"/>
    </row>
    <row r="64" spans="1:5" ht="16.5" x14ac:dyDescent="0.25">
      <c r="A64" s="83"/>
      <c r="B64" s="86"/>
      <c r="C64" s="56" t="s">
        <v>169</v>
      </c>
      <c r="D64" s="86"/>
      <c r="E64" s="86"/>
    </row>
    <row r="65" spans="1:5" ht="16.5" x14ac:dyDescent="0.25">
      <c r="A65" s="83"/>
      <c r="B65" s="86"/>
      <c r="C65" s="56" t="s">
        <v>170</v>
      </c>
      <c r="D65" s="86"/>
      <c r="E65" s="86"/>
    </row>
    <row r="66" spans="1:5" ht="17.25" thickBot="1" x14ac:dyDescent="0.3">
      <c r="A66" s="84"/>
      <c r="B66" s="87"/>
      <c r="C66" s="57" t="s">
        <v>171</v>
      </c>
      <c r="D66" s="87"/>
      <c r="E66" s="87"/>
    </row>
    <row r="67" spans="1:5" ht="16.5" x14ac:dyDescent="0.25">
      <c r="A67" s="82">
        <v>1.4</v>
      </c>
      <c r="B67" s="85" t="s">
        <v>173</v>
      </c>
      <c r="C67" s="56" t="s">
        <v>174</v>
      </c>
      <c r="D67" s="85" t="s">
        <v>112</v>
      </c>
      <c r="E67" s="85">
        <v>5</v>
      </c>
    </row>
    <row r="68" spans="1:5" ht="16.5" x14ac:dyDescent="0.25">
      <c r="A68" s="83"/>
      <c r="B68" s="86"/>
      <c r="C68" s="56" t="s">
        <v>175</v>
      </c>
      <c r="D68" s="86"/>
      <c r="E68" s="86"/>
    </row>
    <row r="69" spans="1:5" ht="16.5" x14ac:dyDescent="0.25">
      <c r="A69" s="83"/>
      <c r="B69" s="86"/>
      <c r="C69" s="56" t="s">
        <v>176</v>
      </c>
      <c r="D69" s="86"/>
      <c r="E69" s="86"/>
    </row>
    <row r="70" spans="1:5" ht="16.5" x14ac:dyDescent="0.25">
      <c r="A70" s="83"/>
      <c r="B70" s="86"/>
      <c r="C70" s="56" t="s">
        <v>177</v>
      </c>
      <c r="D70" s="86"/>
      <c r="E70" s="86"/>
    </row>
    <row r="71" spans="1:5" ht="16.5" x14ac:dyDescent="0.25">
      <c r="A71" s="83"/>
      <c r="B71" s="86"/>
      <c r="C71" s="56" t="s">
        <v>178</v>
      </c>
      <c r="D71" s="86"/>
      <c r="E71" s="86"/>
    </row>
    <row r="72" spans="1:5" ht="16.5" x14ac:dyDescent="0.25">
      <c r="A72" s="83"/>
      <c r="B72" s="86"/>
      <c r="C72" s="56" t="s">
        <v>179</v>
      </c>
      <c r="D72" s="86"/>
      <c r="E72" s="86"/>
    </row>
    <row r="73" spans="1:5" ht="16.5" x14ac:dyDescent="0.25">
      <c r="A73" s="83"/>
      <c r="B73" s="86"/>
      <c r="C73" s="56" t="s">
        <v>180</v>
      </c>
      <c r="D73" s="86"/>
      <c r="E73" s="86"/>
    </row>
    <row r="74" spans="1:5" ht="16.5" x14ac:dyDescent="0.25">
      <c r="A74" s="83"/>
      <c r="B74" s="86"/>
      <c r="C74" s="56" t="s">
        <v>181</v>
      </c>
      <c r="D74" s="86"/>
      <c r="E74" s="86"/>
    </row>
    <row r="75" spans="1:5" ht="16.5" x14ac:dyDescent="0.25">
      <c r="A75" s="83"/>
      <c r="B75" s="86"/>
      <c r="C75" s="56" t="s">
        <v>182</v>
      </c>
      <c r="D75" s="86"/>
      <c r="E75" s="86"/>
    </row>
    <row r="76" spans="1:5" ht="33" x14ac:dyDescent="0.25">
      <c r="A76" s="83"/>
      <c r="B76" s="86"/>
      <c r="C76" s="56" t="s">
        <v>183</v>
      </c>
      <c r="D76" s="86"/>
      <c r="E76" s="86"/>
    </row>
    <row r="77" spans="1:5" ht="16.5" x14ac:dyDescent="0.25">
      <c r="A77" s="83"/>
      <c r="B77" s="86"/>
      <c r="C77" s="56" t="s">
        <v>184</v>
      </c>
      <c r="D77" s="86"/>
      <c r="E77" s="86"/>
    </row>
    <row r="78" spans="1:5" ht="17.25" thickBot="1" x14ac:dyDescent="0.3">
      <c r="A78" s="84"/>
      <c r="B78" s="87"/>
      <c r="C78" s="57" t="s">
        <v>185</v>
      </c>
      <c r="D78" s="87"/>
      <c r="E78" s="87"/>
    </row>
    <row r="79" spans="1:5" ht="16.5" x14ac:dyDescent="0.25">
      <c r="A79" s="82">
        <v>5</v>
      </c>
      <c r="B79" s="85" t="s">
        <v>186</v>
      </c>
      <c r="C79" s="56" t="s">
        <v>186</v>
      </c>
      <c r="D79" s="85" t="s">
        <v>112</v>
      </c>
      <c r="E79" s="85">
        <v>5</v>
      </c>
    </row>
    <row r="80" spans="1:5" ht="16.5" x14ac:dyDescent="0.25">
      <c r="A80" s="83"/>
      <c r="B80" s="86"/>
      <c r="C80" s="56" t="s">
        <v>187</v>
      </c>
      <c r="D80" s="86"/>
      <c r="E80" s="86"/>
    </row>
    <row r="81" spans="1:5" ht="16.5" x14ac:dyDescent="0.25">
      <c r="A81" s="83"/>
      <c r="B81" s="86"/>
      <c r="C81" s="56" t="s">
        <v>188</v>
      </c>
      <c r="D81" s="86"/>
      <c r="E81" s="86"/>
    </row>
    <row r="82" spans="1:5" ht="16.5" x14ac:dyDescent="0.25">
      <c r="A82" s="83"/>
      <c r="B82" s="86"/>
      <c r="C82" s="56" t="s">
        <v>189</v>
      </c>
      <c r="D82" s="86"/>
      <c r="E82" s="86"/>
    </row>
    <row r="83" spans="1:5" ht="16.5" x14ac:dyDescent="0.25">
      <c r="A83" s="83"/>
      <c r="B83" s="86"/>
      <c r="C83" s="56" t="s">
        <v>190</v>
      </c>
      <c r="D83" s="86"/>
      <c r="E83" s="86"/>
    </row>
    <row r="84" spans="1:5" ht="16.5" x14ac:dyDescent="0.25">
      <c r="A84" s="83"/>
      <c r="B84" s="86"/>
      <c r="C84" s="56" t="s">
        <v>191</v>
      </c>
      <c r="D84" s="86"/>
      <c r="E84" s="86"/>
    </row>
    <row r="85" spans="1:5" ht="16.5" x14ac:dyDescent="0.25">
      <c r="A85" s="83"/>
      <c r="B85" s="86"/>
      <c r="C85" s="56" t="s">
        <v>192</v>
      </c>
      <c r="D85" s="86"/>
      <c r="E85" s="86"/>
    </row>
    <row r="86" spans="1:5" ht="16.5" x14ac:dyDescent="0.25">
      <c r="A86" s="83"/>
      <c r="B86" s="86"/>
      <c r="C86" s="56" t="s">
        <v>193</v>
      </c>
      <c r="D86" s="86"/>
      <c r="E86" s="86"/>
    </row>
    <row r="87" spans="1:5" ht="16.5" x14ac:dyDescent="0.25">
      <c r="A87" s="83"/>
      <c r="B87" s="86"/>
      <c r="C87" s="56" t="s">
        <v>194</v>
      </c>
      <c r="D87" s="86"/>
      <c r="E87" s="86"/>
    </row>
    <row r="88" spans="1:5" ht="16.5" x14ac:dyDescent="0.25">
      <c r="A88" s="83"/>
      <c r="B88" s="86"/>
      <c r="C88" s="56" t="s">
        <v>195</v>
      </c>
      <c r="D88" s="86"/>
      <c r="E88" s="86"/>
    </row>
    <row r="89" spans="1:5" ht="16.5" x14ac:dyDescent="0.25">
      <c r="A89" s="83"/>
      <c r="B89" s="86"/>
      <c r="C89" s="56" t="s">
        <v>196</v>
      </c>
      <c r="D89" s="86"/>
      <c r="E89" s="86"/>
    </row>
    <row r="90" spans="1:5" ht="16.5" x14ac:dyDescent="0.25">
      <c r="A90" s="83"/>
      <c r="B90" s="86"/>
      <c r="C90" s="56" t="s">
        <v>197</v>
      </c>
      <c r="D90" s="86"/>
      <c r="E90" s="86"/>
    </row>
    <row r="91" spans="1:5" ht="16.5" x14ac:dyDescent="0.25">
      <c r="A91" s="83"/>
      <c r="B91" s="86"/>
      <c r="C91" s="56" t="s">
        <v>198</v>
      </c>
      <c r="D91" s="86"/>
      <c r="E91" s="86"/>
    </row>
    <row r="92" spans="1:5" ht="16.5" x14ac:dyDescent="0.25">
      <c r="A92" s="83"/>
      <c r="B92" s="86"/>
      <c r="C92" s="56" t="s">
        <v>199</v>
      </c>
      <c r="D92" s="86"/>
      <c r="E92" s="86"/>
    </row>
    <row r="93" spans="1:5" ht="33" x14ac:dyDescent="0.25">
      <c r="A93" s="83"/>
      <c r="B93" s="86"/>
      <c r="C93" s="56" t="s">
        <v>200</v>
      </c>
      <c r="D93" s="86"/>
      <c r="E93" s="86"/>
    </row>
    <row r="94" spans="1:5" ht="33" x14ac:dyDescent="0.25">
      <c r="A94" s="83"/>
      <c r="B94" s="86"/>
      <c r="C94" s="56" t="s">
        <v>201</v>
      </c>
      <c r="D94" s="86"/>
      <c r="E94" s="86"/>
    </row>
    <row r="95" spans="1:5" ht="16.5" x14ac:dyDescent="0.25">
      <c r="A95" s="83"/>
      <c r="B95" s="86"/>
      <c r="C95" s="56" t="s">
        <v>202</v>
      </c>
      <c r="D95" s="86"/>
      <c r="E95" s="86"/>
    </row>
    <row r="96" spans="1:5" ht="16.5" x14ac:dyDescent="0.25">
      <c r="A96" s="83"/>
      <c r="B96" s="86"/>
      <c r="C96" s="56" t="s">
        <v>203</v>
      </c>
      <c r="D96" s="86"/>
      <c r="E96" s="86"/>
    </row>
    <row r="97" spans="1:5" ht="17.25" thickBot="1" x14ac:dyDescent="0.3">
      <c r="A97" s="84"/>
      <c r="B97" s="87"/>
      <c r="C97" s="57"/>
      <c r="D97" s="87"/>
      <c r="E97" s="87"/>
    </row>
    <row r="98" spans="1:5" ht="16.5" x14ac:dyDescent="0.25">
      <c r="A98" s="82">
        <v>6</v>
      </c>
      <c r="B98" s="85" t="s">
        <v>204</v>
      </c>
      <c r="C98" s="56" t="s">
        <v>205</v>
      </c>
      <c r="D98" s="85" t="s">
        <v>112</v>
      </c>
      <c r="E98" s="85">
        <v>5</v>
      </c>
    </row>
    <row r="99" spans="1:5" ht="16.5" x14ac:dyDescent="0.25">
      <c r="A99" s="83"/>
      <c r="B99" s="86"/>
      <c r="C99" s="54" t="s">
        <v>206</v>
      </c>
      <c r="D99" s="86"/>
      <c r="E99" s="86"/>
    </row>
    <row r="100" spans="1:5" ht="16.5" x14ac:dyDescent="0.25">
      <c r="A100" s="83"/>
      <c r="B100" s="86"/>
      <c r="C100" s="56" t="s">
        <v>207</v>
      </c>
      <c r="D100" s="86"/>
      <c r="E100" s="86"/>
    </row>
    <row r="101" spans="1:5" ht="16.5" x14ac:dyDescent="0.25">
      <c r="A101" s="83"/>
      <c r="B101" s="86"/>
      <c r="C101" s="56" t="s">
        <v>208</v>
      </c>
      <c r="D101" s="86"/>
      <c r="E101" s="86"/>
    </row>
    <row r="102" spans="1:5" ht="16.5" x14ac:dyDescent="0.25">
      <c r="A102" s="83"/>
      <c r="B102" s="86"/>
      <c r="C102" s="56" t="s">
        <v>209</v>
      </c>
      <c r="D102" s="86"/>
      <c r="E102" s="86"/>
    </row>
    <row r="103" spans="1:5" ht="16.5" x14ac:dyDescent="0.25">
      <c r="A103" s="83"/>
      <c r="B103" s="86"/>
      <c r="C103" s="56" t="s">
        <v>210</v>
      </c>
      <c r="D103" s="86"/>
      <c r="E103" s="86"/>
    </row>
    <row r="104" spans="1:5" ht="16.5" x14ac:dyDescent="0.25">
      <c r="A104" s="83"/>
      <c r="B104" s="86"/>
      <c r="C104" s="56" t="s">
        <v>211</v>
      </c>
      <c r="D104" s="86"/>
      <c r="E104" s="86"/>
    </row>
    <row r="105" spans="1:5" ht="16.5" x14ac:dyDescent="0.25">
      <c r="A105" s="83"/>
      <c r="B105" s="86"/>
      <c r="C105" s="56" t="s">
        <v>212</v>
      </c>
      <c r="D105" s="86"/>
      <c r="E105" s="86"/>
    </row>
    <row r="106" spans="1:5" ht="16.5" x14ac:dyDescent="0.25">
      <c r="A106" s="83"/>
      <c r="B106" s="86"/>
      <c r="C106" s="56" t="s">
        <v>213</v>
      </c>
      <c r="D106" s="86"/>
      <c r="E106" s="86"/>
    </row>
    <row r="107" spans="1:5" ht="16.5" x14ac:dyDescent="0.25">
      <c r="A107" s="83"/>
      <c r="B107" s="86"/>
      <c r="C107" s="56" t="s">
        <v>214</v>
      </c>
      <c r="D107" s="86"/>
      <c r="E107" s="86"/>
    </row>
    <row r="108" spans="1:5" ht="16.5" x14ac:dyDescent="0.25">
      <c r="A108" s="83"/>
      <c r="B108" s="86"/>
      <c r="C108" s="56" t="s">
        <v>215</v>
      </c>
      <c r="D108" s="86"/>
      <c r="E108" s="86"/>
    </row>
    <row r="109" spans="1:5" ht="16.5" x14ac:dyDescent="0.25">
      <c r="A109" s="83"/>
      <c r="B109" s="86"/>
      <c r="C109" s="56" t="s">
        <v>216</v>
      </c>
      <c r="D109" s="86"/>
      <c r="E109" s="86"/>
    </row>
    <row r="110" spans="1:5" ht="16.5" x14ac:dyDescent="0.25">
      <c r="A110" s="83"/>
      <c r="B110" s="86"/>
      <c r="C110" s="56" t="s">
        <v>217</v>
      </c>
      <c r="D110" s="86"/>
      <c r="E110" s="86"/>
    </row>
    <row r="111" spans="1:5" ht="16.5" x14ac:dyDescent="0.25">
      <c r="A111" s="83"/>
      <c r="B111" s="86"/>
      <c r="C111" s="56" t="s">
        <v>218</v>
      </c>
      <c r="D111" s="86"/>
      <c r="E111" s="86"/>
    </row>
    <row r="112" spans="1:5" ht="16.5" x14ac:dyDescent="0.25">
      <c r="A112" s="83"/>
      <c r="B112" s="86"/>
      <c r="C112" s="56" t="s">
        <v>219</v>
      </c>
      <c r="D112" s="86"/>
      <c r="E112" s="86"/>
    </row>
    <row r="113" spans="1:5" ht="16.5" x14ac:dyDescent="0.25">
      <c r="A113" s="83"/>
      <c r="B113" s="86"/>
      <c r="C113" s="56" t="s">
        <v>220</v>
      </c>
      <c r="D113" s="86"/>
      <c r="E113" s="86"/>
    </row>
    <row r="114" spans="1:5" ht="17.25" thickBot="1" x14ac:dyDescent="0.3">
      <c r="A114" s="84"/>
      <c r="B114" s="87"/>
      <c r="C114" s="57" t="s">
        <v>221</v>
      </c>
      <c r="D114" s="87"/>
      <c r="E114" s="87"/>
    </row>
    <row r="115" spans="1:5" ht="16.5" x14ac:dyDescent="0.25">
      <c r="A115" s="82">
        <v>7</v>
      </c>
      <c r="B115" s="85" t="s">
        <v>222</v>
      </c>
      <c r="C115" s="56" t="s">
        <v>223</v>
      </c>
      <c r="D115" s="85" t="s">
        <v>112</v>
      </c>
      <c r="E115" s="85">
        <v>5</v>
      </c>
    </row>
    <row r="116" spans="1:5" ht="16.5" x14ac:dyDescent="0.25">
      <c r="A116" s="83"/>
      <c r="B116" s="86"/>
      <c r="C116" s="54" t="s">
        <v>175</v>
      </c>
      <c r="D116" s="86"/>
      <c r="E116" s="86"/>
    </row>
    <row r="117" spans="1:5" ht="16.5" x14ac:dyDescent="0.25">
      <c r="A117" s="83"/>
      <c r="B117" s="86"/>
      <c r="C117" s="56" t="s">
        <v>224</v>
      </c>
      <c r="D117" s="86"/>
      <c r="E117" s="86"/>
    </row>
    <row r="118" spans="1:5" ht="16.5" x14ac:dyDescent="0.25">
      <c r="A118" s="83"/>
      <c r="B118" s="86"/>
      <c r="C118" s="56" t="s">
        <v>225</v>
      </c>
      <c r="D118" s="86"/>
      <c r="E118" s="86"/>
    </row>
    <row r="119" spans="1:5" ht="16.5" x14ac:dyDescent="0.25">
      <c r="A119" s="83"/>
      <c r="B119" s="86"/>
      <c r="C119" s="56" t="s">
        <v>226</v>
      </c>
      <c r="D119" s="86"/>
      <c r="E119" s="86"/>
    </row>
    <row r="120" spans="1:5" ht="16.5" x14ac:dyDescent="0.25">
      <c r="A120" s="83"/>
      <c r="B120" s="86"/>
      <c r="C120" s="56" t="s">
        <v>227</v>
      </c>
      <c r="D120" s="86"/>
      <c r="E120" s="86"/>
    </row>
    <row r="121" spans="1:5" ht="16.5" x14ac:dyDescent="0.25">
      <c r="A121" s="83"/>
      <c r="B121" s="86"/>
      <c r="C121" s="56" t="s">
        <v>228</v>
      </c>
      <c r="D121" s="86"/>
      <c r="E121" s="86"/>
    </row>
    <row r="122" spans="1:5" ht="16.5" x14ac:dyDescent="0.25">
      <c r="A122" s="83"/>
      <c r="B122" s="86"/>
      <c r="C122" s="56" t="s">
        <v>229</v>
      </c>
      <c r="D122" s="86"/>
      <c r="E122" s="86"/>
    </row>
    <row r="123" spans="1:5" ht="16.5" x14ac:dyDescent="0.25">
      <c r="A123" s="83"/>
      <c r="B123" s="86"/>
      <c r="C123" s="56" t="s">
        <v>230</v>
      </c>
      <c r="D123" s="86"/>
      <c r="E123" s="86"/>
    </row>
    <row r="124" spans="1:5" ht="16.5" x14ac:dyDescent="0.25">
      <c r="A124" s="83"/>
      <c r="B124" s="86"/>
      <c r="C124" s="56" t="s">
        <v>231</v>
      </c>
      <c r="D124" s="86"/>
      <c r="E124" s="86"/>
    </row>
    <row r="125" spans="1:5" ht="16.5" x14ac:dyDescent="0.25">
      <c r="A125" s="83"/>
      <c r="B125" s="86"/>
      <c r="C125" s="56" t="s">
        <v>232</v>
      </c>
      <c r="D125" s="86"/>
      <c r="E125" s="86"/>
    </row>
    <row r="126" spans="1:5" ht="16.5" x14ac:dyDescent="0.25">
      <c r="A126" s="83"/>
      <c r="B126" s="86"/>
      <c r="C126" s="56" t="s">
        <v>233</v>
      </c>
      <c r="D126" s="86"/>
      <c r="E126" s="86"/>
    </row>
    <row r="127" spans="1:5" ht="17.25" thickBot="1" x14ac:dyDescent="0.3">
      <c r="A127" s="84"/>
      <c r="B127" s="87"/>
      <c r="C127" s="57" t="s">
        <v>234</v>
      </c>
      <c r="D127" s="87"/>
      <c r="E127" s="87"/>
    </row>
    <row r="128" spans="1:5" ht="33" x14ac:dyDescent="0.25">
      <c r="A128" s="82">
        <v>8</v>
      </c>
      <c r="B128" s="85" t="s">
        <v>235</v>
      </c>
      <c r="C128" s="56" t="s">
        <v>236</v>
      </c>
      <c r="D128" s="85" t="s">
        <v>172</v>
      </c>
      <c r="E128" s="85">
        <v>10</v>
      </c>
    </row>
    <row r="129" spans="1:5" ht="16.5" x14ac:dyDescent="0.25">
      <c r="A129" s="83"/>
      <c r="B129" s="86"/>
      <c r="C129" s="56" t="s">
        <v>237</v>
      </c>
      <c r="D129" s="86"/>
      <c r="E129" s="86"/>
    </row>
    <row r="130" spans="1:5" ht="16.5" x14ac:dyDescent="0.25">
      <c r="A130" s="83"/>
      <c r="B130" s="86"/>
      <c r="C130" s="56" t="s">
        <v>238</v>
      </c>
      <c r="D130" s="86"/>
      <c r="E130" s="86"/>
    </row>
    <row r="131" spans="1:5" ht="66" x14ac:dyDescent="0.25">
      <c r="A131" s="83"/>
      <c r="B131" s="86"/>
      <c r="C131" s="56" t="s">
        <v>239</v>
      </c>
      <c r="D131" s="86"/>
      <c r="E131" s="86"/>
    </row>
    <row r="132" spans="1:5" ht="16.5" x14ac:dyDescent="0.25">
      <c r="A132" s="83"/>
      <c r="B132" s="86"/>
      <c r="C132" s="56" t="s">
        <v>240</v>
      </c>
      <c r="D132" s="86"/>
      <c r="E132" s="86"/>
    </row>
    <row r="133" spans="1:5" ht="50.25" thickBot="1" x14ac:dyDescent="0.3">
      <c r="A133" s="84"/>
      <c r="B133" s="87"/>
      <c r="C133" s="57" t="s">
        <v>241</v>
      </c>
      <c r="D133" s="87"/>
      <c r="E133" s="87"/>
    </row>
    <row r="134" spans="1:5" ht="16.5" x14ac:dyDescent="0.25">
      <c r="A134" s="82">
        <v>9</v>
      </c>
      <c r="B134" s="85" t="s">
        <v>242</v>
      </c>
      <c r="C134" s="56" t="s">
        <v>243</v>
      </c>
      <c r="D134" s="85" t="s">
        <v>112</v>
      </c>
      <c r="E134" s="85">
        <v>5</v>
      </c>
    </row>
    <row r="135" spans="1:5" ht="16.5" x14ac:dyDescent="0.25">
      <c r="A135" s="83"/>
      <c r="B135" s="86"/>
      <c r="C135" s="56" t="s">
        <v>206</v>
      </c>
      <c r="D135" s="86"/>
      <c r="E135" s="86"/>
    </row>
    <row r="136" spans="1:5" ht="16.5" x14ac:dyDescent="0.25">
      <c r="A136" s="83"/>
      <c r="B136" s="86"/>
      <c r="C136" s="56" t="s">
        <v>244</v>
      </c>
      <c r="D136" s="86"/>
      <c r="E136" s="86"/>
    </row>
    <row r="137" spans="1:5" ht="16.5" x14ac:dyDescent="0.25">
      <c r="A137" s="83"/>
      <c r="B137" s="86"/>
      <c r="C137" s="56" t="s">
        <v>245</v>
      </c>
      <c r="D137" s="86"/>
      <c r="E137" s="86"/>
    </row>
    <row r="138" spans="1:5" ht="16.5" x14ac:dyDescent="0.25">
      <c r="A138" s="83"/>
      <c r="B138" s="86"/>
      <c r="C138" s="56" t="s">
        <v>246</v>
      </c>
      <c r="D138" s="86"/>
      <c r="E138" s="86"/>
    </row>
    <row r="139" spans="1:5" ht="16.5" x14ac:dyDescent="0.25">
      <c r="A139" s="83"/>
      <c r="B139" s="86"/>
      <c r="C139" s="56" t="s">
        <v>247</v>
      </c>
      <c r="D139" s="86"/>
      <c r="E139" s="86"/>
    </row>
    <row r="140" spans="1:5" ht="16.5" x14ac:dyDescent="0.25">
      <c r="A140" s="83"/>
      <c r="B140" s="86"/>
      <c r="C140" s="56" t="s">
        <v>248</v>
      </c>
      <c r="D140" s="86"/>
      <c r="E140" s="86"/>
    </row>
    <row r="141" spans="1:5" ht="16.5" x14ac:dyDescent="0.25">
      <c r="A141" s="83"/>
      <c r="B141" s="86"/>
      <c r="C141" s="56" t="s">
        <v>249</v>
      </c>
      <c r="D141" s="86"/>
      <c r="E141" s="86"/>
    </row>
    <row r="142" spans="1:5" ht="16.5" x14ac:dyDescent="0.25">
      <c r="A142" s="83"/>
      <c r="B142" s="86"/>
      <c r="C142" s="56" t="s">
        <v>250</v>
      </c>
      <c r="D142" s="86"/>
      <c r="E142" s="86"/>
    </row>
    <row r="143" spans="1:5" ht="16.5" x14ac:dyDescent="0.25">
      <c r="A143" s="83"/>
      <c r="B143" s="86"/>
      <c r="C143" s="56" t="s">
        <v>251</v>
      </c>
      <c r="D143" s="86"/>
      <c r="E143" s="86"/>
    </row>
    <row r="144" spans="1:5" ht="16.5" x14ac:dyDescent="0.25">
      <c r="A144" s="83"/>
      <c r="B144" s="86"/>
      <c r="C144" s="56" t="s">
        <v>252</v>
      </c>
      <c r="D144" s="86"/>
      <c r="E144" s="86"/>
    </row>
    <row r="145" spans="1:5" ht="16.5" x14ac:dyDescent="0.25">
      <c r="A145" s="83"/>
      <c r="B145" s="86"/>
      <c r="C145" s="56" t="s">
        <v>253</v>
      </c>
      <c r="D145" s="86"/>
      <c r="E145" s="86"/>
    </row>
    <row r="146" spans="1:5" ht="16.5" x14ac:dyDescent="0.25">
      <c r="A146" s="83"/>
      <c r="B146" s="86"/>
      <c r="C146" s="56" t="s">
        <v>254</v>
      </c>
      <c r="D146" s="86"/>
      <c r="E146" s="86"/>
    </row>
    <row r="147" spans="1:5" ht="16.5" x14ac:dyDescent="0.25">
      <c r="A147" s="83"/>
      <c r="B147" s="86"/>
      <c r="C147" s="56" t="s">
        <v>255</v>
      </c>
      <c r="D147" s="86"/>
      <c r="E147" s="86"/>
    </row>
    <row r="148" spans="1:5" ht="16.5" x14ac:dyDescent="0.25">
      <c r="A148" s="83"/>
      <c r="B148" s="86"/>
      <c r="C148" s="56" t="s">
        <v>256</v>
      </c>
      <c r="D148" s="86"/>
      <c r="E148" s="86"/>
    </row>
    <row r="149" spans="1:5" ht="16.5" x14ac:dyDescent="0.25">
      <c r="A149" s="83"/>
      <c r="B149" s="86"/>
      <c r="C149" s="56" t="s">
        <v>257</v>
      </c>
      <c r="D149" s="86"/>
      <c r="E149" s="86"/>
    </row>
    <row r="150" spans="1:5" ht="16.5" x14ac:dyDescent="0.25">
      <c r="A150" s="83"/>
      <c r="B150" s="86"/>
      <c r="C150" s="56" t="s">
        <v>258</v>
      </c>
      <c r="D150" s="86"/>
      <c r="E150" s="86"/>
    </row>
    <row r="151" spans="1:5" ht="16.5" x14ac:dyDescent="0.25">
      <c r="A151" s="83"/>
      <c r="B151" s="86"/>
      <c r="C151" s="56" t="s">
        <v>259</v>
      </c>
      <c r="D151" s="86"/>
      <c r="E151" s="86"/>
    </row>
    <row r="152" spans="1:5" ht="16.5" x14ac:dyDescent="0.25">
      <c r="A152" s="83"/>
      <c r="B152" s="86"/>
      <c r="C152" s="56" t="s">
        <v>260</v>
      </c>
      <c r="D152" s="86"/>
      <c r="E152" s="86"/>
    </row>
    <row r="153" spans="1:5" ht="16.5" x14ac:dyDescent="0.25">
      <c r="A153" s="83"/>
      <c r="B153" s="86"/>
      <c r="C153" s="56" t="s">
        <v>261</v>
      </c>
      <c r="D153" s="86"/>
      <c r="E153" s="86"/>
    </row>
    <row r="154" spans="1:5" ht="16.5" x14ac:dyDescent="0.25">
      <c r="A154" s="83"/>
      <c r="B154" s="86"/>
      <c r="C154" s="56" t="s">
        <v>262</v>
      </c>
      <c r="D154" s="86"/>
      <c r="E154" s="86"/>
    </row>
    <row r="155" spans="1:5" ht="16.5" x14ac:dyDescent="0.25">
      <c r="A155" s="83"/>
      <c r="B155" s="86"/>
      <c r="C155" s="56" t="s">
        <v>263</v>
      </c>
      <c r="D155" s="86"/>
      <c r="E155" s="86"/>
    </row>
    <row r="156" spans="1:5" ht="16.5" x14ac:dyDescent="0.25">
      <c r="A156" s="83"/>
      <c r="B156" s="86"/>
      <c r="C156" s="56" t="s">
        <v>264</v>
      </c>
      <c r="D156" s="86"/>
      <c r="E156" s="86"/>
    </row>
    <row r="157" spans="1:5" ht="17.25" thickBot="1" x14ac:dyDescent="0.3">
      <c r="A157" s="84"/>
      <c r="B157" s="87"/>
      <c r="C157" s="57" t="s">
        <v>265</v>
      </c>
      <c r="D157" s="87"/>
      <c r="E157" s="87"/>
    </row>
    <row r="158" spans="1:5" ht="17.25" thickBot="1" x14ac:dyDescent="0.3">
      <c r="A158" s="58">
        <v>10</v>
      </c>
      <c r="B158" s="59" t="s">
        <v>266</v>
      </c>
      <c r="C158" s="57" t="s">
        <v>267</v>
      </c>
      <c r="D158" s="59" t="s">
        <v>112</v>
      </c>
      <c r="E158" s="59">
        <v>3</v>
      </c>
    </row>
    <row r="159" spans="1:5" ht="16.5" x14ac:dyDescent="0.25">
      <c r="A159" s="82">
        <v>11</v>
      </c>
      <c r="B159" s="85" t="s">
        <v>36</v>
      </c>
      <c r="C159" s="56" t="s">
        <v>268</v>
      </c>
      <c r="D159" s="85" t="s">
        <v>112</v>
      </c>
      <c r="E159" s="85">
        <v>3</v>
      </c>
    </row>
    <row r="160" spans="1:5" ht="17.25" thickBot="1" x14ac:dyDescent="0.3">
      <c r="A160" s="84"/>
      <c r="B160" s="87"/>
      <c r="C160" s="57" t="s">
        <v>269</v>
      </c>
      <c r="D160" s="87"/>
      <c r="E160" s="87"/>
    </row>
    <row r="161" spans="1:5" ht="17.25" thickBot="1" x14ac:dyDescent="0.3">
      <c r="A161" s="58">
        <v>12</v>
      </c>
      <c r="B161" s="59" t="s">
        <v>270</v>
      </c>
      <c r="C161" s="57" t="s">
        <v>271</v>
      </c>
      <c r="D161" s="59" t="s">
        <v>112</v>
      </c>
      <c r="E161" s="59">
        <v>8</v>
      </c>
    </row>
    <row r="162" spans="1:5" ht="33.75" thickBot="1" x14ac:dyDescent="0.3">
      <c r="A162" s="58">
        <v>13</v>
      </c>
      <c r="B162" s="59" t="s">
        <v>37</v>
      </c>
      <c r="C162" s="57" t="s">
        <v>272</v>
      </c>
      <c r="D162" s="59" t="s">
        <v>112</v>
      </c>
      <c r="E162" s="59">
        <v>8</v>
      </c>
    </row>
    <row r="163" spans="1:5" ht="50.25" thickBot="1" x14ac:dyDescent="0.3">
      <c r="A163" s="58">
        <v>14</v>
      </c>
      <c r="B163" s="59" t="s">
        <v>273</v>
      </c>
      <c r="C163" s="57" t="s">
        <v>274</v>
      </c>
      <c r="D163" s="59" t="s">
        <v>112</v>
      </c>
      <c r="E163" s="59">
        <v>1</v>
      </c>
    </row>
    <row r="164" spans="1:5" ht="16.5" x14ac:dyDescent="0.25">
      <c r="A164" s="82">
        <v>15</v>
      </c>
      <c r="B164" s="85" t="s">
        <v>275</v>
      </c>
      <c r="C164" s="56" t="s">
        <v>276</v>
      </c>
      <c r="D164" s="85" t="s">
        <v>112</v>
      </c>
      <c r="E164" s="85">
        <v>5</v>
      </c>
    </row>
    <row r="165" spans="1:5" ht="16.5" x14ac:dyDescent="0.25">
      <c r="A165" s="83"/>
      <c r="B165" s="86"/>
      <c r="C165" s="56" t="s">
        <v>277</v>
      </c>
      <c r="D165" s="86"/>
      <c r="E165" s="86"/>
    </row>
    <row r="166" spans="1:5" ht="16.5" x14ac:dyDescent="0.25">
      <c r="A166" s="83"/>
      <c r="B166" s="86"/>
      <c r="C166" s="56" t="s">
        <v>278</v>
      </c>
      <c r="D166" s="86"/>
      <c r="E166" s="86"/>
    </row>
    <row r="167" spans="1:5" ht="16.5" x14ac:dyDescent="0.25">
      <c r="A167" s="83"/>
      <c r="B167" s="86"/>
      <c r="C167" s="56" t="s">
        <v>279</v>
      </c>
      <c r="D167" s="86"/>
      <c r="E167" s="86"/>
    </row>
    <row r="168" spans="1:5" ht="16.5" x14ac:dyDescent="0.25">
      <c r="A168" s="83"/>
      <c r="B168" s="86"/>
      <c r="C168" s="56" t="s">
        <v>280</v>
      </c>
      <c r="D168" s="86"/>
      <c r="E168" s="86"/>
    </row>
    <row r="169" spans="1:5" ht="16.5" x14ac:dyDescent="0.25">
      <c r="A169" s="83"/>
      <c r="B169" s="86"/>
      <c r="C169" s="56" t="s">
        <v>281</v>
      </c>
      <c r="D169" s="86"/>
      <c r="E169" s="86"/>
    </row>
    <row r="170" spans="1:5" ht="16.5" x14ac:dyDescent="0.25">
      <c r="A170" s="83"/>
      <c r="B170" s="86"/>
      <c r="C170" s="56" t="s">
        <v>282</v>
      </c>
      <c r="D170" s="86"/>
      <c r="E170" s="86"/>
    </row>
    <row r="171" spans="1:5" ht="16.5" x14ac:dyDescent="0.25">
      <c r="A171" s="83"/>
      <c r="B171" s="86"/>
      <c r="C171" s="56" t="s">
        <v>283</v>
      </c>
      <c r="D171" s="86"/>
      <c r="E171" s="86"/>
    </row>
    <row r="172" spans="1:5" ht="16.5" x14ac:dyDescent="0.25">
      <c r="A172" s="83"/>
      <c r="B172" s="86"/>
      <c r="C172" s="56" t="s">
        <v>284</v>
      </c>
      <c r="D172" s="86"/>
      <c r="E172" s="86"/>
    </row>
    <row r="173" spans="1:5" ht="16.5" x14ac:dyDescent="0.25">
      <c r="A173" s="83"/>
      <c r="B173" s="86"/>
      <c r="C173" s="56" t="s">
        <v>285</v>
      </c>
      <c r="D173" s="86"/>
      <c r="E173" s="86"/>
    </row>
    <row r="174" spans="1:5" ht="16.5" x14ac:dyDescent="0.25">
      <c r="A174" s="83"/>
      <c r="B174" s="86"/>
      <c r="C174" s="56" t="s">
        <v>286</v>
      </c>
      <c r="D174" s="86"/>
      <c r="E174" s="86"/>
    </row>
    <row r="175" spans="1:5" ht="17.25" thickBot="1" x14ac:dyDescent="0.3">
      <c r="A175" s="84"/>
      <c r="B175" s="87"/>
      <c r="C175" s="57" t="s">
        <v>287</v>
      </c>
      <c r="D175" s="87"/>
      <c r="E175" s="87"/>
    </row>
    <row r="176" spans="1:5" ht="16.5" x14ac:dyDescent="0.25">
      <c r="A176" s="82">
        <v>16</v>
      </c>
      <c r="B176" s="85" t="s">
        <v>288</v>
      </c>
      <c r="C176" s="56" t="s">
        <v>289</v>
      </c>
      <c r="D176" s="85" t="s">
        <v>112</v>
      </c>
      <c r="E176" s="85">
        <v>5</v>
      </c>
    </row>
    <row r="177" spans="1:5" ht="16.5" x14ac:dyDescent="0.25">
      <c r="A177" s="83"/>
      <c r="B177" s="86"/>
      <c r="C177" s="56" t="s">
        <v>290</v>
      </c>
      <c r="D177" s="86"/>
      <c r="E177" s="86"/>
    </row>
    <row r="178" spans="1:5" ht="16.5" x14ac:dyDescent="0.25">
      <c r="A178" s="83"/>
      <c r="B178" s="86"/>
      <c r="C178" s="56" t="s">
        <v>291</v>
      </c>
      <c r="D178" s="86"/>
      <c r="E178" s="86"/>
    </row>
    <row r="179" spans="1:5" ht="16.5" x14ac:dyDescent="0.25">
      <c r="A179" s="83"/>
      <c r="B179" s="86"/>
      <c r="C179" s="56" t="s">
        <v>292</v>
      </c>
      <c r="D179" s="86"/>
      <c r="E179" s="86"/>
    </row>
    <row r="180" spans="1:5" ht="16.5" x14ac:dyDescent="0.25">
      <c r="A180" s="83"/>
      <c r="B180" s="86"/>
      <c r="C180" s="56" t="s">
        <v>293</v>
      </c>
      <c r="D180" s="86"/>
      <c r="E180" s="86"/>
    </row>
    <row r="181" spans="1:5" ht="16.5" x14ac:dyDescent="0.25">
      <c r="A181" s="83"/>
      <c r="B181" s="86"/>
      <c r="C181" s="56" t="s">
        <v>294</v>
      </c>
      <c r="D181" s="86"/>
      <c r="E181" s="86"/>
    </row>
    <row r="182" spans="1:5" ht="16.5" x14ac:dyDescent="0.25">
      <c r="A182" s="83"/>
      <c r="B182" s="86"/>
      <c r="C182" s="56" t="s">
        <v>295</v>
      </c>
      <c r="D182" s="86"/>
      <c r="E182" s="86"/>
    </row>
    <row r="183" spans="1:5" ht="16.5" x14ac:dyDescent="0.25">
      <c r="A183" s="83"/>
      <c r="B183" s="86"/>
      <c r="C183" s="56" t="s">
        <v>296</v>
      </c>
      <c r="D183" s="86"/>
      <c r="E183" s="86"/>
    </row>
    <row r="184" spans="1:5" ht="16.5" x14ac:dyDescent="0.25">
      <c r="A184" s="83"/>
      <c r="B184" s="86"/>
      <c r="C184" s="56" t="s">
        <v>297</v>
      </c>
      <c r="D184" s="86"/>
      <c r="E184" s="86"/>
    </row>
    <row r="185" spans="1:5" ht="16.5" x14ac:dyDescent="0.25">
      <c r="A185" s="83"/>
      <c r="B185" s="86"/>
      <c r="C185" s="56" t="s">
        <v>298</v>
      </c>
      <c r="D185" s="86"/>
      <c r="E185" s="86"/>
    </row>
    <row r="186" spans="1:5" ht="16.5" x14ac:dyDescent="0.25">
      <c r="A186" s="83"/>
      <c r="B186" s="86"/>
      <c r="C186" s="56" t="s">
        <v>299</v>
      </c>
      <c r="D186" s="86"/>
      <c r="E186" s="86"/>
    </row>
    <row r="187" spans="1:5" ht="16.5" x14ac:dyDescent="0.25">
      <c r="A187" s="83"/>
      <c r="B187" s="86"/>
      <c r="C187" s="56" t="s">
        <v>300</v>
      </c>
      <c r="D187" s="86"/>
      <c r="E187" s="86"/>
    </row>
    <row r="188" spans="1:5" ht="16.5" x14ac:dyDescent="0.25">
      <c r="A188" s="83"/>
      <c r="B188" s="86"/>
      <c r="C188" s="56" t="s">
        <v>301</v>
      </c>
      <c r="D188" s="86"/>
      <c r="E188" s="86"/>
    </row>
    <row r="189" spans="1:5" ht="16.5" x14ac:dyDescent="0.25">
      <c r="A189" s="83"/>
      <c r="B189" s="86"/>
      <c r="C189" s="56" t="s">
        <v>302</v>
      </c>
      <c r="D189" s="86"/>
      <c r="E189" s="86"/>
    </row>
    <row r="190" spans="1:5" ht="17.25" thickBot="1" x14ac:dyDescent="0.3">
      <c r="A190" s="84"/>
      <c r="B190" s="87"/>
      <c r="C190" s="57" t="s">
        <v>303</v>
      </c>
      <c r="D190" s="87"/>
      <c r="E190" s="87"/>
    </row>
    <row r="191" spans="1:5" ht="50.25" thickBot="1" x14ac:dyDescent="0.3">
      <c r="A191" s="58">
        <v>17</v>
      </c>
      <c r="B191" s="59" t="s">
        <v>304</v>
      </c>
      <c r="C191" s="60" t="s">
        <v>305</v>
      </c>
      <c r="D191" s="59" t="s">
        <v>112</v>
      </c>
      <c r="E191" s="59">
        <v>5</v>
      </c>
    </row>
    <row r="192" spans="1:5" ht="16.5" x14ac:dyDescent="0.25">
      <c r="A192" s="82">
        <v>18</v>
      </c>
      <c r="B192" s="85" t="s">
        <v>306</v>
      </c>
      <c r="C192" s="56" t="s">
        <v>276</v>
      </c>
      <c r="D192" s="85" t="s">
        <v>112</v>
      </c>
      <c r="E192" s="85">
        <v>5</v>
      </c>
    </row>
    <row r="193" spans="1:5" ht="16.5" x14ac:dyDescent="0.25">
      <c r="A193" s="83"/>
      <c r="B193" s="86"/>
      <c r="C193" s="56" t="s">
        <v>277</v>
      </c>
      <c r="D193" s="86"/>
      <c r="E193" s="86"/>
    </row>
    <row r="194" spans="1:5" ht="16.5" x14ac:dyDescent="0.25">
      <c r="A194" s="83"/>
      <c r="B194" s="86"/>
      <c r="C194" s="56" t="s">
        <v>307</v>
      </c>
      <c r="D194" s="86"/>
      <c r="E194" s="86"/>
    </row>
    <row r="195" spans="1:5" ht="16.5" x14ac:dyDescent="0.25">
      <c r="A195" s="83"/>
      <c r="B195" s="86"/>
      <c r="C195" s="56" t="s">
        <v>308</v>
      </c>
      <c r="D195" s="86"/>
      <c r="E195" s="86"/>
    </row>
    <row r="196" spans="1:5" ht="16.5" x14ac:dyDescent="0.25">
      <c r="A196" s="83"/>
      <c r="B196" s="86"/>
      <c r="C196" s="56" t="s">
        <v>280</v>
      </c>
      <c r="D196" s="86"/>
      <c r="E196" s="86"/>
    </row>
    <row r="197" spans="1:5" ht="16.5" x14ac:dyDescent="0.25">
      <c r="A197" s="83"/>
      <c r="B197" s="86"/>
      <c r="C197" s="56" t="s">
        <v>309</v>
      </c>
      <c r="D197" s="86"/>
      <c r="E197" s="86"/>
    </row>
    <row r="198" spans="1:5" ht="16.5" x14ac:dyDescent="0.25">
      <c r="A198" s="83"/>
      <c r="B198" s="86"/>
      <c r="C198" s="56" t="s">
        <v>310</v>
      </c>
      <c r="D198" s="86"/>
      <c r="E198" s="86"/>
    </row>
    <row r="199" spans="1:5" ht="16.5" x14ac:dyDescent="0.25">
      <c r="A199" s="83"/>
      <c r="B199" s="86"/>
      <c r="C199" s="56" t="s">
        <v>284</v>
      </c>
      <c r="D199" s="86"/>
      <c r="E199" s="86"/>
    </row>
    <row r="200" spans="1:5" ht="16.5" x14ac:dyDescent="0.25">
      <c r="A200" s="83"/>
      <c r="B200" s="86"/>
      <c r="C200" s="56" t="s">
        <v>285</v>
      </c>
      <c r="D200" s="86"/>
      <c r="E200" s="86"/>
    </row>
    <row r="201" spans="1:5" ht="16.5" x14ac:dyDescent="0.25">
      <c r="A201" s="83"/>
      <c r="B201" s="86"/>
      <c r="C201" s="56" t="s">
        <v>311</v>
      </c>
      <c r="D201" s="86"/>
      <c r="E201" s="86"/>
    </row>
    <row r="202" spans="1:5" ht="16.5" x14ac:dyDescent="0.25">
      <c r="A202" s="83"/>
      <c r="B202" s="86"/>
      <c r="C202" s="56" t="s">
        <v>312</v>
      </c>
      <c r="D202" s="86"/>
      <c r="E202" s="86"/>
    </row>
    <row r="203" spans="1:5" ht="16.5" x14ac:dyDescent="0.25">
      <c r="A203" s="83"/>
      <c r="B203" s="86"/>
      <c r="C203" s="56" t="s">
        <v>313</v>
      </c>
      <c r="D203" s="86"/>
      <c r="E203" s="86"/>
    </row>
    <row r="204" spans="1:5" ht="17.25" thickBot="1" x14ac:dyDescent="0.3">
      <c r="A204" s="84"/>
      <c r="B204" s="87"/>
      <c r="C204" s="57" t="s">
        <v>314</v>
      </c>
      <c r="D204" s="87"/>
      <c r="E204" s="87"/>
    </row>
    <row r="205" spans="1:5" ht="16.5" x14ac:dyDescent="0.25">
      <c r="A205" s="82">
        <v>19</v>
      </c>
      <c r="B205" s="85" t="s">
        <v>315</v>
      </c>
      <c r="C205" s="56" t="s">
        <v>289</v>
      </c>
      <c r="D205" s="85" t="s">
        <v>112</v>
      </c>
      <c r="E205" s="85">
        <v>5</v>
      </c>
    </row>
    <row r="206" spans="1:5" ht="49.5" x14ac:dyDescent="0.25">
      <c r="A206" s="83"/>
      <c r="B206" s="86"/>
      <c r="C206" s="56" t="s">
        <v>316</v>
      </c>
      <c r="D206" s="86"/>
      <c r="E206" s="86"/>
    </row>
    <row r="207" spans="1:5" ht="33" x14ac:dyDescent="0.25">
      <c r="A207" s="83"/>
      <c r="B207" s="86"/>
      <c r="C207" s="56" t="s">
        <v>317</v>
      </c>
      <c r="D207" s="86"/>
      <c r="E207" s="86"/>
    </row>
    <row r="208" spans="1:5" ht="33.75" thickBot="1" x14ac:dyDescent="0.3">
      <c r="A208" s="84"/>
      <c r="B208" s="87"/>
      <c r="C208" s="57" t="s">
        <v>318</v>
      </c>
      <c r="D208" s="87"/>
      <c r="E208" s="87"/>
    </row>
    <row r="209" spans="1:5" ht="66.75" thickBot="1" x14ac:dyDescent="0.3">
      <c r="A209" s="58">
        <v>20</v>
      </c>
      <c r="B209" s="59" t="s">
        <v>24</v>
      </c>
      <c r="C209" s="59" t="s">
        <v>319</v>
      </c>
      <c r="D209" s="59" t="s">
        <v>112</v>
      </c>
      <c r="E209" s="59">
        <v>5</v>
      </c>
    </row>
    <row r="210" spans="1:5" ht="16.5" x14ac:dyDescent="0.25">
      <c r="A210" s="82">
        <v>21</v>
      </c>
      <c r="B210" s="85" t="s">
        <v>320</v>
      </c>
      <c r="C210" s="53" t="s">
        <v>321</v>
      </c>
      <c r="D210" s="85" t="s">
        <v>112</v>
      </c>
      <c r="E210" s="85">
        <v>5</v>
      </c>
    </row>
    <row r="211" spans="1:5" ht="16.5" x14ac:dyDescent="0.25">
      <c r="A211" s="83"/>
      <c r="B211" s="86"/>
      <c r="C211" s="53" t="s">
        <v>322</v>
      </c>
      <c r="D211" s="86"/>
      <c r="E211" s="86"/>
    </row>
    <row r="212" spans="1:5" ht="17.25" thickBot="1" x14ac:dyDescent="0.3">
      <c r="A212" s="84"/>
      <c r="B212" s="87"/>
      <c r="C212" s="59" t="s">
        <v>323</v>
      </c>
      <c r="D212" s="87"/>
      <c r="E212" s="87"/>
    </row>
    <row r="213" spans="1:5" ht="50.25" thickBot="1" x14ac:dyDescent="0.3">
      <c r="A213" s="58">
        <v>22</v>
      </c>
      <c r="B213" s="59" t="s">
        <v>25</v>
      </c>
      <c r="C213" s="59" t="s">
        <v>305</v>
      </c>
      <c r="D213" s="59" t="s">
        <v>112</v>
      </c>
      <c r="E213" s="59">
        <v>5</v>
      </c>
    </row>
    <row r="214" spans="1:5" ht="33.75" thickBot="1" x14ac:dyDescent="0.3">
      <c r="A214" s="58">
        <v>22</v>
      </c>
      <c r="B214" s="59" t="s">
        <v>44</v>
      </c>
      <c r="C214" s="59" t="s">
        <v>324</v>
      </c>
      <c r="D214" s="59" t="s">
        <v>325</v>
      </c>
      <c r="E214" s="59">
        <v>12</v>
      </c>
    </row>
    <row r="215" spans="1:5" ht="66.75" thickBot="1" x14ac:dyDescent="0.3">
      <c r="A215" s="58">
        <v>23</v>
      </c>
      <c r="B215" s="59" t="s">
        <v>26</v>
      </c>
      <c r="C215" s="59" t="s">
        <v>326</v>
      </c>
      <c r="D215" s="59" t="s">
        <v>327</v>
      </c>
      <c r="E215" s="59">
        <v>5</v>
      </c>
    </row>
    <row r="216" spans="1:5" ht="66" x14ac:dyDescent="0.25">
      <c r="A216" s="82">
        <v>24</v>
      </c>
      <c r="B216" s="85" t="s">
        <v>27</v>
      </c>
      <c r="C216" s="53" t="s">
        <v>328</v>
      </c>
      <c r="D216" s="85" t="s">
        <v>327</v>
      </c>
      <c r="E216" s="85">
        <v>5</v>
      </c>
    </row>
    <row r="217" spans="1:5" ht="17.25" thickBot="1" x14ac:dyDescent="0.3">
      <c r="A217" s="84"/>
      <c r="B217" s="87"/>
      <c r="C217" s="59" t="s">
        <v>329</v>
      </c>
      <c r="D217" s="87"/>
      <c r="E217" s="87"/>
    </row>
  </sheetData>
  <mergeCells count="64">
    <mergeCell ref="A210:A212"/>
    <mergeCell ref="B210:B212"/>
    <mergeCell ref="D210:D212"/>
    <mergeCell ref="E210:E212"/>
    <mergeCell ref="A216:A217"/>
    <mergeCell ref="B216:B217"/>
    <mergeCell ref="D216:D217"/>
    <mergeCell ref="E216:E217"/>
    <mergeCell ref="A192:A204"/>
    <mergeCell ref="B192:B204"/>
    <mergeCell ref="D192:D204"/>
    <mergeCell ref="E192:E204"/>
    <mergeCell ref="A205:A208"/>
    <mergeCell ref="B205:B208"/>
    <mergeCell ref="D205:D208"/>
    <mergeCell ref="E205:E208"/>
    <mergeCell ref="A164:A175"/>
    <mergeCell ref="B164:B175"/>
    <mergeCell ref="D164:D175"/>
    <mergeCell ref="E164:E175"/>
    <mergeCell ref="A176:A190"/>
    <mergeCell ref="B176:B190"/>
    <mergeCell ref="D176:D190"/>
    <mergeCell ref="E176:E190"/>
    <mergeCell ref="A134:A157"/>
    <mergeCell ref="B134:B157"/>
    <mergeCell ref="D134:D157"/>
    <mergeCell ref="E134:E157"/>
    <mergeCell ref="A159:A160"/>
    <mergeCell ref="B159:B160"/>
    <mergeCell ref="D159:D160"/>
    <mergeCell ref="E159:E160"/>
    <mergeCell ref="A115:A127"/>
    <mergeCell ref="B115:B127"/>
    <mergeCell ref="D115:D127"/>
    <mergeCell ref="E115:E127"/>
    <mergeCell ref="A128:A133"/>
    <mergeCell ref="B128:B133"/>
    <mergeCell ref="D128:D133"/>
    <mergeCell ref="E128:E133"/>
    <mergeCell ref="A79:A97"/>
    <mergeCell ref="B79:B97"/>
    <mergeCell ref="D79:D97"/>
    <mergeCell ref="E79:E97"/>
    <mergeCell ref="A98:A114"/>
    <mergeCell ref="B98:B114"/>
    <mergeCell ref="D98:D114"/>
    <mergeCell ref="E98:E114"/>
    <mergeCell ref="A50:A66"/>
    <mergeCell ref="B50:B66"/>
    <mergeCell ref="D50:D66"/>
    <mergeCell ref="E50:E66"/>
    <mergeCell ref="A67:A78"/>
    <mergeCell ref="B67:B78"/>
    <mergeCell ref="D67:D78"/>
    <mergeCell ref="E67:E78"/>
    <mergeCell ref="A2:A47"/>
    <mergeCell ref="B2:B47"/>
    <mergeCell ref="D2:D47"/>
    <mergeCell ref="E2:E47"/>
    <mergeCell ref="A48:A49"/>
    <mergeCell ref="B48:B49"/>
    <mergeCell ref="D48:D49"/>
    <mergeCell ref="E48:E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MERCADO</vt:lpstr>
      <vt:lpstr>ESTUDIO DE MERCADO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Ochoa Moren</dc:creator>
  <cp:lastModifiedBy>ASUS</cp:lastModifiedBy>
  <cp:lastPrinted>2022-12-09T23:08:34Z</cp:lastPrinted>
  <dcterms:created xsi:type="dcterms:W3CDTF">2021-11-04T23:18:33Z</dcterms:created>
  <dcterms:modified xsi:type="dcterms:W3CDTF">2022-12-09T23:15:16Z</dcterms:modified>
</cp:coreProperties>
</file>