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ia\Documents\contrato cortolima\2022\CORTOLIMA-LPO-0018-2022\Documentos para aperturar\anexo colombia compra\"/>
    </mc:Choice>
  </mc:AlternateContent>
  <xr:revisionPtr revIDLastSave="0" documentId="8_{BF9646C1-AE26-4A1D-ACB0-99D07B1CBC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3" sheetId="2" r:id="rId1"/>
  </sheets>
  <definedNames>
    <definedName name="NumeroColumna">7</definedName>
    <definedName name="NumeroFila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5" i="2" l="1"/>
  <c r="F76" i="2"/>
  <c r="F73" i="2"/>
  <c r="F74" i="2"/>
  <c r="F72" i="2"/>
  <c r="F60" i="2"/>
  <c r="F59" i="2"/>
  <c r="F58" i="2"/>
  <c r="F57" i="2"/>
  <c r="F56" i="2"/>
  <c r="F55" i="2"/>
  <c r="F54" i="2"/>
  <c r="F53" i="2"/>
  <c r="F51" i="2"/>
  <c r="F50" i="2"/>
  <c r="F48" i="2"/>
  <c r="F47" i="2"/>
  <c r="F46" i="2"/>
  <c r="F45" i="2"/>
  <c r="F43" i="2"/>
  <c r="F42" i="2"/>
  <c r="F41" i="2"/>
  <c r="F40" i="2"/>
  <c r="F39" i="2"/>
  <c r="F38" i="2"/>
  <c r="F37" i="2"/>
  <c r="F36" i="2"/>
  <c r="F34" i="2"/>
  <c r="F33" i="2" s="1"/>
  <c r="F26" i="2"/>
  <c r="F25" i="2"/>
  <c r="F23" i="2"/>
  <c r="F22" i="2"/>
  <c r="F21" i="2"/>
  <c r="F20" i="2"/>
  <c r="F19" i="2"/>
  <c r="F18" i="2"/>
  <c r="F16" i="2"/>
  <c r="F15" i="2"/>
  <c r="F14" i="2"/>
  <c r="F13" i="2"/>
  <c r="F12" i="2"/>
  <c r="F11" i="2"/>
  <c r="F10" i="2"/>
  <c r="F9" i="2"/>
  <c r="F8" i="2"/>
  <c r="F7" i="2"/>
  <c r="F6" i="2"/>
  <c r="F5" i="2"/>
  <c r="F35" i="2" l="1"/>
  <c r="F52" i="2"/>
  <c r="F49" i="2"/>
  <c r="F61" i="2" s="1"/>
  <c r="F44" i="2"/>
  <c r="F27" i="2"/>
  <c r="F28" i="2" s="1"/>
  <c r="F29" i="2" s="1"/>
  <c r="F63" i="2" l="1"/>
  <c r="F62" i="2"/>
  <c r="F64" i="2"/>
  <c r="F65" i="2" l="1"/>
  <c r="F66" i="2" l="1"/>
</calcChain>
</file>

<file path=xl/sharedStrings.xml><?xml version="1.0" encoding="utf-8"?>
<sst xmlns="http://schemas.openxmlformats.org/spreadsheetml/2006/main" count="143" uniqueCount="104">
  <si>
    <t>ITEM</t>
  </si>
  <si>
    <t>ACTIVIDAD</t>
  </si>
  <si>
    <t>UND</t>
  </si>
  <si>
    <t xml:space="preserve">CANTIDAD </t>
  </si>
  <si>
    <t xml:space="preserve">VALOR UNITARI0 </t>
  </si>
  <si>
    <t>VALOR TOTAL</t>
  </si>
  <si>
    <t>1.1</t>
  </si>
  <si>
    <t>Datalogger</t>
  </si>
  <si>
    <t>1.2</t>
  </si>
  <si>
    <t>1.3</t>
  </si>
  <si>
    <t>1.4</t>
  </si>
  <si>
    <t>1.5</t>
  </si>
  <si>
    <t>2.1</t>
  </si>
  <si>
    <t>Sensor Radicación Global + cable y soporte</t>
  </si>
  <si>
    <t xml:space="preserve">Sensor Digital de Temperatura y Humedad </t>
  </si>
  <si>
    <t>Sensor de Presión Barométrica</t>
  </si>
  <si>
    <t xml:space="preserve">Sensor Nivel por Radar </t>
  </si>
  <si>
    <t xml:space="preserve">Pluviometro - Rain Gauge </t>
  </si>
  <si>
    <t>und</t>
  </si>
  <si>
    <t>Adaptador de Voltaje</t>
  </si>
  <si>
    <t>Anemómetro Ultrasonido</t>
  </si>
  <si>
    <t>sistema de energía y gabinete para conexionado de equipos</t>
  </si>
  <si>
    <t>1.ESTACIONES METEOROLOGICAS E HIDROMETRICAS</t>
  </si>
  <si>
    <t>Servicio de instalación y configuración de las estación meteorologica</t>
  </si>
  <si>
    <t>Aforos, batimetría y generación de la curva de gastos; Estación hidrométrica</t>
  </si>
  <si>
    <t>Servicio de instalación y configuración de las estación hidrométrica</t>
  </si>
  <si>
    <t>1.6</t>
  </si>
  <si>
    <t>1.7</t>
  </si>
  <si>
    <t>1.8</t>
  </si>
  <si>
    <t>1.9</t>
  </si>
  <si>
    <t>1.12</t>
  </si>
  <si>
    <t>1.15</t>
  </si>
  <si>
    <t>1.17</t>
  </si>
  <si>
    <t>2. MEDIOS TECNOLOGICOS</t>
  </si>
  <si>
    <t>Work station</t>
  </si>
  <si>
    <t>Computador de escritorio</t>
  </si>
  <si>
    <t>2.2</t>
  </si>
  <si>
    <t>2.3</t>
  </si>
  <si>
    <t>2.4</t>
  </si>
  <si>
    <t>2.5</t>
  </si>
  <si>
    <t>Actualizacion de software o servicio cloud por un año</t>
  </si>
  <si>
    <t>2.6</t>
  </si>
  <si>
    <t>Servicio de servidor en la nube</t>
  </si>
  <si>
    <t>meses</t>
  </si>
  <si>
    <t>Computador portátil I7 32 GB 2TB(externo)</t>
  </si>
  <si>
    <t>Pantalla o monitor</t>
  </si>
  <si>
    <t>3. TRANSPORTE</t>
  </si>
  <si>
    <t>3.1</t>
  </si>
  <si>
    <t>3.2</t>
  </si>
  <si>
    <r>
      <t xml:space="preserve">Estaciones hidro-meteorológicas para el monitoreo del recurso hídrico en el Departamento del Tolima.                  </t>
    </r>
    <r>
      <rPr>
        <b/>
        <sz val="18"/>
        <color rgb="FF00B0F0"/>
        <rFont val="Calibri"/>
        <family val="2"/>
        <scheme val="minor"/>
      </rPr>
      <t>SUMINISTRO</t>
    </r>
  </si>
  <si>
    <t>VALOR UNITARI0 PROMEDIO</t>
  </si>
  <si>
    <t>IVA</t>
  </si>
  <si>
    <t>TOTAL COSTO SUMINISTROS</t>
  </si>
  <si>
    <t>TOTAL SUMINISTRO</t>
  </si>
  <si>
    <r>
      <t xml:space="preserve">CONSTRUCCION DE CERRMIANETOS E INSTALACION DE MASTIL PARA ESTACIONES HIDROMETRICAS Y METEOROLOGICAS                                                    </t>
    </r>
    <r>
      <rPr>
        <b/>
        <sz val="14"/>
        <color rgb="FF00B0F0"/>
        <rFont val="Calibri"/>
        <family val="2"/>
        <scheme val="minor"/>
      </rPr>
      <t>OBRA</t>
    </r>
  </si>
  <si>
    <t>PRELIMINARES</t>
  </si>
  <si>
    <t>LOCALIZACION Y REPLANTEO TOPOGRAFICO</t>
  </si>
  <si>
    <t>M2</t>
  </si>
  <si>
    <t>CIMENTACION</t>
  </si>
  <si>
    <t>EXCAVACION MANUAL EN MATERIAL COMUN DE 0-1MTS EN SECO</t>
  </si>
  <si>
    <t>M3</t>
  </si>
  <si>
    <t>SUMINISTRO E INSTALACION DE RECEBO  COMPACTADO E=0,05M MEDIO MECANICO</t>
  </si>
  <si>
    <t>NIVELACION Y COMPACTACION DE LA SUB-RASANTE</t>
  </si>
  <si>
    <t>CONSTRUCCIÓN DE VIGA PERIMETRAL EN CONCRETO DE 3000 PSI</t>
  </si>
  <si>
    <t>ML</t>
  </si>
  <si>
    <t>SUMINISTRO E INSTALACION ACERO DE REFUERZO PARA VIGAS</t>
  </si>
  <si>
    <t>KG</t>
  </si>
  <si>
    <t>CONSTRUCCION PLACA MACIZA E.0,4M CONCRETO 3000PSI</t>
  </si>
  <si>
    <t>SUMINISTRO E INSTALACION ACERO DE REFUERZO PARA PLACA MACIZA</t>
  </si>
  <si>
    <t>CONSTRUCCION PLACA MACIZA CONCRETO CICLOPEO</t>
  </si>
  <si>
    <t>CERRAMIENTO</t>
  </si>
  <si>
    <t>SUMINISTRO E INSTALACIÓN DE CERRAMIENTO DE MALLA ESLABONADA CALIBRE 10, TUBERÍA DE 2'' EN ACERO GALVANIZADO EN CALIENTE Y PINTADO CON PINTURA ELECTROSTÁTICA</t>
  </si>
  <si>
    <t>SUMINISTRO E INSTALACION DE PUERTA DE 1M DE ANCHO EN MALLA</t>
  </si>
  <si>
    <t>SUMINISTRO E INSTALACION DE 3 LÍNEAS DE ALAMBRE DE PÚAS CALIBRE 14,5</t>
  </si>
  <si>
    <t>SUMINISTRO E INSTALACION DE MARCOS EN ÁNGULO 3/16 X 1 1/4 PARA TEMPLAR MALLA</t>
  </si>
  <si>
    <t>INSTALACIONES</t>
  </si>
  <si>
    <t>SUMINISTRO E INSTALACION TUBERIA PVC TRAFICO PESADO</t>
  </si>
  <si>
    <t>SUMINISTRO E INSTALACION CABLE ENCAUCHETADO 4*16 AWG</t>
  </si>
  <si>
    <t>MASTIL PRINICPAL Y AUXILIAR</t>
  </si>
  <si>
    <t>SUMINISTRO E INSTALACION TUBERIA GALVANIZADA 3PULG</t>
  </si>
  <si>
    <t>SUMINISTRO E INSTALACION LAMINA DE 3/8 CON PERNOS</t>
  </si>
  <si>
    <t>CONSTRUCCION BASES EN CONCRETO 3000PSI</t>
  </si>
  <si>
    <t>ACERO DE REFUERZO DE ½’’, CON FLEJES DE ¼’’ BASES Y CONTRAPESOS</t>
  </si>
  <si>
    <t>SUMINISTRO E INSTALACION GUAYA PARA TENSORES 5/16''</t>
  </si>
  <si>
    <t>SUMINISTRO E INSTALACION GUAYA PARA TENSORES 1/4''</t>
  </si>
  <si>
    <t>SUMINISTRO E INSTALACION TUBERIA GALVANIZADA 2PULG</t>
  </si>
  <si>
    <t>SUMINISTRO E INSTALACION LAMINA DE 1/4 CON PERNOS</t>
  </si>
  <si>
    <t>TOTAL COSTOS INDIRECTOS</t>
  </si>
  <si>
    <t>Administracion (A)</t>
  </si>
  <si>
    <t xml:space="preserve">Imprevistos (I) </t>
  </si>
  <si>
    <t>Utilidad (U)</t>
  </si>
  <si>
    <t>Costos Indirectos (INCLUIDO ANEXO pestaña AIU)</t>
  </si>
  <si>
    <t>AIU</t>
  </si>
  <si>
    <t>TOTAL COSTOS DIRECOS + INDIRECTOS  (OBRA)</t>
  </si>
  <si>
    <t>SUMINISTRO + OBRA</t>
  </si>
  <si>
    <t>SUMINISTRO</t>
  </si>
  <si>
    <t>OBRA</t>
  </si>
  <si>
    <t>IMPUESTO 4X1000</t>
  </si>
  <si>
    <t>VALOR TOTAL + 4X1000 (VALOR CDP)</t>
  </si>
  <si>
    <t>TOTAL SUMINISTRO + OBRA  (valor de la oferta)</t>
  </si>
  <si>
    <t>Punto de origen hasta los puntos establecidos en el prediseño; Estación Hidrométrica (4 viajes punto de instalacion)</t>
  </si>
  <si>
    <t>Punto de origen hasta los puntos establecidos en el prediseño; Estación Meteorologica (4 viajes punto de instalacion)</t>
  </si>
  <si>
    <t>JOSEPH VOGULYS SPADS Mr Mecantronica</t>
  </si>
  <si>
    <t>ROBINSON OCHOA SDAS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</si>
</sst>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&quot;$&quot;\ * #,##0_-;\-&quot;$&quot;\ * #,##0_-;_-&quot;$&quot;\ * &quot;-&quot;??_-;_-@_-"/>
    <numFmt numFmtId="168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4" fillId="3" borderId="2" xfId="3" applyFont="1" applyFill="1" applyBorder="1" applyAlignment="1">
      <alignment horizontal="center" vertical="center" wrapText="1"/>
    </xf>
    <xf numFmtId="165" fontId="4" fillId="3" borderId="2" xfId="2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center" vertical="center" wrapText="1"/>
    </xf>
    <xf numFmtId="4" fontId="6" fillId="2" borderId="1" xfId="3" applyNumberFormat="1" applyFont="1" applyFill="1" applyBorder="1" applyAlignment="1">
      <alignment horizontal="center" vertical="center" wrapText="1"/>
    </xf>
    <xf numFmtId="165" fontId="1" fillId="2" borderId="1" xfId="2" applyFill="1" applyBorder="1" applyAlignment="1">
      <alignment vertical="center"/>
    </xf>
    <xf numFmtId="165" fontId="1" fillId="0" borderId="1" xfId="2" applyBorder="1"/>
    <xf numFmtId="6" fontId="1" fillId="0" borderId="1" xfId="3" applyNumberFormat="1" applyBorder="1" applyAlignment="1">
      <alignment vertical="center"/>
    </xf>
    <xf numFmtId="0" fontId="6" fillId="0" borderId="1" xfId="3" applyFont="1" applyBorder="1" applyAlignment="1">
      <alignment horizontal="left" vertical="center" wrapText="1"/>
    </xf>
    <xf numFmtId="0" fontId="6" fillId="0" borderId="1" xfId="3" applyFont="1" applyBorder="1" applyAlignment="1">
      <alignment horizontal="center" vertical="center" wrapText="1"/>
    </xf>
    <xf numFmtId="4" fontId="6" fillId="0" borderId="1" xfId="3" applyNumberFormat="1" applyFont="1" applyBorder="1" applyAlignment="1">
      <alignment horizontal="center" vertical="center" wrapText="1"/>
    </xf>
    <xf numFmtId="167" fontId="1" fillId="0" borderId="1" xfId="3" applyNumberFormat="1" applyBorder="1"/>
    <xf numFmtId="165" fontId="1" fillId="2" borderId="1" xfId="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8" fontId="1" fillId="0" borderId="1" xfId="3" applyNumberFormat="1" applyBorder="1" applyAlignment="1">
      <alignment horizontal="center" vertical="center" wrapText="1"/>
    </xf>
    <xf numFmtId="165" fontId="8" fillId="2" borderId="1" xfId="2" applyFont="1" applyFill="1" applyBorder="1" applyAlignment="1">
      <alignment vertical="center"/>
    </xf>
    <xf numFmtId="6" fontId="8" fillId="0" borderId="1" xfId="3" applyNumberFormat="1" applyFont="1" applyBorder="1" applyAlignment="1">
      <alignment vertical="center"/>
    </xf>
    <xf numFmtId="0" fontId="1" fillId="0" borderId="1" xfId="0" applyFont="1" applyBorder="1"/>
    <xf numFmtId="9" fontId="8" fillId="0" borderId="1" xfId="2" applyNumberFormat="1" applyFont="1" applyBorder="1" applyAlignment="1">
      <alignment horizontal="center"/>
    </xf>
    <xf numFmtId="0" fontId="8" fillId="0" borderId="1" xfId="3" applyFont="1" applyBorder="1"/>
    <xf numFmtId="0" fontId="1" fillId="0" borderId="1" xfId="3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/>
    </xf>
    <xf numFmtId="0" fontId="4" fillId="3" borderId="1" xfId="3" applyFont="1" applyFill="1" applyBorder="1" applyAlignment="1">
      <alignment horizontal="center" vertical="center" wrapText="1"/>
    </xf>
    <xf numFmtId="165" fontId="4" fillId="3" borderId="1" xfId="2" applyFont="1" applyFill="1" applyBorder="1" applyAlignment="1">
      <alignment horizontal="center" vertical="center" wrapText="1"/>
    </xf>
    <xf numFmtId="44" fontId="2" fillId="7" borderId="1" xfId="1" applyFont="1" applyFill="1" applyBorder="1" applyAlignment="1">
      <alignment horizontal="center" vertical="center"/>
    </xf>
    <xf numFmtId="44" fontId="6" fillId="0" borderId="1" xfId="1" applyFont="1" applyFill="1" applyBorder="1" applyAlignment="1">
      <alignment horizontal="left" vertical="center" wrapText="1"/>
    </xf>
    <xf numFmtId="44" fontId="8" fillId="0" borderId="1" xfId="1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9" fontId="11" fillId="0" borderId="1" xfId="4" applyFont="1" applyFill="1" applyBorder="1" applyAlignment="1">
      <alignment horizontal="left" vertical="center" wrapText="1"/>
    </xf>
    <xf numFmtId="44" fontId="11" fillId="0" borderId="1" xfId="1" applyFont="1" applyFill="1" applyBorder="1" applyAlignment="1">
      <alignment horizontal="left" vertical="center" wrapText="1"/>
    </xf>
    <xf numFmtId="166" fontId="1" fillId="0" borderId="1" xfId="3" applyNumberFormat="1" applyBorder="1"/>
    <xf numFmtId="164" fontId="12" fillId="0" borderId="1" xfId="0" applyNumberFormat="1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8" fontId="6" fillId="0" borderId="1" xfId="3" applyNumberFormat="1" applyFont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0" fontId="0" fillId="6" borderId="0" xfId="0" applyFill="1"/>
    <xf numFmtId="44" fontId="2" fillId="5" borderId="9" xfId="1" applyFont="1" applyFill="1" applyBorder="1" applyAlignment="1">
      <alignment horizontal="center" vertical="center"/>
    </xf>
    <xf numFmtId="44" fontId="2" fillId="6" borderId="0" xfId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4" xfId="3" applyFont="1" applyFill="1" applyBorder="1" applyAlignment="1">
      <alignment horizontal="left" vertical="center" wrapText="1"/>
    </xf>
    <xf numFmtId="0" fontId="5" fillId="4" borderId="5" xfId="3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left" vertical="center" wrapText="1"/>
    </xf>
    <xf numFmtId="0" fontId="8" fillId="2" borderId="1" xfId="3" applyFont="1" applyFill="1" applyBorder="1" applyAlignment="1">
      <alignment horizontal="right" vertical="center"/>
    </xf>
    <xf numFmtId="0" fontId="8" fillId="2" borderId="1" xfId="3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9" fontId="8" fillId="8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/>
    </xf>
    <xf numFmtId="0" fontId="2" fillId="0" borderId="1" xfId="3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0" borderId="1" xfId="3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44" fontId="2" fillId="0" borderId="1" xfId="3" applyNumberFormat="1" applyFont="1" applyBorder="1"/>
  </cellXfs>
  <cellStyles count="5">
    <cellStyle name="Moneda" xfId="1" builtinId="4"/>
    <cellStyle name="Moneda [0]" xfId="2" builtinId="7"/>
    <cellStyle name="Normal" xfId="0" builtinId="0"/>
    <cellStyle name="Normal 2 2" xfId="3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E275-D9C6-4E0F-9631-A73579732906}">
  <dimension ref="A1:F76"/>
  <sheetViews>
    <sheetView tabSelected="1" topLeftCell="A57" zoomScaleNormal="100" workbookViewId="0">
      <selection activeCell="C84" sqref="C84"/>
    </sheetView>
  </sheetViews>
  <sheetFormatPr baseColWidth="10" defaultRowHeight="14.4" x14ac:dyDescent="0.3"/>
  <cols>
    <col min="1" max="1" width="7.6640625" customWidth="1"/>
    <col min="2" max="2" width="54.88671875" customWidth="1"/>
    <col min="3" max="3" width="9.6640625" customWidth="1"/>
    <col min="4" max="4" width="11.109375" customWidth="1"/>
    <col min="5" max="5" width="16.44140625" bestFit="1" customWidth="1"/>
    <col min="6" max="6" width="24.88671875" bestFit="1" customWidth="1"/>
  </cols>
  <sheetData>
    <row r="1" spans="1:6" x14ac:dyDescent="0.3">
      <c r="A1" s="44" t="s">
        <v>49</v>
      </c>
      <c r="B1" s="44"/>
      <c r="C1" s="44"/>
      <c r="D1" s="44"/>
      <c r="E1" s="44"/>
      <c r="F1" s="44"/>
    </row>
    <row r="2" spans="1:6" ht="26.25" customHeight="1" x14ac:dyDescent="0.3">
      <c r="A2" s="44"/>
      <c r="B2" s="44"/>
      <c r="C2" s="44"/>
      <c r="D2" s="44"/>
      <c r="E2" s="44"/>
      <c r="F2" s="44"/>
    </row>
    <row r="3" spans="1:6" ht="28.8" x14ac:dyDescent="0.3">
      <c r="A3" s="1" t="s">
        <v>0</v>
      </c>
      <c r="B3" s="1" t="s">
        <v>1</v>
      </c>
      <c r="C3" s="1" t="s">
        <v>2</v>
      </c>
      <c r="D3" s="1" t="s">
        <v>3</v>
      </c>
      <c r="E3" s="2" t="s">
        <v>50</v>
      </c>
      <c r="F3" s="1" t="s">
        <v>5</v>
      </c>
    </row>
    <row r="4" spans="1:6" x14ac:dyDescent="0.3">
      <c r="A4" s="45" t="s">
        <v>22</v>
      </c>
      <c r="B4" s="46"/>
      <c r="C4" s="46"/>
      <c r="D4" s="46"/>
      <c r="E4" s="47"/>
      <c r="F4" s="3"/>
    </row>
    <row r="5" spans="1:6" x14ac:dyDescent="0.3">
      <c r="A5" s="4" t="s">
        <v>6</v>
      </c>
      <c r="B5" s="10" t="s">
        <v>7</v>
      </c>
      <c r="C5" s="11" t="s">
        <v>2</v>
      </c>
      <c r="D5" s="12">
        <v>10</v>
      </c>
      <c r="E5" s="13"/>
      <c r="F5" s="9">
        <f>+E5*D5</f>
        <v>0</v>
      </c>
    </row>
    <row r="6" spans="1:6" x14ac:dyDescent="0.3">
      <c r="A6" s="4" t="s">
        <v>8</v>
      </c>
      <c r="B6" s="10" t="s">
        <v>19</v>
      </c>
      <c r="C6" s="11" t="s">
        <v>2</v>
      </c>
      <c r="D6" s="12">
        <v>10</v>
      </c>
      <c r="E6" s="8"/>
      <c r="F6" s="9">
        <f t="shared" ref="F6:F16" si="0">+E6*D6</f>
        <v>0</v>
      </c>
    </row>
    <row r="7" spans="1:6" x14ac:dyDescent="0.3">
      <c r="A7" s="4" t="s">
        <v>9</v>
      </c>
      <c r="B7" s="10" t="s">
        <v>13</v>
      </c>
      <c r="C7" s="11" t="s">
        <v>2</v>
      </c>
      <c r="D7" s="12">
        <v>5</v>
      </c>
      <c r="E7" s="7"/>
      <c r="F7" s="9">
        <f t="shared" si="0"/>
        <v>0</v>
      </c>
    </row>
    <row r="8" spans="1:6" x14ac:dyDescent="0.3">
      <c r="A8" s="4" t="s">
        <v>10</v>
      </c>
      <c r="B8" s="10" t="s">
        <v>14</v>
      </c>
      <c r="C8" s="11" t="s">
        <v>2</v>
      </c>
      <c r="D8" s="12">
        <v>5</v>
      </c>
      <c r="E8" s="7"/>
      <c r="F8" s="9">
        <f t="shared" si="0"/>
        <v>0</v>
      </c>
    </row>
    <row r="9" spans="1:6" x14ac:dyDescent="0.3">
      <c r="A9" s="4" t="s">
        <v>11</v>
      </c>
      <c r="B9" s="10" t="s">
        <v>15</v>
      </c>
      <c r="C9" s="11" t="s">
        <v>2</v>
      </c>
      <c r="D9" s="12">
        <v>5</v>
      </c>
      <c r="E9" s="7"/>
      <c r="F9" s="9">
        <f t="shared" si="0"/>
        <v>0</v>
      </c>
    </row>
    <row r="10" spans="1:6" x14ac:dyDescent="0.3">
      <c r="A10" s="4" t="s">
        <v>26</v>
      </c>
      <c r="B10" s="10" t="s">
        <v>17</v>
      </c>
      <c r="C10" s="11" t="s">
        <v>2</v>
      </c>
      <c r="D10" s="12">
        <v>5</v>
      </c>
      <c r="E10" s="14"/>
      <c r="F10" s="9">
        <f t="shared" si="0"/>
        <v>0</v>
      </c>
    </row>
    <row r="11" spans="1:6" x14ac:dyDescent="0.3">
      <c r="A11" s="4" t="s">
        <v>27</v>
      </c>
      <c r="B11" s="10" t="s">
        <v>20</v>
      </c>
      <c r="C11" s="11" t="s">
        <v>2</v>
      </c>
      <c r="D11" s="12">
        <v>5</v>
      </c>
      <c r="E11" s="14"/>
      <c r="F11" s="9">
        <f t="shared" si="0"/>
        <v>0</v>
      </c>
    </row>
    <row r="12" spans="1:6" x14ac:dyDescent="0.3">
      <c r="A12" s="4" t="s">
        <v>28</v>
      </c>
      <c r="B12" s="10" t="s">
        <v>16</v>
      </c>
      <c r="C12" s="11" t="s">
        <v>2</v>
      </c>
      <c r="D12" s="12">
        <v>5</v>
      </c>
      <c r="E12" s="14"/>
      <c r="F12" s="9">
        <f t="shared" si="0"/>
        <v>0</v>
      </c>
    </row>
    <row r="13" spans="1:6" x14ac:dyDescent="0.3">
      <c r="A13" s="4" t="s">
        <v>29</v>
      </c>
      <c r="B13" s="10" t="s">
        <v>21</v>
      </c>
      <c r="C13" s="11" t="s">
        <v>2</v>
      </c>
      <c r="D13" s="12">
        <v>10</v>
      </c>
      <c r="E13" s="14"/>
      <c r="F13" s="9">
        <f t="shared" si="0"/>
        <v>0</v>
      </c>
    </row>
    <row r="14" spans="1:6" ht="28.8" x14ac:dyDescent="0.3">
      <c r="A14" s="4" t="s">
        <v>30</v>
      </c>
      <c r="B14" s="10" t="s">
        <v>23</v>
      </c>
      <c r="C14" s="11" t="s">
        <v>2</v>
      </c>
      <c r="D14" s="12">
        <v>5</v>
      </c>
      <c r="E14" s="14"/>
      <c r="F14" s="9">
        <f t="shared" si="0"/>
        <v>0</v>
      </c>
    </row>
    <row r="15" spans="1:6" ht="28.8" x14ac:dyDescent="0.3">
      <c r="A15" s="4" t="s">
        <v>31</v>
      </c>
      <c r="B15" s="10" t="s">
        <v>24</v>
      </c>
      <c r="C15" s="11" t="s">
        <v>2</v>
      </c>
      <c r="D15" s="12">
        <v>5</v>
      </c>
      <c r="E15" s="14"/>
      <c r="F15" s="9">
        <f t="shared" si="0"/>
        <v>0</v>
      </c>
    </row>
    <row r="16" spans="1:6" ht="28.8" x14ac:dyDescent="0.3">
      <c r="A16" s="4" t="s">
        <v>32</v>
      </c>
      <c r="B16" s="10" t="s">
        <v>25</v>
      </c>
      <c r="C16" s="11" t="s">
        <v>2</v>
      </c>
      <c r="D16" s="12">
        <v>5</v>
      </c>
      <c r="E16" s="14"/>
      <c r="F16" s="9">
        <f t="shared" si="0"/>
        <v>0</v>
      </c>
    </row>
    <row r="17" spans="1:6" x14ac:dyDescent="0.3">
      <c r="A17" s="48" t="s">
        <v>33</v>
      </c>
      <c r="B17" s="48"/>
      <c r="C17" s="48"/>
      <c r="D17" s="48"/>
      <c r="E17" s="48"/>
      <c r="F17" s="3"/>
    </row>
    <row r="18" spans="1:6" x14ac:dyDescent="0.3">
      <c r="A18" s="4" t="s">
        <v>12</v>
      </c>
      <c r="B18" s="15" t="s">
        <v>44</v>
      </c>
      <c r="C18" s="5" t="s">
        <v>2</v>
      </c>
      <c r="D18" s="6">
        <v>3</v>
      </c>
      <c r="E18" s="14"/>
      <c r="F18" s="9">
        <f>+E18*D18</f>
        <v>0</v>
      </c>
    </row>
    <row r="19" spans="1:6" x14ac:dyDescent="0.3">
      <c r="A19" s="4" t="s">
        <v>36</v>
      </c>
      <c r="B19" s="4" t="s">
        <v>34</v>
      </c>
      <c r="C19" s="5" t="s">
        <v>2</v>
      </c>
      <c r="D19" s="6">
        <v>3</v>
      </c>
      <c r="E19" s="14"/>
      <c r="F19" s="9">
        <f t="shared" ref="F19:F23" si="1">+E19*D19</f>
        <v>0</v>
      </c>
    </row>
    <row r="20" spans="1:6" x14ac:dyDescent="0.3">
      <c r="A20" s="4" t="s">
        <v>37</v>
      </c>
      <c r="B20" s="4" t="s">
        <v>45</v>
      </c>
      <c r="C20" s="5" t="s">
        <v>2</v>
      </c>
      <c r="D20" s="6">
        <v>8</v>
      </c>
      <c r="E20" s="14"/>
      <c r="F20" s="9">
        <f t="shared" si="1"/>
        <v>0</v>
      </c>
    </row>
    <row r="21" spans="1:6" x14ac:dyDescent="0.3">
      <c r="A21" s="4" t="s">
        <v>38</v>
      </c>
      <c r="B21" s="4" t="s">
        <v>35</v>
      </c>
      <c r="C21" s="5" t="s">
        <v>2</v>
      </c>
      <c r="D21" s="6">
        <v>8</v>
      </c>
      <c r="E21" s="14"/>
      <c r="F21" s="9">
        <f t="shared" si="1"/>
        <v>0</v>
      </c>
    </row>
    <row r="22" spans="1:6" x14ac:dyDescent="0.3">
      <c r="A22" s="4" t="s">
        <v>39</v>
      </c>
      <c r="B22" s="4" t="s">
        <v>40</v>
      </c>
      <c r="C22" s="5" t="s">
        <v>2</v>
      </c>
      <c r="D22" s="6">
        <v>1</v>
      </c>
      <c r="E22" s="14"/>
      <c r="F22" s="9">
        <f t="shared" si="1"/>
        <v>0</v>
      </c>
    </row>
    <row r="23" spans="1:6" x14ac:dyDescent="0.3">
      <c r="A23" s="4" t="s">
        <v>41</v>
      </c>
      <c r="B23" s="4" t="s">
        <v>42</v>
      </c>
      <c r="C23" s="5" t="s">
        <v>43</v>
      </c>
      <c r="D23" s="6">
        <v>12</v>
      </c>
      <c r="E23" s="14"/>
      <c r="F23" s="9">
        <f t="shared" si="1"/>
        <v>0</v>
      </c>
    </row>
    <row r="24" spans="1:6" x14ac:dyDescent="0.3">
      <c r="A24" s="48" t="s">
        <v>46</v>
      </c>
      <c r="B24" s="48"/>
      <c r="C24" s="48"/>
      <c r="D24" s="48"/>
      <c r="E24" s="48"/>
      <c r="F24" s="3"/>
    </row>
    <row r="25" spans="1:6" ht="28.8" x14ac:dyDescent="0.3">
      <c r="A25" s="4" t="s">
        <v>47</v>
      </c>
      <c r="B25" s="10" t="s">
        <v>100</v>
      </c>
      <c r="C25" s="11" t="s">
        <v>2</v>
      </c>
      <c r="D25" s="12">
        <v>5</v>
      </c>
      <c r="E25" s="14"/>
      <c r="F25" s="9">
        <f t="shared" ref="F25:F26" si="2">+E25*D25</f>
        <v>0</v>
      </c>
    </row>
    <row r="26" spans="1:6" ht="28.8" x14ac:dyDescent="0.3">
      <c r="A26" s="4" t="s">
        <v>48</v>
      </c>
      <c r="B26" s="10" t="s">
        <v>101</v>
      </c>
      <c r="C26" s="11" t="s">
        <v>18</v>
      </c>
      <c r="D26" s="12">
        <v>5</v>
      </c>
      <c r="E26" s="14"/>
      <c r="F26" s="9">
        <f t="shared" si="2"/>
        <v>0</v>
      </c>
    </row>
    <row r="27" spans="1:6" ht="15.6" x14ac:dyDescent="0.3">
      <c r="A27" s="16"/>
      <c r="B27" s="49"/>
      <c r="C27" s="49"/>
      <c r="D27" s="49"/>
      <c r="E27" s="17"/>
      <c r="F27" s="18">
        <f>+SUM(F5:F26)</f>
        <v>0</v>
      </c>
    </row>
    <row r="28" spans="1:6" ht="15.6" x14ac:dyDescent="0.3">
      <c r="A28" s="19"/>
      <c r="B28" s="50" t="s">
        <v>51</v>
      </c>
      <c r="C28" s="50"/>
      <c r="D28" s="50"/>
      <c r="E28" s="20">
        <v>0.19</v>
      </c>
      <c r="F28" s="21">
        <f>+F27*0.19</f>
        <v>0</v>
      </c>
    </row>
    <row r="29" spans="1:6" x14ac:dyDescent="0.3">
      <c r="A29" s="51" t="s">
        <v>52</v>
      </c>
      <c r="B29" s="51" t="s">
        <v>53</v>
      </c>
      <c r="C29" s="51"/>
      <c r="D29" s="51"/>
      <c r="E29" s="51"/>
      <c r="F29" s="41">
        <f>SUM(F27:F28)</f>
        <v>0</v>
      </c>
    </row>
    <row r="30" spans="1:6" s="40" customFormat="1" ht="26.25" customHeight="1" x14ac:dyDescent="0.3">
      <c r="A30" s="38"/>
      <c r="B30" s="38" t="s">
        <v>102</v>
      </c>
      <c r="C30" s="38"/>
      <c r="D30" s="38"/>
      <c r="E30" s="38"/>
      <c r="F30" s="42"/>
    </row>
    <row r="31" spans="1:6" x14ac:dyDescent="0.3">
      <c r="A31" s="52" t="s">
        <v>54</v>
      </c>
      <c r="B31" s="52"/>
      <c r="C31" s="52"/>
      <c r="D31" s="52"/>
      <c r="E31" s="52"/>
      <c r="F31" s="52"/>
    </row>
    <row r="32" spans="1:6" x14ac:dyDescent="0.3">
      <c r="A32" s="52"/>
      <c r="B32" s="52"/>
      <c r="C32" s="52"/>
      <c r="D32" s="52"/>
      <c r="E32" s="52"/>
      <c r="F32" s="52"/>
    </row>
    <row r="33" spans="1:6" x14ac:dyDescent="0.3">
      <c r="A33" s="22">
        <v>4</v>
      </c>
      <c r="B33" s="23" t="s">
        <v>55</v>
      </c>
      <c r="C33" s="24" t="s">
        <v>2</v>
      </c>
      <c r="D33" s="24" t="s">
        <v>3</v>
      </c>
      <c r="E33" s="25" t="s">
        <v>4</v>
      </c>
      <c r="F33" s="26">
        <f>SUM(F34)</f>
        <v>0</v>
      </c>
    </row>
    <row r="34" spans="1:6" x14ac:dyDescent="0.3">
      <c r="A34" s="10"/>
      <c r="B34" s="10" t="s">
        <v>56</v>
      </c>
      <c r="C34" s="10" t="s">
        <v>57</v>
      </c>
      <c r="D34" s="10">
        <v>72.5</v>
      </c>
      <c r="E34" s="10"/>
      <c r="F34" s="27">
        <f>+E34*D34</f>
        <v>0</v>
      </c>
    </row>
    <row r="35" spans="1:6" x14ac:dyDescent="0.3">
      <c r="A35" s="22">
        <v>5</v>
      </c>
      <c r="B35" s="23" t="s">
        <v>58</v>
      </c>
      <c r="C35" s="23"/>
      <c r="D35" s="23"/>
      <c r="E35" s="23"/>
      <c r="F35" s="26">
        <f>SUM(F36:F43)</f>
        <v>0</v>
      </c>
    </row>
    <row r="36" spans="1:6" ht="28.8" x14ac:dyDescent="0.3">
      <c r="A36" s="10"/>
      <c r="B36" s="10" t="s">
        <v>59</v>
      </c>
      <c r="C36" s="10" t="s">
        <v>60</v>
      </c>
      <c r="D36" s="10">
        <v>4.4249999999999998</v>
      </c>
      <c r="E36" s="10"/>
      <c r="F36" s="27">
        <f>+E36*D36</f>
        <v>0</v>
      </c>
    </row>
    <row r="37" spans="1:6" ht="28.8" x14ac:dyDescent="0.3">
      <c r="A37" s="10"/>
      <c r="B37" s="10" t="s">
        <v>61</v>
      </c>
      <c r="C37" s="10" t="s">
        <v>60</v>
      </c>
      <c r="D37" s="10">
        <v>0.66000000000000036</v>
      </c>
      <c r="E37" s="10"/>
      <c r="F37" s="27">
        <f t="shared" ref="F37:F60" si="3">+E37*D37</f>
        <v>0</v>
      </c>
    </row>
    <row r="38" spans="1:6" x14ac:dyDescent="0.3">
      <c r="A38" s="10"/>
      <c r="B38" s="10" t="s">
        <v>62</v>
      </c>
      <c r="C38" s="10" t="s">
        <v>57</v>
      </c>
      <c r="D38" s="10">
        <v>45</v>
      </c>
      <c r="E38" s="10"/>
      <c r="F38" s="27">
        <f t="shared" si="3"/>
        <v>0</v>
      </c>
    </row>
    <row r="39" spans="1:6" ht="28.8" x14ac:dyDescent="0.3">
      <c r="A39" s="10"/>
      <c r="B39" s="10" t="s">
        <v>63</v>
      </c>
      <c r="C39" s="10" t="s">
        <v>64</v>
      </c>
      <c r="D39" s="10">
        <v>66.000000000000014</v>
      </c>
      <c r="E39" s="10"/>
      <c r="F39" s="27">
        <f t="shared" si="3"/>
        <v>0</v>
      </c>
    </row>
    <row r="40" spans="1:6" x14ac:dyDescent="0.3">
      <c r="A40" s="10"/>
      <c r="B40" s="10" t="s">
        <v>65</v>
      </c>
      <c r="C40" s="10" t="s">
        <v>66</v>
      </c>
      <c r="D40" s="10">
        <v>470.24799999999999</v>
      </c>
      <c r="E40" s="10"/>
      <c r="F40" s="27">
        <f t="shared" si="3"/>
        <v>0</v>
      </c>
    </row>
    <row r="41" spans="1:6" x14ac:dyDescent="0.3">
      <c r="A41" s="10"/>
      <c r="B41" s="10" t="s">
        <v>67</v>
      </c>
      <c r="C41" s="10" t="s">
        <v>57</v>
      </c>
      <c r="D41" s="10">
        <v>4.5</v>
      </c>
      <c r="E41" s="10"/>
      <c r="F41" s="27">
        <f t="shared" si="3"/>
        <v>0</v>
      </c>
    </row>
    <row r="42" spans="1:6" ht="28.8" x14ac:dyDescent="0.3">
      <c r="A42" s="10"/>
      <c r="B42" s="10" t="s">
        <v>68</v>
      </c>
      <c r="C42" s="10" t="s">
        <v>66</v>
      </c>
      <c r="D42" s="10">
        <v>377.71999999999997</v>
      </c>
      <c r="E42" s="10"/>
      <c r="F42" s="27">
        <f t="shared" si="3"/>
        <v>0</v>
      </c>
    </row>
    <row r="43" spans="1:6" x14ac:dyDescent="0.3">
      <c r="A43" s="10"/>
      <c r="B43" s="10" t="s">
        <v>69</v>
      </c>
      <c r="C43" s="10" t="s">
        <v>60</v>
      </c>
      <c r="D43" s="10">
        <v>5.625</v>
      </c>
      <c r="E43" s="10"/>
      <c r="F43" s="27">
        <f t="shared" si="3"/>
        <v>0</v>
      </c>
    </row>
    <row r="44" spans="1:6" x14ac:dyDescent="0.3">
      <c r="A44" s="22">
        <v>6</v>
      </c>
      <c r="B44" s="23" t="s">
        <v>70</v>
      </c>
      <c r="C44" s="23"/>
      <c r="D44" s="23"/>
      <c r="E44" s="23"/>
      <c r="F44" s="26">
        <f>SUM(F45:F48)</f>
        <v>0</v>
      </c>
    </row>
    <row r="45" spans="1:6" ht="57.6" x14ac:dyDescent="0.3">
      <c r="A45" s="10"/>
      <c r="B45" s="10" t="s">
        <v>71</v>
      </c>
      <c r="C45" s="10" t="s">
        <v>64</v>
      </c>
      <c r="D45" s="10">
        <v>70</v>
      </c>
      <c r="E45" s="10"/>
      <c r="F45" s="27">
        <f t="shared" si="3"/>
        <v>0</v>
      </c>
    </row>
    <row r="46" spans="1:6" ht="28.8" x14ac:dyDescent="0.3">
      <c r="A46" s="10"/>
      <c r="B46" s="10" t="s">
        <v>72</v>
      </c>
      <c r="C46" s="10" t="s">
        <v>2</v>
      </c>
      <c r="D46" s="10">
        <v>10</v>
      </c>
      <c r="E46" s="10"/>
      <c r="F46" s="27">
        <f t="shared" si="3"/>
        <v>0</v>
      </c>
    </row>
    <row r="47" spans="1:6" ht="28.8" x14ac:dyDescent="0.3">
      <c r="A47" s="10"/>
      <c r="B47" s="10" t="s">
        <v>73</v>
      </c>
      <c r="C47" s="10" t="s">
        <v>64</v>
      </c>
      <c r="D47" s="10">
        <v>300</v>
      </c>
      <c r="E47" s="10"/>
      <c r="F47" s="27">
        <f t="shared" si="3"/>
        <v>0</v>
      </c>
    </row>
    <row r="48" spans="1:6" ht="28.8" x14ac:dyDescent="0.3">
      <c r="A48" s="10"/>
      <c r="B48" s="10" t="s">
        <v>74</v>
      </c>
      <c r="C48" s="10" t="s">
        <v>64</v>
      </c>
      <c r="D48" s="10">
        <v>439.00000000000028</v>
      </c>
      <c r="E48" s="10"/>
      <c r="F48" s="27">
        <f t="shared" si="3"/>
        <v>0</v>
      </c>
    </row>
    <row r="49" spans="1:6" x14ac:dyDescent="0.3">
      <c r="A49" s="22">
        <v>7</v>
      </c>
      <c r="B49" s="23" t="s">
        <v>75</v>
      </c>
      <c r="C49" s="23"/>
      <c r="D49" s="23"/>
      <c r="E49" s="23"/>
      <c r="F49" s="26">
        <f>SUM(F50:F51)</f>
        <v>0</v>
      </c>
    </row>
    <row r="50" spans="1:6" x14ac:dyDescent="0.3">
      <c r="A50" s="10"/>
      <c r="B50" s="10" t="s">
        <v>76</v>
      </c>
      <c r="C50" s="10" t="s">
        <v>64</v>
      </c>
      <c r="D50" s="10">
        <v>15</v>
      </c>
      <c r="E50" s="10"/>
      <c r="F50" s="27">
        <f t="shared" si="3"/>
        <v>0</v>
      </c>
    </row>
    <row r="51" spans="1:6" x14ac:dyDescent="0.3">
      <c r="A51" s="10"/>
      <c r="B51" s="10" t="s">
        <v>77</v>
      </c>
      <c r="C51" s="10" t="s">
        <v>64</v>
      </c>
      <c r="D51" s="10">
        <v>70</v>
      </c>
      <c r="E51" s="10"/>
      <c r="F51" s="27">
        <f t="shared" si="3"/>
        <v>0</v>
      </c>
    </row>
    <row r="52" spans="1:6" x14ac:dyDescent="0.3">
      <c r="A52" s="22">
        <v>8</v>
      </c>
      <c r="B52" s="23" t="s">
        <v>78</v>
      </c>
      <c r="C52" s="23"/>
      <c r="D52" s="23"/>
      <c r="E52" s="23"/>
      <c r="F52" s="26">
        <f>SUM(F53:F60)</f>
        <v>0</v>
      </c>
    </row>
    <row r="53" spans="1:6" x14ac:dyDescent="0.3">
      <c r="A53" s="10"/>
      <c r="B53" s="10" t="s">
        <v>79</v>
      </c>
      <c r="C53" s="10" t="s">
        <v>64</v>
      </c>
      <c r="D53" s="10">
        <v>27</v>
      </c>
      <c r="E53" s="10"/>
      <c r="F53" s="27">
        <f t="shared" si="3"/>
        <v>0</v>
      </c>
    </row>
    <row r="54" spans="1:6" x14ac:dyDescent="0.3">
      <c r="A54" s="10"/>
      <c r="B54" s="10" t="s">
        <v>80</v>
      </c>
      <c r="C54" s="10" t="s">
        <v>57</v>
      </c>
      <c r="D54" s="10">
        <v>1.2249999999999999</v>
      </c>
      <c r="E54" s="10"/>
      <c r="F54" s="27">
        <f t="shared" si="3"/>
        <v>0</v>
      </c>
    </row>
    <row r="55" spans="1:6" x14ac:dyDescent="0.3">
      <c r="A55" s="10"/>
      <c r="B55" s="10" t="s">
        <v>81</v>
      </c>
      <c r="C55" s="10" t="s">
        <v>60</v>
      </c>
      <c r="D55" s="10">
        <v>2.6092500000000003</v>
      </c>
      <c r="E55" s="10"/>
      <c r="F55" s="27">
        <f t="shared" si="3"/>
        <v>0</v>
      </c>
    </row>
    <row r="56" spans="1:6" ht="28.8" x14ac:dyDescent="0.3">
      <c r="A56" s="10"/>
      <c r="B56" s="10" t="s">
        <v>82</v>
      </c>
      <c r="C56" s="10" t="s">
        <v>66</v>
      </c>
      <c r="D56" s="10">
        <v>315.5</v>
      </c>
      <c r="E56" s="10"/>
      <c r="F56" s="27">
        <f t="shared" si="3"/>
        <v>0</v>
      </c>
    </row>
    <row r="57" spans="1:6" x14ac:dyDescent="0.3">
      <c r="A57" s="10"/>
      <c r="B57" s="10" t="s">
        <v>83</v>
      </c>
      <c r="C57" s="10" t="s">
        <v>64</v>
      </c>
      <c r="D57" s="10">
        <v>225</v>
      </c>
      <c r="E57" s="10"/>
      <c r="F57" s="27">
        <f t="shared" si="3"/>
        <v>0</v>
      </c>
    </row>
    <row r="58" spans="1:6" x14ac:dyDescent="0.3">
      <c r="A58" s="10"/>
      <c r="B58" s="10" t="s">
        <v>84</v>
      </c>
      <c r="C58" s="10" t="s">
        <v>64</v>
      </c>
      <c r="D58" s="10">
        <v>75</v>
      </c>
      <c r="E58" s="10"/>
      <c r="F58" s="27">
        <f t="shared" si="3"/>
        <v>0</v>
      </c>
    </row>
    <row r="59" spans="1:6" x14ac:dyDescent="0.3">
      <c r="A59" s="10"/>
      <c r="B59" s="10" t="s">
        <v>85</v>
      </c>
      <c r="C59" s="10" t="s">
        <v>64</v>
      </c>
      <c r="D59" s="10">
        <v>5</v>
      </c>
      <c r="E59" s="10"/>
      <c r="F59" s="27">
        <f t="shared" si="3"/>
        <v>0</v>
      </c>
    </row>
    <row r="60" spans="1:6" x14ac:dyDescent="0.3">
      <c r="A60" s="10"/>
      <c r="B60" s="10" t="s">
        <v>86</v>
      </c>
      <c r="C60" s="10" t="s">
        <v>57</v>
      </c>
      <c r="D60" s="37">
        <v>0.31255266945698201</v>
      </c>
      <c r="E60" s="10"/>
      <c r="F60" s="27">
        <f t="shared" si="3"/>
        <v>0</v>
      </c>
    </row>
    <row r="61" spans="1:6" ht="15.6" x14ac:dyDescent="0.3">
      <c r="A61" s="53" t="s">
        <v>87</v>
      </c>
      <c r="B61" s="53"/>
      <c r="C61" s="53"/>
      <c r="D61" s="53"/>
      <c r="E61" s="53"/>
      <c r="F61" s="28">
        <f>+F52+F49+F44+F35+F33</f>
        <v>0</v>
      </c>
    </row>
    <row r="62" spans="1:6" ht="15.6" x14ac:dyDescent="0.3">
      <c r="A62" s="29"/>
      <c r="B62" s="29" t="s">
        <v>88</v>
      </c>
      <c r="C62" s="29"/>
      <c r="D62" s="29"/>
      <c r="E62" s="30">
        <v>0.23</v>
      </c>
      <c r="F62" s="31">
        <f>+F61*E62</f>
        <v>0</v>
      </c>
    </row>
    <row r="63" spans="1:6" ht="15.6" x14ac:dyDescent="0.3">
      <c r="A63" s="29"/>
      <c r="B63" s="29" t="s">
        <v>89</v>
      </c>
      <c r="C63" s="29"/>
      <c r="D63" s="29"/>
      <c r="E63" s="30">
        <v>0.01</v>
      </c>
      <c r="F63" s="31">
        <f>+F61*E63</f>
        <v>0</v>
      </c>
    </row>
    <row r="64" spans="1:6" ht="15.6" x14ac:dyDescent="0.3">
      <c r="A64" s="29"/>
      <c r="B64" s="29" t="s">
        <v>90</v>
      </c>
      <c r="C64" s="29"/>
      <c r="D64" s="29"/>
      <c r="E64" s="30">
        <v>0.05</v>
      </c>
      <c r="F64" s="31">
        <f>+F61*E64</f>
        <v>0</v>
      </c>
    </row>
    <row r="65" spans="1:6" ht="15.6" x14ac:dyDescent="0.3">
      <c r="A65" s="29"/>
      <c r="B65" s="29" t="s">
        <v>91</v>
      </c>
      <c r="C65" s="29"/>
      <c r="D65" s="29"/>
      <c r="E65" s="29" t="s">
        <v>92</v>
      </c>
      <c r="F65" s="31">
        <f>+F63+F64+F62</f>
        <v>0</v>
      </c>
    </row>
    <row r="66" spans="1:6" x14ac:dyDescent="0.3">
      <c r="A66" s="54" t="s">
        <v>93</v>
      </c>
      <c r="B66" s="54"/>
      <c r="C66" s="54"/>
      <c r="D66" s="54"/>
      <c r="E66" s="54"/>
      <c r="F66" s="55">
        <f>(SUM(F61+F65))</f>
        <v>0</v>
      </c>
    </row>
    <row r="67" spans="1:6" x14ac:dyDescent="0.3">
      <c r="A67" s="54"/>
      <c r="B67" s="54"/>
      <c r="C67" s="54"/>
      <c r="D67" s="54"/>
      <c r="E67" s="54"/>
      <c r="F67" s="55"/>
    </row>
    <row r="68" spans="1:6" x14ac:dyDescent="0.3">
      <c r="A68" s="54"/>
      <c r="B68" s="54"/>
      <c r="C68" s="54"/>
      <c r="D68" s="54"/>
      <c r="E68" s="54"/>
      <c r="F68" s="55"/>
    </row>
    <row r="69" spans="1:6" s="40" customFormat="1" ht="26.25" customHeight="1" x14ac:dyDescent="0.3">
      <c r="A69" s="38"/>
      <c r="B69" s="38" t="s">
        <v>103</v>
      </c>
      <c r="C69" s="38"/>
      <c r="D69" s="38"/>
      <c r="E69" s="38"/>
      <c r="F69" s="39"/>
    </row>
    <row r="70" spans="1:6" x14ac:dyDescent="0.3">
      <c r="A70" s="43" t="s">
        <v>94</v>
      </c>
      <c r="B70" s="43"/>
      <c r="C70" s="43"/>
      <c r="D70" s="43"/>
      <c r="E70" s="43"/>
      <c r="F70" s="43"/>
    </row>
    <row r="71" spans="1:6" x14ac:dyDescent="0.3">
      <c r="A71" s="43"/>
      <c r="B71" s="43"/>
      <c r="C71" s="43"/>
      <c r="D71" s="43"/>
      <c r="E71" s="43"/>
      <c r="F71" s="43"/>
    </row>
    <row r="72" spans="1:6" x14ac:dyDescent="0.3">
      <c r="A72" s="56" t="s">
        <v>95</v>
      </c>
      <c r="B72" s="56"/>
      <c r="C72" s="56"/>
      <c r="D72" s="56"/>
      <c r="E72" s="56"/>
      <c r="F72" s="64">
        <f>+F29</f>
        <v>0</v>
      </c>
    </row>
    <row r="73" spans="1:6" x14ac:dyDescent="0.3">
      <c r="A73" s="56" t="s">
        <v>96</v>
      </c>
      <c r="B73" s="56"/>
      <c r="C73" s="56"/>
      <c r="D73" s="56"/>
      <c r="E73" s="56"/>
      <c r="F73" s="32">
        <f>+F66</f>
        <v>0</v>
      </c>
    </row>
    <row r="74" spans="1:6" ht="17.399999999999999" x14ac:dyDescent="0.3">
      <c r="A74" s="57" t="s">
        <v>99</v>
      </c>
      <c r="B74" s="58"/>
      <c r="C74" s="58"/>
      <c r="D74" s="58"/>
      <c r="E74" s="59"/>
      <c r="F74" s="33">
        <f>(F72+F73)</f>
        <v>0</v>
      </c>
    </row>
    <row r="75" spans="1:6" hidden="1" x14ac:dyDescent="0.3">
      <c r="A75" s="34"/>
      <c r="B75" s="60" t="s">
        <v>97</v>
      </c>
      <c r="C75" s="60"/>
      <c r="D75" s="60"/>
      <c r="E75" s="60"/>
      <c r="F75" s="35">
        <f>(F74*0.004)</f>
        <v>0</v>
      </c>
    </row>
    <row r="76" spans="1:6" hidden="1" x14ac:dyDescent="0.3">
      <c r="A76" s="61" t="s">
        <v>98</v>
      </c>
      <c r="B76" s="62"/>
      <c r="C76" s="62"/>
      <c r="D76" s="62"/>
      <c r="E76" s="63"/>
      <c r="F76" s="36">
        <f>(F74+F75)</f>
        <v>0</v>
      </c>
    </row>
  </sheetData>
  <mergeCells count="17">
    <mergeCell ref="A72:E72"/>
    <mergeCell ref="A73:E73"/>
    <mergeCell ref="A74:E74"/>
    <mergeCell ref="B75:E75"/>
    <mergeCell ref="A76:E76"/>
    <mergeCell ref="A70:F71"/>
    <mergeCell ref="A1:F2"/>
    <mergeCell ref="A4:E4"/>
    <mergeCell ref="A17:E17"/>
    <mergeCell ref="A24:E24"/>
    <mergeCell ref="B27:D27"/>
    <mergeCell ref="B28:D28"/>
    <mergeCell ref="A29:E29"/>
    <mergeCell ref="A31:F32"/>
    <mergeCell ref="A61:E61"/>
    <mergeCell ref="A66:E68"/>
    <mergeCell ref="F66:F68"/>
  </mergeCells>
  <hyperlinks>
    <hyperlink ref="A5" location="'0.1'!A1" tooltip="Ir a hoja 0.1" display="0.1" xr:uid="{9BE085C1-4221-4560-B599-DE48D7837A9A}"/>
  </hyperlink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Ochoa Moren</dc:creator>
  <cp:lastModifiedBy>natalia</cp:lastModifiedBy>
  <cp:lastPrinted>2022-12-09T22:56:48Z</cp:lastPrinted>
  <dcterms:created xsi:type="dcterms:W3CDTF">2021-11-04T23:18:33Z</dcterms:created>
  <dcterms:modified xsi:type="dcterms:W3CDTF">2022-12-10T02:18:16Z</dcterms:modified>
</cp:coreProperties>
</file>