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2022\Contratacion\Despacho\Minima cuantia\MC-ATL-0053-2022 Avisos APE 2\3. Contractual\"/>
    </mc:Choice>
  </mc:AlternateContent>
  <xr:revisionPtr revIDLastSave="0" documentId="13_ncr:1_{B1F6FC76-BBBA-41E3-9B29-02F79BDB9320}" xr6:coauthVersionLast="47" xr6:coauthVersionMax="47" xr10:uidLastSave="{00000000-0000-0000-0000-000000000000}"/>
  <bookViews>
    <workbookView xWindow="-120" yWindow="-120" windowWidth="20730" windowHeight="11160" tabRatio="821" activeTab="1" xr2:uid="{00000000-000D-0000-FFFF-FFFF00000000}"/>
  </bookViews>
  <sheets>
    <sheet name="ADICION" sheetId="10" r:id="rId1"/>
    <sheet name="NUEVO VALOR CONTRATO" sheetId="11" r:id="rId2"/>
  </sheets>
  <definedNames>
    <definedName name="_xlnm._FilterDatabase" localSheetId="0" hidden="1">ADICION!$A$2:$I$8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1" l="1"/>
  <c r="H11" i="11"/>
  <c r="H10" i="11"/>
  <c r="H9" i="11"/>
  <c r="H8" i="11"/>
  <c r="H7" i="11"/>
  <c r="H6" i="11"/>
  <c r="H5" i="11"/>
  <c r="H4" i="11"/>
  <c r="H3" i="11"/>
  <c r="H13" i="11" l="1"/>
  <c r="H14" i="11" s="1"/>
  <c r="H15" i="11" s="1"/>
  <c r="H12" i="10" l="1"/>
  <c r="H5" i="10" l="1"/>
  <c r="H4" i="10"/>
  <c r="H3" i="10"/>
  <c r="H6" i="10" l="1"/>
  <c r="H7" i="10" s="1"/>
  <c r="H8" i="10" s="1"/>
  <c r="H13" i="10" s="1"/>
  <c r="H14" i="10" s="1"/>
</calcChain>
</file>

<file path=xl/sharedStrings.xml><?xml version="1.0" encoding="utf-8"?>
<sst xmlns="http://schemas.openxmlformats.org/spreadsheetml/2006/main" count="81" uniqueCount="47">
  <si>
    <t>VALOR TOTAL</t>
  </si>
  <si>
    <t>VR UNITARIO</t>
  </si>
  <si>
    <t>UNIDAD</t>
  </si>
  <si>
    <t>CANTIDAD</t>
  </si>
  <si>
    <t>ITEMS</t>
  </si>
  <si>
    <t>ELEMENTO</t>
  </si>
  <si>
    <t>DESCRIPCCIÓN TÉCNICA</t>
  </si>
  <si>
    <t>SUBTOTAL ÍTEM</t>
  </si>
  <si>
    <t>AVISO EN VALLA PUBLICITARIA 1</t>
  </si>
  <si>
    <r>
      <t xml:space="preserve">La valla está compuesta por una estructura conformadas por cerchas armadas y soldadas, en perfil metálico con soldaduras de alta resistencia, el aviso tiene unas medidas 2m altura x 4m largo está conformada por un conjunto de tableros ubicados en cuadricula. Se entregar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estructura y aviso instalados.</t>
    </r>
  </si>
  <si>
    <t>Und</t>
  </si>
  <si>
    <t>AVISO EN CAJA DE LUZ</t>
  </si>
  <si>
    <r>
      <t xml:space="preserve">Aviso en caja de luz, Material sintético resistente para altas temperaturas iluminación a 110 voltios, con fotocelda de encendido y apagado con cable encauchado de acometida hasta la conexión final, en estructura metálica enmarcada en aluminio. Largo 3m x 0.90m de alto. Se entregará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estructura y aviso instalados.</t>
    </r>
  </si>
  <si>
    <t>SEÑALIZACION BRAILLE</t>
  </si>
  <si>
    <t>SEÑALIZACION Principio de servicios Agencia Pública de Empleo</t>
  </si>
  <si>
    <r>
      <t xml:space="preserve">Señalización elaborada en acrílico calibre 4 mm según diseño anexo de 70cm de altura x 25 cm de largo, con bordes redondeados para ser más amable al tacto, </t>
    </r>
    <r>
      <rPr>
        <b/>
        <sz val="10"/>
        <color theme="1"/>
        <rFont val="Calibri"/>
        <family val="2"/>
        <scheme val="minor"/>
      </rPr>
      <t>con escritura inclusiva en braille</t>
    </r>
    <r>
      <rPr>
        <sz val="10"/>
        <color theme="1"/>
        <rFont val="Calibri"/>
        <family val="2"/>
        <scheme val="minor"/>
      </rPr>
      <t xml:space="preserve"> que contiene el mismo enunciado que está en escritura convencional, Todo debe ir ajustados en base a la norma NTC 4144. Se entregará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señalización instalada.</t>
    </r>
  </si>
  <si>
    <t>SEÑALIZACION 
Acceso de rampa</t>
  </si>
  <si>
    <r>
      <t xml:space="preserve">Señalización elaborada en acrílico calibre 4mm según el diseño anexo de medidas estándar de acceso a rampa son de 40cm x 60cm y todo debe ir ajustados en base a la norma NTC 4144. Se entregará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señalización instalada.</t>
    </r>
  </si>
  <si>
    <t>SEÑALIZACION
Directorio de sedes</t>
  </si>
  <si>
    <r>
      <t xml:space="preserve">Señalización elaborada en acrílico calibre 4mm y en vinilo de calibre 0,5mm pared de colgadura, según diseño 1m altura x 0.70m. Se entregará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señalización instalada.</t>
    </r>
  </si>
  <si>
    <t>VINILO 1</t>
  </si>
  <si>
    <r>
      <t xml:space="preserve">Diseño full color en vinilo para estampar en pared colgadura, calibre de 0,5mm, con dimensiones de 2.90m altura x 5.05 largo con área 14.65m2, se entregará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vinilo instalado.</t>
    </r>
  </si>
  <si>
    <t>VINILO 2</t>
  </si>
  <si>
    <r>
      <t xml:space="preserve">
Diseño full color en vinilo para estampar en pared colgadura, calibre de 0.5mm, con dimensiones 3m altura x 2.82 largo con área 8.46m2, se entregará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vinilo instalado.</t>
    </r>
  </si>
  <si>
    <t>VINILO 3</t>
  </si>
  <si>
    <r>
      <t xml:space="preserve">Diseño full color en vinilo para estampar en pared colgadura, calibre de 0,5mm, con dimenicioness 3m altura x 5.38m de largo con area 16.14m2, se entregra diseño final como insumo por parte de la entida al momento de su elaboración. </t>
    </r>
    <r>
      <rPr>
        <b/>
        <sz val="10"/>
        <color theme="1"/>
        <rFont val="Calibri"/>
        <family val="2"/>
        <scheme val="minor"/>
      </rPr>
      <t>Se entrega vinilo instalado.</t>
    </r>
  </si>
  <si>
    <t>AVISO SALÓN MÚLTIPLE</t>
  </si>
  <si>
    <r>
      <t xml:space="preserve">Señalización elaborada en acrílico calibre 4mm según medidas de 80cm de ancho x 150cm de largo con 6 perforaciones para tornillos de señalización tipo tambor en acero inoxidable, se entregará diseño final como insumo por parte de la entidad al momento de su elaboración. </t>
    </r>
    <r>
      <rPr>
        <b/>
        <sz val="10"/>
        <color theme="1"/>
        <rFont val="Calibri"/>
        <family val="2"/>
        <scheme val="minor"/>
      </rPr>
      <t>Se entrega aviso instalado.</t>
    </r>
    <r>
      <rPr>
        <sz val="10"/>
        <color theme="1"/>
        <rFont val="Calibri"/>
        <family val="2"/>
        <scheme val="minor"/>
      </rPr>
      <t xml:space="preserve">
</t>
    </r>
  </si>
  <si>
    <t>SUBTOTAL</t>
  </si>
  <si>
    <t>IVA</t>
  </si>
  <si>
    <t>PRESUPUESTO</t>
  </si>
  <si>
    <t>SALDO</t>
  </si>
  <si>
    <t>CONTRATO</t>
  </si>
  <si>
    <t>ADICION</t>
  </si>
  <si>
    <t>SALDO FINAL</t>
  </si>
  <si>
    <r>
      <t xml:space="preserve">Señalización elaborada en acrílico calibre 4 mm de 11cms de altura x 30 cm de largo, con bordes redondeados para ser más amable al tacto, </t>
    </r>
    <r>
      <rPr>
        <b/>
        <sz val="10"/>
        <color theme="1"/>
        <rFont val="Calibri"/>
        <family val="2"/>
        <scheme val="minor"/>
      </rPr>
      <t>con escritura inclusiva en braille</t>
    </r>
    <r>
      <rPr>
        <sz val="10"/>
        <color theme="1"/>
        <rFont val="Calibri"/>
        <family val="2"/>
        <scheme val="minor"/>
      </rPr>
      <t xml:space="preserve"> que contiene el mismo enunciado que está en escritura convencional y todo debe ir ajustados en base a la norma NTC 4144. Se entregará diseño final como insumo por parte de la entidad al momento de su elaboración.
</t>
    </r>
    <r>
      <rPr>
        <b/>
        <sz val="10"/>
        <color theme="1"/>
        <rFont val="Calibri"/>
        <family val="2"/>
        <scheme val="minor"/>
      </rPr>
      <t xml:space="preserve">Se entrega señalización instalada.
</t>
    </r>
    <r>
      <rPr>
        <sz val="10"/>
        <color theme="1"/>
        <rFont val="Calibri"/>
        <family val="2"/>
        <scheme val="minor"/>
      </rPr>
      <t xml:space="preserve">
Remisiones (4)
Zona de talleres y entrevistas (1)</t>
    </r>
  </si>
  <si>
    <t>UBICACIÓN</t>
  </si>
  <si>
    <t>1. Centro de Comercio y Servicios- Cra 43 No 42-40 Barranquilla.</t>
  </si>
  <si>
    <t>Centro de Comercio y Servicios- Cra 43 No 42-40 Barranquilla.</t>
  </si>
  <si>
    <r>
      <t xml:space="preserve">Señalización elaborada en acrílico calibre 4 mm de 11cms de altura x 30 cm de largo, con bordes redondeados para ser más amable al tacto, </t>
    </r>
    <r>
      <rPr>
        <b/>
        <sz val="10"/>
        <color theme="1"/>
        <rFont val="Calibri"/>
        <family val="2"/>
        <scheme val="minor"/>
      </rPr>
      <t>con escritura inclusiva en braille</t>
    </r>
    <r>
      <rPr>
        <sz val="10"/>
        <color theme="1"/>
        <rFont val="Calibri"/>
        <family val="2"/>
        <scheme val="minor"/>
      </rPr>
      <t xml:space="preserve"> que contiene el mismo enunciado que está en escritura convencional y todo debe ir ajustados en base a la norma NTC 4144. Se entregará diseño final como insumo por parte de la entidad al momento de su elaboración.
</t>
    </r>
    <r>
      <rPr>
        <b/>
        <sz val="10"/>
        <color theme="1"/>
        <rFont val="Calibri"/>
        <family val="2"/>
        <scheme val="minor"/>
      </rPr>
      <t xml:space="preserve">Se entrega señalización instalada.
</t>
    </r>
    <r>
      <rPr>
        <sz val="10"/>
        <color theme="1"/>
        <rFont val="Calibri"/>
        <family val="2"/>
        <scheme val="minor"/>
      </rPr>
      <t xml:space="preserve">
Remisiones (8)
Agencia Pública de Empleo (2)
Recepción (1)
Autoconsultas (1)
Zona de talleres y entrevistas (3)</t>
    </r>
  </si>
  <si>
    <t>1. Centro para el Desarrollo Agroecológico y Agroindustrial- Carretera Cordialidad Km 7 Sabanalarga Atlántico.</t>
  </si>
  <si>
    <t>1. Centro de Comercio y Servicios. Cra 43 No 42-40 Barranquilla.</t>
  </si>
  <si>
    <t>Nodo Industrias Creativas Cra 54  No. 49-09 Esquina Colegio Esther de Peláez, al lado de Casa del Carnaval, Barranquilla</t>
  </si>
  <si>
    <t>1. Centro para el Desarrollo Agroecológico y Agroindustrial- Carretera Cordialidad Km 7 Sabanalarga Atlántico.
2. Nodo de Construcción e Infraestructura- Villas de San Pablo, Super Manzana Equipamento Institucional MF EQ 8 Lote Fundación Mario Santodomingo Barranquilla.
3. Nodo de Comercialización y Servicios Financieros- Carrera 15 Sur No. 46-500, Av. Circunvalar (Junto al Mega Colegio German Vargas Cantillo.) Barrio las Cayenas Barranquilla.
4. Nodo Industrias Creativas Cra 54  No. 49-09 Esquina Colegio Esther de Peláez, al lado de Casa del Carnaval, Barranquilla</t>
  </si>
  <si>
    <t>1. Centro para el Desarrollo Agroecológico y Agroindustrial- Carretera Cordialidad Km 7 Sabanalarga Atlántico.
2. Centro Industrial y de Aviación Calle 30 No 3E -164 Barranquilla.
3. Nodo Servicios Administrativos Carrera 6 No. 60 B - 110. CAI El Bosque, Barranquilla.</t>
  </si>
  <si>
    <t>1. Centro de Comercio y Servicios- Cra 43 No 42-40 Barranquilla.
2. Centro para el Desarrollo Agroecológico y Agroindustrial- Carretera Cordialidad Km 7 Sabanalarga Atlántico.
3. Centro Industrial y de Aviación Calle 30 No 3E -164 Barranquilla.
4. Nodo Servicios Administrativos Carrera 6 No. 60 B - 110. CAI El Bosque, Barranquilla.</t>
  </si>
  <si>
    <t>NUEVO VALOR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</si>
</sst>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4" fillId="0" borderId="1" xfId="0" applyFont="1" applyBorder="1"/>
    <xf numFmtId="4" fontId="0" fillId="0" borderId="0" xfId="0" applyNumberFormat="1"/>
    <xf numFmtId="4" fontId="4" fillId="0" borderId="1" xfId="0" applyNumberFormat="1" applyFont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2" fillId="0" borderId="0" xfId="0" applyFont="1"/>
    <xf numFmtId="4" fontId="2" fillId="0" borderId="0" xfId="0" applyNumberFormat="1" applyFont="1"/>
    <xf numFmtId="0" fontId="2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7584B-FE37-4640-857D-1FE7096BA32C}">
  <dimension ref="A1:I17"/>
  <sheetViews>
    <sheetView zoomScale="90" zoomScaleNormal="90" workbookViewId="0">
      <selection sqref="A1:H8"/>
    </sheetView>
  </sheetViews>
  <sheetFormatPr baseColWidth="10" defaultRowHeight="15" x14ac:dyDescent="0.25"/>
  <cols>
    <col min="1" max="1" width="7" customWidth="1"/>
    <col min="2" max="2" width="24.42578125" customWidth="1"/>
    <col min="3" max="3" width="63.42578125" customWidth="1"/>
    <col min="4" max="4" width="39.5703125" customWidth="1"/>
    <col min="5" max="5" width="14" bestFit="1" customWidth="1"/>
    <col min="6" max="6" width="9.5703125" bestFit="1" customWidth="1"/>
    <col min="7" max="7" width="12.7109375" bestFit="1" customWidth="1"/>
    <col min="8" max="8" width="15" style="19" bestFit="1" customWidth="1"/>
    <col min="9" max="9" width="9.28515625" style="3" customWidth="1"/>
    <col min="10" max="16384" width="11.42578125" style="4"/>
  </cols>
  <sheetData>
    <row r="1" spans="1:9" x14ac:dyDescent="0.25">
      <c r="A1" s="24" t="s">
        <v>33</v>
      </c>
      <c r="B1" s="24"/>
      <c r="C1" s="24"/>
      <c r="D1" s="24"/>
      <c r="E1" s="24"/>
      <c r="F1" s="24"/>
      <c r="G1" s="24"/>
      <c r="H1" s="24"/>
      <c r="I1" s="1"/>
    </row>
    <row r="2" spans="1:9" s="5" customFormat="1" x14ac:dyDescent="0.25">
      <c r="A2" s="6" t="s">
        <v>4</v>
      </c>
      <c r="B2" s="6" t="s">
        <v>5</v>
      </c>
      <c r="C2" s="6" t="s">
        <v>6</v>
      </c>
      <c r="D2" s="6" t="s">
        <v>36</v>
      </c>
      <c r="E2" s="6" t="s">
        <v>2</v>
      </c>
      <c r="F2" s="6" t="s">
        <v>3</v>
      </c>
      <c r="G2" s="7" t="s">
        <v>1</v>
      </c>
      <c r="H2" s="7" t="s">
        <v>7</v>
      </c>
      <c r="I2" s="2"/>
    </row>
    <row r="3" spans="1:9" s="5" customFormat="1" ht="76.5" x14ac:dyDescent="0.25">
      <c r="A3" s="8">
        <v>2</v>
      </c>
      <c r="B3" s="8" t="s">
        <v>11</v>
      </c>
      <c r="C3" s="9" t="s">
        <v>12</v>
      </c>
      <c r="D3" s="35" t="s">
        <v>42</v>
      </c>
      <c r="E3" s="8" t="s">
        <v>10</v>
      </c>
      <c r="F3" s="23">
        <v>1</v>
      </c>
      <c r="G3" s="10">
        <v>2039000</v>
      </c>
      <c r="H3" s="10">
        <f t="shared" ref="H3:H5" si="0">F3*G3</f>
        <v>2039000</v>
      </c>
      <c r="I3" s="2"/>
    </row>
    <row r="4" spans="1:9" s="5" customFormat="1" ht="127.5" x14ac:dyDescent="0.25">
      <c r="A4" s="8">
        <v>3</v>
      </c>
      <c r="B4" s="8" t="s">
        <v>13</v>
      </c>
      <c r="C4" s="9" t="s">
        <v>35</v>
      </c>
      <c r="D4" s="25" t="s">
        <v>38</v>
      </c>
      <c r="E4" s="8" t="s">
        <v>10</v>
      </c>
      <c r="F4" s="23">
        <v>5</v>
      </c>
      <c r="G4" s="10">
        <v>172000</v>
      </c>
      <c r="H4" s="10">
        <f t="shared" si="0"/>
        <v>860000</v>
      </c>
      <c r="I4" s="2"/>
    </row>
    <row r="5" spans="1:9" s="5" customFormat="1" ht="89.25" x14ac:dyDescent="0.25">
      <c r="A5" s="8">
        <v>6</v>
      </c>
      <c r="B5" s="8" t="s">
        <v>18</v>
      </c>
      <c r="C5" s="9" t="s">
        <v>19</v>
      </c>
      <c r="D5" s="35" t="s">
        <v>44</v>
      </c>
      <c r="E5" s="8" t="s">
        <v>10</v>
      </c>
      <c r="F5" s="23">
        <v>3</v>
      </c>
      <c r="G5" s="10">
        <v>318000</v>
      </c>
      <c r="H5" s="10">
        <f t="shared" si="0"/>
        <v>954000</v>
      </c>
      <c r="I5" s="2"/>
    </row>
    <row r="6" spans="1:9" x14ac:dyDescent="0.25">
      <c r="A6" s="11"/>
      <c r="B6" s="12"/>
      <c r="C6" s="12"/>
      <c r="D6" s="12"/>
      <c r="E6" s="13"/>
      <c r="F6" s="12"/>
      <c r="G6" s="14" t="s">
        <v>28</v>
      </c>
      <c r="H6" s="15">
        <f>ROUND(SUM(H3:H5),0)</f>
        <v>3853000</v>
      </c>
    </row>
    <row r="7" spans="1:9" x14ac:dyDescent="0.25">
      <c r="A7" s="11"/>
      <c r="B7" s="12"/>
      <c r="C7" s="12"/>
      <c r="D7" s="12"/>
      <c r="E7" s="13"/>
      <c r="F7" s="12"/>
      <c r="G7" s="16" t="s">
        <v>29</v>
      </c>
      <c r="H7" s="17">
        <f>ROUND(H6*0.19,0)</f>
        <v>732070</v>
      </c>
    </row>
    <row r="8" spans="1:9" x14ac:dyDescent="0.25">
      <c r="A8" s="11"/>
      <c r="B8" s="12"/>
      <c r="C8" s="12"/>
      <c r="D8" s="12"/>
      <c r="E8" s="13"/>
      <c r="F8" s="12"/>
      <c r="G8" s="14" t="s">
        <v>0</v>
      </c>
      <c r="H8" s="15">
        <f>H6+H7</f>
        <v>4585070</v>
      </c>
    </row>
    <row r="10" spans="1:9" x14ac:dyDescent="0.25">
      <c r="G10" s="18" t="s">
        <v>30</v>
      </c>
      <c r="H10" s="20">
        <v>23053295</v>
      </c>
    </row>
    <row r="11" spans="1:9" x14ac:dyDescent="0.25">
      <c r="G11" s="18" t="s">
        <v>32</v>
      </c>
      <c r="H11" s="20">
        <v>18390260</v>
      </c>
    </row>
    <row r="12" spans="1:9" x14ac:dyDescent="0.25">
      <c r="G12" s="18" t="s">
        <v>31</v>
      </c>
      <c r="H12" s="20">
        <f>H10-H11</f>
        <v>4663035</v>
      </c>
    </row>
    <row r="13" spans="1:9" x14ac:dyDescent="0.25">
      <c r="G13" s="18" t="s">
        <v>33</v>
      </c>
      <c r="H13" s="20">
        <f>H8</f>
        <v>4585070</v>
      </c>
    </row>
    <row r="14" spans="1:9" x14ac:dyDescent="0.25">
      <c r="G14" s="21" t="s">
        <v>34</v>
      </c>
      <c r="H14" s="22">
        <f>H12-H13</f>
        <v>77965</v>
      </c>
    </row>
    <row r="17" spans="8:8" x14ac:dyDescent="0.25">
      <c r="H17" s="19">
        <v>18390260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B49A3-6B44-49DF-B4AB-0FB7376C6F08}">
  <dimension ref="A1:H17"/>
  <sheetViews>
    <sheetView tabSelected="1" topLeftCell="A6" zoomScale="70" zoomScaleNormal="70" workbookViewId="0">
      <selection sqref="A1:H15"/>
    </sheetView>
  </sheetViews>
  <sheetFormatPr baseColWidth="10" defaultRowHeight="12.75" x14ac:dyDescent="0.2"/>
  <cols>
    <col min="1" max="1" width="8.7109375" style="33" bestFit="1" customWidth="1"/>
    <col min="2" max="2" width="25.5703125" style="33" customWidth="1"/>
    <col min="3" max="3" width="92.5703125" style="33" bestFit="1" customWidth="1"/>
    <col min="4" max="4" width="49.7109375" style="33" customWidth="1"/>
    <col min="5" max="5" width="10.28515625" style="33" bestFit="1" customWidth="1"/>
    <col min="6" max="6" width="14.85546875" style="33" customWidth="1"/>
    <col min="7" max="7" width="17.28515625" style="33" bestFit="1" customWidth="1"/>
    <col min="8" max="8" width="20.5703125" style="33" bestFit="1" customWidth="1"/>
    <col min="9" max="16384" width="11.42578125" style="3"/>
  </cols>
  <sheetData>
    <row r="1" spans="1:8" x14ac:dyDescent="0.25">
      <c r="A1" s="27" t="s">
        <v>46</v>
      </c>
      <c r="B1" s="27"/>
      <c r="C1" s="27"/>
      <c r="D1" s="27"/>
      <c r="E1" s="27"/>
      <c r="F1" s="27"/>
      <c r="G1" s="27"/>
      <c r="H1" s="27"/>
    </row>
    <row r="2" spans="1:8" s="26" customFormat="1" x14ac:dyDescent="0.25">
      <c r="A2" s="6" t="s">
        <v>4</v>
      </c>
      <c r="B2" s="6" t="s">
        <v>5</v>
      </c>
      <c r="C2" s="6" t="s">
        <v>6</v>
      </c>
      <c r="D2" s="6" t="s">
        <v>36</v>
      </c>
      <c r="E2" s="6" t="s">
        <v>2</v>
      </c>
      <c r="F2" s="6" t="s">
        <v>3</v>
      </c>
      <c r="G2" s="28" t="s">
        <v>1</v>
      </c>
      <c r="H2" s="28" t="s">
        <v>7</v>
      </c>
    </row>
    <row r="3" spans="1:8" s="26" customFormat="1" ht="51" x14ac:dyDescent="0.25">
      <c r="A3" s="8">
        <v>1</v>
      </c>
      <c r="B3" s="8" t="s">
        <v>8</v>
      </c>
      <c r="C3" s="9" t="s">
        <v>9</v>
      </c>
      <c r="D3" s="9" t="s">
        <v>40</v>
      </c>
      <c r="E3" s="8" t="s">
        <v>10</v>
      </c>
      <c r="F3" s="8">
        <v>1</v>
      </c>
      <c r="G3" s="29">
        <v>4019000</v>
      </c>
      <c r="H3" s="29">
        <f>F3*G3</f>
        <v>4019000</v>
      </c>
    </row>
    <row r="4" spans="1:8" s="26" customFormat="1" ht="184.5" customHeight="1" x14ac:dyDescent="0.25">
      <c r="A4" s="8">
        <v>2</v>
      </c>
      <c r="B4" s="8" t="s">
        <v>11</v>
      </c>
      <c r="C4" s="9" t="s">
        <v>12</v>
      </c>
      <c r="D4" s="35" t="s">
        <v>43</v>
      </c>
      <c r="E4" s="8" t="s">
        <v>10</v>
      </c>
      <c r="F4" s="8">
        <v>4</v>
      </c>
      <c r="G4" s="29">
        <v>2039000</v>
      </c>
      <c r="H4" s="29">
        <f t="shared" ref="H4:H12" si="0">F4*G4</f>
        <v>8156000</v>
      </c>
    </row>
    <row r="5" spans="1:8" s="26" customFormat="1" ht="148.5" customHeight="1" x14ac:dyDescent="0.25">
      <c r="A5" s="8">
        <v>3</v>
      </c>
      <c r="B5" s="8" t="s">
        <v>13</v>
      </c>
      <c r="C5" s="9" t="s">
        <v>39</v>
      </c>
      <c r="D5" s="9" t="s">
        <v>37</v>
      </c>
      <c r="E5" s="8" t="s">
        <v>10</v>
      </c>
      <c r="F5" s="8">
        <v>15</v>
      </c>
      <c r="G5" s="29">
        <v>172000</v>
      </c>
      <c r="H5" s="29">
        <f t="shared" si="0"/>
        <v>2580000</v>
      </c>
    </row>
    <row r="6" spans="1:8" s="26" customFormat="1" ht="63.75" x14ac:dyDescent="0.25">
      <c r="A6" s="8">
        <v>4</v>
      </c>
      <c r="B6" s="8" t="s">
        <v>14</v>
      </c>
      <c r="C6" s="9" t="s">
        <v>15</v>
      </c>
      <c r="D6" s="9" t="s">
        <v>37</v>
      </c>
      <c r="E6" s="8" t="s">
        <v>10</v>
      </c>
      <c r="F6" s="8">
        <v>8</v>
      </c>
      <c r="G6" s="29">
        <v>113000</v>
      </c>
      <c r="H6" s="29">
        <f t="shared" si="0"/>
        <v>904000</v>
      </c>
    </row>
    <row r="7" spans="1:8" s="26" customFormat="1" ht="38.25" x14ac:dyDescent="0.25">
      <c r="A7" s="8">
        <v>5</v>
      </c>
      <c r="B7" s="8" t="s">
        <v>16</v>
      </c>
      <c r="C7" s="9" t="s">
        <v>17</v>
      </c>
      <c r="D7" s="9" t="s">
        <v>37</v>
      </c>
      <c r="E7" s="8" t="s">
        <v>10</v>
      </c>
      <c r="F7" s="8">
        <v>1</v>
      </c>
      <c r="G7" s="29">
        <v>146000</v>
      </c>
      <c r="H7" s="29">
        <f t="shared" si="0"/>
        <v>146000</v>
      </c>
    </row>
    <row r="8" spans="1:8" s="26" customFormat="1" ht="120" customHeight="1" x14ac:dyDescent="0.25">
      <c r="A8" s="8">
        <v>6</v>
      </c>
      <c r="B8" s="8" t="s">
        <v>18</v>
      </c>
      <c r="C8" s="9" t="s">
        <v>19</v>
      </c>
      <c r="D8" s="35" t="s">
        <v>45</v>
      </c>
      <c r="E8" s="8" t="s">
        <v>10</v>
      </c>
      <c r="F8" s="8">
        <v>4</v>
      </c>
      <c r="G8" s="29">
        <v>318000</v>
      </c>
      <c r="H8" s="29">
        <f t="shared" si="0"/>
        <v>1272000</v>
      </c>
    </row>
    <row r="9" spans="1:8" s="26" customFormat="1" ht="38.25" x14ac:dyDescent="0.25">
      <c r="A9" s="8">
        <v>7</v>
      </c>
      <c r="B9" s="8" t="s">
        <v>20</v>
      </c>
      <c r="C9" s="9" t="s">
        <v>21</v>
      </c>
      <c r="D9" s="9" t="s">
        <v>41</v>
      </c>
      <c r="E9" s="8" t="s">
        <v>10</v>
      </c>
      <c r="F9" s="8">
        <v>1</v>
      </c>
      <c r="G9" s="29">
        <v>633000</v>
      </c>
      <c r="H9" s="29">
        <f t="shared" si="0"/>
        <v>633000</v>
      </c>
    </row>
    <row r="10" spans="1:8" s="26" customFormat="1" ht="51" x14ac:dyDescent="0.25">
      <c r="A10" s="8">
        <v>8</v>
      </c>
      <c r="B10" s="8" t="s">
        <v>22</v>
      </c>
      <c r="C10" s="9" t="s">
        <v>23</v>
      </c>
      <c r="D10" s="9" t="s">
        <v>41</v>
      </c>
      <c r="E10" s="8" t="s">
        <v>10</v>
      </c>
      <c r="F10" s="8">
        <v>1</v>
      </c>
      <c r="G10" s="29">
        <v>371500</v>
      </c>
      <c r="H10" s="29">
        <f t="shared" si="0"/>
        <v>371500</v>
      </c>
    </row>
    <row r="11" spans="1:8" s="26" customFormat="1" ht="38.25" x14ac:dyDescent="0.25">
      <c r="A11" s="8">
        <v>9</v>
      </c>
      <c r="B11" s="8" t="s">
        <v>24</v>
      </c>
      <c r="C11" s="9" t="s">
        <v>25</v>
      </c>
      <c r="D11" s="9" t="s">
        <v>41</v>
      </c>
      <c r="E11" s="8" t="s">
        <v>10</v>
      </c>
      <c r="F11" s="8">
        <v>1</v>
      </c>
      <c r="G11" s="29">
        <v>698000</v>
      </c>
      <c r="H11" s="29">
        <f t="shared" si="0"/>
        <v>698000</v>
      </c>
    </row>
    <row r="12" spans="1:8" ht="51" x14ac:dyDescent="0.25">
      <c r="A12" s="8">
        <v>10</v>
      </c>
      <c r="B12" s="8" t="s">
        <v>26</v>
      </c>
      <c r="C12" s="9" t="s">
        <v>27</v>
      </c>
      <c r="D12" s="9" t="s">
        <v>41</v>
      </c>
      <c r="E12" s="8" t="s">
        <v>10</v>
      </c>
      <c r="F12" s="8">
        <v>1</v>
      </c>
      <c r="G12" s="29">
        <v>527500</v>
      </c>
      <c r="H12" s="29">
        <f t="shared" si="0"/>
        <v>527500</v>
      </c>
    </row>
    <row r="13" spans="1:8" x14ac:dyDescent="0.25">
      <c r="A13" s="26"/>
      <c r="B13" s="3"/>
      <c r="C13" s="3"/>
      <c r="D13" s="3"/>
      <c r="E13" s="30"/>
      <c r="F13" s="3"/>
      <c r="G13" s="14" t="s">
        <v>28</v>
      </c>
      <c r="H13" s="31">
        <f>ROUND(SUM(H3:H12),0)</f>
        <v>19307000</v>
      </c>
    </row>
    <row r="14" spans="1:8" x14ac:dyDescent="0.25">
      <c r="A14" s="26"/>
      <c r="B14" s="3"/>
      <c r="C14" s="3"/>
      <c r="D14" s="3"/>
      <c r="E14" s="30"/>
      <c r="F14" s="3"/>
      <c r="G14" s="16" t="s">
        <v>29</v>
      </c>
      <c r="H14" s="32">
        <f>ROUND(H13*0.19,0)</f>
        <v>3668330</v>
      </c>
    </row>
    <row r="15" spans="1:8" x14ac:dyDescent="0.25">
      <c r="A15" s="26"/>
      <c r="B15" s="3"/>
      <c r="C15" s="3"/>
      <c r="D15" s="3"/>
      <c r="E15" s="30"/>
      <c r="F15" s="3"/>
      <c r="G15" s="14" t="s">
        <v>0</v>
      </c>
      <c r="H15" s="31">
        <f>H13+H14</f>
        <v>22975330</v>
      </c>
    </row>
    <row r="17" spans="8:8" x14ac:dyDescent="0.2">
      <c r="H17" s="34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DCD469AD57B645B7D40998A11DFEE6" ma:contentTypeVersion="13" ma:contentTypeDescription="Create a new document." ma:contentTypeScope="" ma:versionID="094a59d23ad51a2ba5a3b3b141040064">
  <xsd:schema xmlns:xsd="http://www.w3.org/2001/XMLSchema" xmlns:xs="http://www.w3.org/2001/XMLSchema" xmlns:p="http://schemas.microsoft.com/office/2006/metadata/properties" xmlns:ns3="2c7712f0-1d60-4ced-a37e-8cf0be550e64" xmlns:ns4="03ed8a69-319e-47f4-bf8a-185bcc68cbc1" targetNamespace="http://schemas.microsoft.com/office/2006/metadata/properties" ma:root="true" ma:fieldsID="525af2023284fe7ac1d023ecec2905df" ns3:_="" ns4:_="">
    <xsd:import namespace="2c7712f0-1d60-4ced-a37e-8cf0be550e64"/>
    <xsd:import namespace="03ed8a69-319e-47f4-bf8a-185bcc68cbc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712f0-1d60-4ced-a37e-8cf0be550e6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d8a69-319e-47f4-bf8a-185bcc68cb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B9A667-99CC-41F1-AEEE-75DB56F2C9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7712f0-1d60-4ced-a37e-8cf0be550e64"/>
    <ds:schemaRef ds:uri="03ed8a69-319e-47f4-bf8a-185bcc68c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7CAE88-5D64-4938-B711-D2F0D81EA4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454137-F12A-4DAC-9957-9B53A5AC5663}">
  <ds:schemaRefs>
    <ds:schemaRef ds:uri="03ed8a69-319e-47f4-bf8a-185bcc68cbc1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c7712f0-1d60-4ced-a37e-8cf0be550e6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ADICION</vt:lpstr>
      <vt:lpstr>NUEVO VALOR CONTRATO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Lubo Sobrino</dc:creator>
  <cp:lastModifiedBy>David De Jesus Castilla Jimenez</cp:lastModifiedBy>
  <cp:lastPrinted>2021-03-29T15:40:20Z</cp:lastPrinted>
  <dcterms:created xsi:type="dcterms:W3CDTF">2021-02-16T19:45:57Z</dcterms:created>
  <dcterms:modified xsi:type="dcterms:W3CDTF">2022-12-15T19:34:57Z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0x01010045DCD469AD57B645B7D40998A11DFEE6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2022-11-07T23:22:32Z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1117ef88-eda9-475e-a6f2-f1035355928f</vt:lpwstr>
  </property>
  <property fmtid="{D5CDD505-2E9C-101B-9397-08002B2CF9AE}" pid="9" name="MSIP_Label_1299739c-ad3d-4908-806e-4d91151a6e13_ContentBits">
    <vt:lpwstr>0</vt:lpwstr>
  </property>
</Properties>
</file>