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uario\Documentos\ANTONIO NARIÑO\DEFINITIVOS 2197 FEMINICIDIO\DEFINITIVOS COMITÉ DE CONTRATACIÓN\"/>
    </mc:Choice>
  </mc:AlternateContent>
  <bookViews>
    <workbookView xWindow="0" yWindow="0" windowWidth="13950" windowHeight="7620" tabRatio="595"/>
  </bookViews>
  <sheets>
    <sheet name="Hoja1" sheetId="1" r:id="rId1"/>
  </sheets>
  <definedNames>
    <definedName name="_xlnm._FilterDatabase" localSheetId="0" hidden="1">Hoja1!$A$7:$P$81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3" i="1" l="1"/>
  <c r="N81" i="1" l="1"/>
  <c r="N80" i="1"/>
  <c r="N79" i="1"/>
  <c r="N78" i="1"/>
  <c r="N77" i="1"/>
  <c r="N75" i="1"/>
  <c r="N74" i="1"/>
  <c r="N73" i="1"/>
  <c r="N72" i="1"/>
  <c r="N71" i="1"/>
  <c r="N70" i="1"/>
  <c r="N69" i="1"/>
  <c r="N68" i="1"/>
  <c r="N67" i="1"/>
  <c r="O67" i="1" s="1"/>
  <c r="N66" i="1"/>
  <c r="O66" i="1" s="1"/>
  <c r="N65" i="1"/>
  <c r="O65" i="1" s="1"/>
  <c r="N64" i="1"/>
  <c r="O64" i="1" s="1"/>
  <c r="N63" i="1"/>
  <c r="O63" i="1" s="1"/>
  <c r="N62" i="1"/>
  <c r="O62" i="1" s="1"/>
  <c r="N61" i="1"/>
  <c r="O61" i="1" s="1"/>
  <c r="N60" i="1"/>
  <c r="O60" i="1" s="1"/>
  <c r="N59" i="1"/>
  <c r="O59" i="1" s="1"/>
  <c r="N58" i="1"/>
  <c r="O58" i="1" s="1"/>
  <c r="N55" i="1"/>
  <c r="N44" i="1"/>
  <c r="N43" i="1"/>
  <c r="N42" i="1"/>
  <c r="N41" i="1"/>
  <c r="N40" i="1"/>
  <c r="N39" i="1"/>
  <c r="N38" i="1"/>
  <c r="N37" i="1"/>
  <c r="N36" i="1"/>
  <c r="Q22" i="1" l="1"/>
  <c r="Q30" i="1"/>
  <c r="Q45" i="1"/>
  <c r="Q53" i="1"/>
  <c r="Q76" i="1"/>
  <c r="Q10" i="1"/>
  <c r="Q11" i="1"/>
  <c r="Q12" i="1"/>
  <c r="Q13" i="1"/>
  <c r="Q14" i="1"/>
  <c r="Q15" i="1"/>
  <c r="Q16" i="1"/>
  <c r="Q17" i="1"/>
  <c r="Q18" i="1"/>
  <c r="Q9" i="1"/>
  <c r="R19" i="1"/>
  <c r="R22" i="1"/>
  <c r="R30" i="1"/>
  <c r="R45" i="1"/>
  <c r="R53" i="1"/>
  <c r="R76" i="1"/>
  <c r="K57" i="1"/>
  <c r="K56" i="1"/>
  <c r="I16" i="1" l="1"/>
  <c r="I17" i="1"/>
  <c r="O73" i="1" l="1"/>
  <c r="O31" i="1"/>
  <c r="O14" i="1"/>
  <c r="O81" i="1"/>
  <c r="O80" i="1"/>
  <c r="O79" i="1"/>
  <c r="O72" i="1"/>
  <c r="O68" i="1"/>
  <c r="O69" i="1"/>
  <c r="O70" i="1"/>
  <c r="O71" i="1"/>
  <c r="N56" i="1"/>
  <c r="O56" i="1" s="1"/>
  <c r="O55" i="1"/>
  <c r="O32" i="1"/>
  <c r="O34" i="1"/>
  <c r="O36" i="1"/>
  <c r="O37" i="1"/>
  <c r="O38" i="1"/>
  <c r="O43" i="1"/>
  <c r="O10" i="1"/>
  <c r="O11" i="1"/>
  <c r="O12" i="1"/>
  <c r="O13" i="1"/>
  <c r="O15" i="1"/>
  <c r="O16" i="1"/>
  <c r="O17" i="1"/>
  <c r="O18" i="1"/>
  <c r="O9" i="1"/>
  <c r="L9" i="1"/>
  <c r="I9" i="1"/>
  <c r="O78" i="1"/>
  <c r="O77" i="1"/>
  <c r="O75" i="1"/>
  <c r="O74" i="1"/>
  <c r="N57" i="1"/>
  <c r="O57" i="1" s="1"/>
  <c r="N54" i="1"/>
  <c r="O54" i="1" s="1"/>
  <c r="N52" i="1"/>
  <c r="O52" i="1" s="1"/>
  <c r="N51" i="1"/>
  <c r="O51" i="1" s="1"/>
  <c r="N50" i="1"/>
  <c r="O50" i="1" s="1"/>
  <c r="N49" i="1"/>
  <c r="O49" i="1" s="1"/>
  <c r="N48" i="1"/>
  <c r="O48" i="1" s="1"/>
  <c r="N47" i="1"/>
  <c r="O47" i="1" s="1"/>
  <c r="N46" i="1"/>
  <c r="O46" i="1" s="1"/>
  <c r="O44" i="1"/>
  <c r="O42" i="1"/>
  <c r="O41" i="1"/>
  <c r="O40" i="1"/>
  <c r="O39" i="1"/>
  <c r="N35" i="1"/>
  <c r="O35" i="1" s="1"/>
  <c r="N33" i="1"/>
  <c r="O33" i="1" s="1"/>
  <c r="N29" i="1"/>
  <c r="N28" i="1"/>
  <c r="O28" i="1" s="1"/>
  <c r="N27" i="1"/>
  <c r="O27" i="1" s="1"/>
  <c r="N26" i="1"/>
  <c r="O26" i="1" s="1"/>
  <c r="N25" i="1"/>
  <c r="O25" i="1" s="1"/>
  <c r="N24" i="1"/>
  <c r="O24" i="1" s="1"/>
  <c r="N23" i="1"/>
  <c r="O23" i="1" s="1"/>
  <c r="N21" i="1"/>
  <c r="O21" i="1" s="1"/>
  <c r="N20" i="1"/>
  <c r="K81" i="1"/>
  <c r="L81" i="1" s="1"/>
  <c r="K80" i="1"/>
  <c r="L80" i="1" s="1"/>
  <c r="K79" i="1"/>
  <c r="L79" i="1" s="1"/>
  <c r="K78" i="1"/>
  <c r="L78" i="1" s="1"/>
  <c r="K77" i="1"/>
  <c r="L77" i="1" s="1"/>
  <c r="L10" i="1"/>
  <c r="L11" i="1"/>
  <c r="L12" i="1"/>
  <c r="L13" i="1"/>
  <c r="L14" i="1"/>
  <c r="L15" i="1"/>
  <c r="L16" i="1"/>
  <c r="L17" i="1"/>
  <c r="L18" i="1"/>
  <c r="K54" i="1"/>
  <c r="L54" i="1" s="1"/>
  <c r="K75" i="1"/>
  <c r="L75" i="1" s="1"/>
  <c r="K74" i="1"/>
  <c r="L74" i="1" s="1"/>
  <c r="K73" i="1"/>
  <c r="L73" i="1" s="1"/>
  <c r="K72" i="1"/>
  <c r="L72" i="1" s="1"/>
  <c r="K71" i="1"/>
  <c r="L71" i="1" s="1"/>
  <c r="K70" i="1"/>
  <c r="L70" i="1" s="1"/>
  <c r="K69" i="1"/>
  <c r="L69" i="1" s="1"/>
  <c r="K68" i="1"/>
  <c r="L68" i="1" s="1"/>
  <c r="K67" i="1"/>
  <c r="L67" i="1" s="1"/>
  <c r="K66" i="1"/>
  <c r="L66" i="1" s="1"/>
  <c r="K65" i="1"/>
  <c r="L65" i="1" s="1"/>
  <c r="K64" i="1"/>
  <c r="L64" i="1" s="1"/>
  <c r="K63" i="1"/>
  <c r="L63" i="1" s="1"/>
  <c r="K62" i="1"/>
  <c r="L62" i="1" s="1"/>
  <c r="K61" i="1"/>
  <c r="L61" i="1" s="1"/>
  <c r="K60" i="1"/>
  <c r="L60" i="1" s="1"/>
  <c r="K59" i="1"/>
  <c r="L59" i="1" s="1"/>
  <c r="K58" i="1"/>
  <c r="L58" i="1" s="1"/>
  <c r="L56" i="1"/>
  <c r="K55" i="1"/>
  <c r="L55" i="1" s="1"/>
  <c r="K52" i="1"/>
  <c r="L52" i="1" s="1"/>
  <c r="K51" i="1"/>
  <c r="L51" i="1" s="1"/>
  <c r="K50" i="1"/>
  <c r="L50" i="1" s="1"/>
  <c r="K49" i="1"/>
  <c r="L49" i="1" s="1"/>
  <c r="K48" i="1"/>
  <c r="L48" i="1" s="1"/>
  <c r="K47" i="1"/>
  <c r="L47" i="1" s="1"/>
  <c r="K46" i="1"/>
  <c r="L46" i="1" s="1"/>
  <c r="K44" i="1"/>
  <c r="L44" i="1" s="1"/>
  <c r="K43" i="1"/>
  <c r="L43" i="1" s="1"/>
  <c r="K42" i="1"/>
  <c r="L42" i="1" s="1"/>
  <c r="K41" i="1"/>
  <c r="L41" i="1" s="1"/>
  <c r="K40" i="1"/>
  <c r="L40" i="1" s="1"/>
  <c r="K39" i="1"/>
  <c r="L39" i="1" s="1"/>
  <c r="K38" i="1"/>
  <c r="L38" i="1" s="1"/>
  <c r="K37" i="1"/>
  <c r="K36" i="1"/>
  <c r="L36" i="1" s="1"/>
  <c r="K35" i="1"/>
  <c r="L35" i="1" s="1"/>
  <c r="K34" i="1"/>
  <c r="L34" i="1" s="1"/>
  <c r="K33" i="1"/>
  <c r="L33" i="1" s="1"/>
  <c r="K32" i="1"/>
  <c r="L32" i="1" s="1"/>
  <c r="K31" i="1"/>
  <c r="L31" i="1" s="1"/>
  <c r="K29" i="1"/>
  <c r="L29" i="1" s="1"/>
  <c r="K28" i="1"/>
  <c r="L28" i="1" s="1"/>
  <c r="K27" i="1"/>
  <c r="L27" i="1" s="1"/>
  <c r="K26" i="1"/>
  <c r="L26" i="1" s="1"/>
  <c r="K25" i="1"/>
  <c r="L25" i="1" s="1"/>
  <c r="K24" i="1"/>
  <c r="L24" i="1" s="1"/>
  <c r="K23" i="1"/>
  <c r="L23" i="1" s="1"/>
  <c r="K21" i="1"/>
  <c r="L21" i="1" s="1"/>
  <c r="H74" i="1"/>
  <c r="H57" i="1"/>
  <c r="H56" i="1"/>
  <c r="I10" i="1"/>
  <c r="I11" i="1"/>
  <c r="I12" i="1"/>
  <c r="I14" i="1"/>
  <c r="I15" i="1"/>
  <c r="I18" i="1"/>
  <c r="K20" i="1"/>
  <c r="L20" i="1" s="1"/>
  <c r="H81" i="1"/>
  <c r="H80" i="1"/>
  <c r="H79" i="1"/>
  <c r="H78" i="1"/>
  <c r="H77" i="1"/>
  <c r="H55" i="1"/>
  <c r="H58" i="1"/>
  <c r="H59" i="1"/>
  <c r="H60" i="1"/>
  <c r="H61" i="1"/>
  <c r="H62" i="1"/>
  <c r="H63" i="1"/>
  <c r="H64" i="1"/>
  <c r="H65" i="1"/>
  <c r="H66" i="1"/>
  <c r="H67" i="1"/>
  <c r="H68" i="1"/>
  <c r="H69" i="1"/>
  <c r="H70" i="1"/>
  <c r="H71" i="1"/>
  <c r="H72" i="1"/>
  <c r="H73" i="1"/>
  <c r="H75" i="1"/>
  <c r="H54" i="1"/>
  <c r="H52" i="1"/>
  <c r="H47" i="1"/>
  <c r="H48" i="1"/>
  <c r="H49" i="1"/>
  <c r="H50" i="1"/>
  <c r="H51" i="1"/>
  <c r="H46" i="1"/>
  <c r="H32" i="1"/>
  <c r="H33" i="1"/>
  <c r="H34" i="1"/>
  <c r="H35" i="1"/>
  <c r="H36" i="1"/>
  <c r="H37" i="1"/>
  <c r="I37" i="1" s="1"/>
  <c r="H38" i="1"/>
  <c r="H39" i="1"/>
  <c r="H40" i="1"/>
  <c r="H41" i="1"/>
  <c r="H42" i="1"/>
  <c r="H43" i="1"/>
  <c r="H44" i="1"/>
  <c r="H31" i="1"/>
  <c r="H24" i="1"/>
  <c r="H25" i="1"/>
  <c r="H26" i="1"/>
  <c r="H27" i="1"/>
  <c r="H28" i="1"/>
  <c r="H29" i="1"/>
  <c r="I29" i="1" s="1"/>
  <c r="H23" i="1"/>
  <c r="H21" i="1"/>
  <c r="H20" i="1"/>
  <c r="R18" i="1" l="1"/>
  <c r="R11" i="1"/>
  <c r="R10" i="1"/>
  <c r="R14" i="1"/>
  <c r="R17" i="1"/>
  <c r="R13" i="1"/>
  <c r="R15" i="1"/>
  <c r="R9" i="1"/>
  <c r="R16" i="1"/>
  <c r="I26" i="1"/>
  <c r="R26" i="1" s="1"/>
  <c r="Q26" i="1"/>
  <c r="I52" i="1"/>
  <c r="R52" i="1" s="1"/>
  <c r="Q52" i="1"/>
  <c r="I60" i="1"/>
  <c r="R60" i="1" s="1"/>
  <c r="Q60" i="1"/>
  <c r="I20" i="1"/>
  <c r="R20" i="1" s="1"/>
  <c r="Q20" i="1"/>
  <c r="I44" i="1"/>
  <c r="R44" i="1" s="1"/>
  <c r="Q44" i="1"/>
  <c r="I36" i="1"/>
  <c r="R36" i="1" s="1"/>
  <c r="Q36" i="1"/>
  <c r="I49" i="1"/>
  <c r="R49" i="1" s="1"/>
  <c r="Q49" i="1"/>
  <c r="I54" i="1"/>
  <c r="R54" i="1" s="1"/>
  <c r="Q54" i="1"/>
  <c r="I71" i="1"/>
  <c r="R71" i="1" s="1"/>
  <c r="Q71" i="1"/>
  <c r="I67" i="1"/>
  <c r="R67" i="1" s="1"/>
  <c r="Q67" i="1"/>
  <c r="I63" i="1"/>
  <c r="R63" i="1" s="1"/>
  <c r="Q63" i="1"/>
  <c r="I59" i="1"/>
  <c r="R59" i="1" s="1"/>
  <c r="Q59" i="1"/>
  <c r="I78" i="1"/>
  <c r="R78" i="1" s="1"/>
  <c r="Q78" i="1"/>
  <c r="R12" i="1"/>
  <c r="I57" i="1"/>
  <c r="Q57" i="1"/>
  <c r="I23" i="1"/>
  <c r="R23" i="1" s="1"/>
  <c r="Q23" i="1"/>
  <c r="I41" i="1"/>
  <c r="R41" i="1" s="1"/>
  <c r="Q41" i="1"/>
  <c r="I50" i="1"/>
  <c r="R50" i="1" s="1"/>
  <c r="Q50" i="1"/>
  <c r="I68" i="1"/>
  <c r="R68" i="1" s="1"/>
  <c r="Q68" i="1"/>
  <c r="I77" i="1"/>
  <c r="R77" i="1" s="1"/>
  <c r="Q77" i="1"/>
  <c r="I25" i="1"/>
  <c r="R25" i="1" s="1"/>
  <c r="Q25" i="1"/>
  <c r="I40" i="1"/>
  <c r="R40" i="1" s="1"/>
  <c r="Q40" i="1"/>
  <c r="I28" i="1"/>
  <c r="R28" i="1" s="1"/>
  <c r="Q28" i="1"/>
  <c r="I39" i="1"/>
  <c r="R39" i="1" s="1"/>
  <c r="Q39" i="1"/>
  <c r="I48" i="1"/>
  <c r="R48" i="1" s="1"/>
  <c r="Q48" i="1"/>
  <c r="I70" i="1"/>
  <c r="R70" i="1" s="1"/>
  <c r="Q70" i="1"/>
  <c r="I58" i="1"/>
  <c r="R58" i="1" s="1"/>
  <c r="Q58" i="1"/>
  <c r="I74" i="1"/>
  <c r="R74" i="1" s="1"/>
  <c r="Q74" i="1"/>
  <c r="I31" i="1"/>
  <c r="R31" i="1" s="1"/>
  <c r="Q31" i="1"/>
  <c r="I33" i="1"/>
  <c r="R33" i="1" s="1"/>
  <c r="Q33" i="1"/>
  <c r="I72" i="1"/>
  <c r="R72" i="1" s="1"/>
  <c r="Q72" i="1"/>
  <c r="I64" i="1"/>
  <c r="R64" i="1" s="1"/>
  <c r="Q64" i="1"/>
  <c r="I81" i="1"/>
  <c r="Q81" i="1"/>
  <c r="I56" i="1"/>
  <c r="R56" i="1" s="1"/>
  <c r="Q56" i="1"/>
  <c r="I32" i="1"/>
  <c r="R32" i="1" s="1"/>
  <c r="Q32" i="1"/>
  <c r="I21" i="1"/>
  <c r="R21" i="1" s="1"/>
  <c r="Q21" i="1"/>
  <c r="I24" i="1"/>
  <c r="R24" i="1" s="1"/>
  <c r="Q24" i="1"/>
  <c r="I43" i="1"/>
  <c r="R43" i="1" s="1"/>
  <c r="Q43" i="1"/>
  <c r="I35" i="1"/>
  <c r="R35" i="1" s="1"/>
  <c r="Q35" i="1"/>
  <c r="I46" i="1"/>
  <c r="R46" i="1" s="1"/>
  <c r="Q46" i="1"/>
  <c r="I75" i="1"/>
  <c r="R75" i="1" s="1"/>
  <c r="Q75" i="1"/>
  <c r="I66" i="1"/>
  <c r="R66" i="1" s="1"/>
  <c r="Q66" i="1"/>
  <c r="I62" i="1"/>
  <c r="R62" i="1" s="1"/>
  <c r="Q62" i="1"/>
  <c r="I79" i="1"/>
  <c r="R79" i="1" s="1"/>
  <c r="Q79" i="1"/>
  <c r="I27" i="1"/>
  <c r="R27" i="1" s="1"/>
  <c r="Q27" i="1"/>
  <c r="I42" i="1"/>
  <c r="R42" i="1" s="1"/>
  <c r="Q42" i="1"/>
  <c r="I38" i="1"/>
  <c r="R38" i="1" s="1"/>
  <c r="Q38" i="1"/>
  <c r="I34" i="1"/>
  <c r="R34" i="1" s="1"/>
  <c r="Q34" i="1"/>
  <c r="I51" i="1"/>
  <c r="R51" i="1" s="1"/>
  <c r="Q51" i="1"/>
  <c r="I47" i="1"/>
  <c r="R47" i="1" s="1"/>
  <c r="Q47" i="1"/>
  <c r="I73" i="1"/>
  <c r="R73" i="1" s="1"/>
  <c r="Q73" i="1"/>
  <c r="I69" i="1"/>
  <c r="R69" i="1" s="1"/>
  <c r="Q69" i="1"/>
  <c r="I65" i="1"/>
  <c r="R65" i="1" s="1"/>
  <c r="Q65" i="1"/>
  <c r="I61" i="1"/>
  <c r="R61" i="1" s="1"/>
  <c r="Q61" i="1"/>
  <c r="I55" i="1"/>
  <c r="R55" i="1" s="1"/>
  <c r="Q55" i="1"/>
  <c r="I80" i="1"/>
  <c r="R80" i="1" s="1"/>
  <c r="Q80" i="1"/>
  <c r="R81" i="1"/>
  <c r="O29" i="1"/>
  <c r="R29" i="1" s="1"/>
  <c r="Q29" i="1"/>
  <c r="L37" i="1"/>
  <c r="R37" i="1" s="1"/>
  <c r="Q37" i="1"/>
  <c r="L57" i="1"/>
  <c r="I82" i="1" l="1"/>
  <c r="R57" i="1"/>
  <c r="R82" i="1" s="1"/>
  <c r="L82" i="1"/>
  <c r="O82" i="1"/>
  <c r="D85" i="1" l="1"/>
</calcChain>
</file>

<file path=xl/sharedStrings.xml><?xml version="1.0" encoding="utf-8"?>
<sst xmlns="http://schemas.openxmlformats.org/spreadsheetml/2006/main" count="179" uniqueCount="123">
  <si>
    <t>ALCALDÍA LOCAL ANTONIO NARIÑO</t>
  </si>
  <si>
    <t>ESTUDIO DE MERCADO</t>
  </si>
  <si>
    <t xml:space="preserve">OBJETO:“PRESTACIÓN DE SERVICIOS PARA LA SENSIBILIZACIÓN Y PREVENCIÓN DE VIOLENCIA DE GÉNERO CONTRA LA MUJER, CONTRIBUYENDO A LA IDENTIFICACIÓN DE RIESGO DE FEMINICIDIO EN LA LOCALIDAD DE ANTONIO NARIÑO”  </t>
  </si>
  <si>
    <t>EMPRESA QUE COTIZA:</t>
  </si>
  <si>
    <t>NIT:</t>
  </si>
  <si>
    <t>CELULAR:</t>
  </si>
  <si>
    <t>CORREO ELECTRONICO:</t>
  </si>
  <si>
    <t>LISTA DE ITEMS PARA ADQUIRIR</t>
  </si>
  <si>
    <t xml:space="preserve">CIIU </t>
  </si>
  <si>
    <t xml:space="preserve"> ELEMENTO Y DESCRIPCION</t>
  </si>
  <si>
    <t>CANTIDAD</t>
  </si>
  <si>
    <t>UNIDAD DE MEDIDA</t>
  </si>
  <si>
    <t>VALOR UNITARIO SIN IVA</t>
  </si>
  <si>
    <t>VALOR UNITARIO
Incluyendo IVA</t>
  </si>
  <si>
    <t>VALOR TOTAL</t>
  </si>
  <si>
    <t>OBSERVACIONES</t>
  </si>
  <si>
    <t>RECURSO HUMANO</t>
  </si>
  <si>
    <r>
      <rPr>
        <b/>
        <sz val="18"/>
        <color theme="1"/>
        <rFont val="Calibri"/>
        <family val="2"/>
        <scheme val="minor"/>
      </rPr>
      <t>AUXILIAR  ADMINISTRATIVA (Mujer)</t>
    </r>
    <r>
      <rPr>
        <sz val="18"/>
        <color theme="1"/>
        <rFont val="Calibri"/>
        <family val="2"/>
        <scheme val="minor"/>
      </rPr>
      <t xml:space="preserve"> Titulo Bachiller con experiencia general mínimo de un (1) año en  apoyo a organización de eventos públicos y atención en áreas administrativas, contables y presentación de informes (dirigidos a personas en situación de vulnerabilidad, discapacidad entre otras poblaciones).</t>
    </r>
  </si>
  <si>
    <r>
      <rPr>
        <b/>
        <sz val="18"/>
        <color theme="1"/>
        <rFont val="Calibri"/>
        <family val="2"/>
        <scheme val="minor"/>
      </rPr>
      <t>ASISTENTE ADMINISTRATIVA (Mujer)</t>
    </r>
    <r>
      <rPr>
        <sz val="18"/>
        <color theme="1"/>
        <rFont val="Calibri"/>
        <family val="2"/>
        <scheme val="minor"/>
      </rPr>
      <t xml:space="preserve"> Titulo Bachiller con experiencia general mínimo de un (1) año, en atención y manejo de personal interno y externo, población vulnerable entre otros, con conocimiento en áreas administrativas u organizacionales.
Con experiencia especifica en revisión de hojas de vida del recurso humano, selección de personal y presentación de informes.
</t>
    </r>
  </si>
  <si>
    <r>
      <rPr>
        <b/>
        <sz val="18"/>
        <color theme="1"/>
        <rFont val="Calibri"/>
        <family val="2"/>
        <scheme val="minor"/>
      </rPr>
      <t>TALLERISTA DE DEFENSA PERSONAL WENDO: (Mujer)</t>
    </r>
    <r>
      <rPr>
        <sz val="18"/>
        <color theme="1"/>
        <rFont val="Calibri"/>
        <family val="2"/>
        <scheme val="minor"/>
      </rPr>
      <t xml:space="preserve"> Título en Administración Deportiva y/o Licenciatura en Educación Física, Cultura Física y afines, con conocimiento en 
• Experiencia general: mínima de dos (2) años en proyectos deportivos y/o, clases grupales, actividades físicas con todo tipo población, experiencia en defensa personal femenina , con experiencia minima demostrable de dos (2) años relacionados con enfoque de género y/o Derechos de las Mujeres y/o Política Pública de Mujeres y Equidad de Género.</t>
    </r>
  </si>
  <si>
    <r>
      <rPr>
        <b/>
        <sz val="18"/>
        <color theme="1"/>
        <rFont val="Calibri"/>
        <family val="2"/>
        <scheme val="minor"/>
      </rPr>
      <t>TALLERISTA DE LETTERING:</t>
    </r>
    <r>
      <rPr>
        <sz val="18"/>
        <color theme="1"/>
        <rFont val="Calibri"/>
        <family val="2"/>
        <scheme val="minor"/>
      </rPr>
      <t xml:space="preserve"> </t>
    </r>
    <r>
      <rPr>
        <b/>
        <sz val="18"/>
        <color theme="1"/>
        <rFont val="Calibri"/>
        <family val="2"/>
        <scheme val="minor"/>
      </rPr>
      <t>(Mujer)</t>
    </r>
    <r>
      <rPr>
        <sz val="18"/>
        <color theme="1"/>
        <rFont val="Calibri"/>
        <family val="2"/>
        <scheme val="minor"/>
      </rPr>
      <t xml:space="preserve"> Titulo Bachiller con conocimiento en tecnicas de Brush Lettering , Chalk Lettering y/o hand lettering entre otras, con experiencia minima demostrable de tres (3) años relacionados con enfoque de género y/o Derechos de las Mujeres y/o Política Pública de Mujeres y Equidad de Género.</t>
    </r>
  </si>
  <si>
    <r>
      <t>TALLERISTA DE ELABORACIÓN DE JABONES ARTESANALES:</t>
    </r>
    <r>
      <rPr>
        <sz val="18"/>
        <color theme="1"/>
        <rFont val="Calibri"/>
        <family val="2"/>
        <scheme val="minor"/>
      </rPr>
      <t xml:space="preserve"> </t>
    </r>
    <r>
      <rPr>
        <b/>
        <sz val="18"/>
        <color theme="1"/>
        <rFont val="Calibri"/>
        <family val="2"/>
        <scheme val="minor"/>
      </rPr>
      <t xml:space="preserve">(Mujer) </t>
    </r>
    <r>
      <rPr>
        <sz val="18"/>
        <color theme="1"/>
        <rFont val="Calibri"/>
        <family val="2"/>
        <scheme val="minor"/>
      </rPr>
      <t>Titulo profesional en fisioterepia, ciencias bioenergeticas o a fines, con conocimientos en aromaterapía, actividades de prevención y de tratamiento en procesos de recuperación de las funciones motoras y cognitivas  por medio de elaboración de jabones , entre otras.
Con experiencia minima demostrable de tres (3) años relacionados en cátedra con enfoque de género y/o Derechos de las Mujeres y/o Política Pública de Mujeres y Equidad de Género.</t>
    </r>
  </si>
  <si>
    <r>
      <t xml:space="preserve">TALLERISTA DE TEJIDO TAPESTRY: (Mujer)  </t>
    </r>
    <r>
      <rPr>
        <sz val="18"/>
        <color theme="1"/>
        <rFont val="Calibri"/>
        <family val="2"/>
        <scheme val="minor"/>
      </rPr>
      <t>Tallerista en manualidades, especialidad en tejido Tapestry, Experiencia mínima certificada de dos (2) años en actividades de enseñanza de tejido con dos agujas a grupos de al menos 20 personas.</t>
    </r>
  </si>
  <si>
    <r>
      <t>INTERPRETE DE SEÑAS</t>
    </r>
    <r>
      <rPr>
        <sz val="18"/>
        <color theme="1"/>
        <rFont val="Calibri"/>
        <family val="2"/>
        <scheme val="minor"/>
      </rPr>
      <t>: (Mujeres) Experiencia certificada en eventos con población en condición de discapacidad auditiva, mínimo un (1) año, para lo cual el ejecutor certificará su idoneidad. 
(Por norma de salud ocupacional un intérprete en periodos de más de una hora, debe ser relevado cada 20-30 minutos durante el servicio.)</t>
    </r>
  </si>
  <si>
    <r>
      <t>PRESENTADORA DE EVENTOS (Evento de cierre)</t>
    </r>
    <r>
      <rPr>
        <sz val="18"/>
        <color theme="1"/>
        <rFont val="Calibri"/>
        <family val="2"/>
        <scheme val="minor"/>
      </rPr>
      <t>:</t>
    </r>
    <r>
      <rPr>
        <b/>
        <sz val="18"/>
        <color theme="1"/>
        <rFont val="Calibri"/>
        <family val="2"/>
        <scheme val="minor"/>
      </rPr>
      <t xml:space="preserve"> </t>
    </r>
    <r>
      <rPr>
        <sz val="18"/>
        <color theme="1"/>
        <rFont val="Calibri"/>
        <family val="2"/>
        <scheme val="minor"/>
      </rPr>
      <t>Perfil en Locución, y/o Recreación Artística, y/o Comunicación, y/o Periodismo, y/o Relaciones Públicas. 
Experiencia general:Experiencia Certificada en mínimo de Dos (2) contratos como Animador y/o Presentador Eventos, con manejo de lenguaje incluyente no sexista.</t>
    </r>
    <r>
      <rPr>
        <b/>
        <sz val="18"/>
        <color theme="1"/>
        <rFont val="Calibri"/>
        <family val="2"/>
        <scheme val="minor"/>
      </rPr>
      <t xml:space="preserve">
</t>
    </r>
    <r>
      <rPr>
        <sz val="18"/>
        <color theme="1"/>
        <rFont val="Calibri"/>
        <family val="2"/>
        <scheme val="minor"/>
      </rPr>
      <t>Experta en manejo de publicos de más de 100 personas, con experiencia en moderación de  foros  en temas sociales.</t>
    </r>
  </si>
  <si>
    <r>
      <t xml:space="preserve">OPERARIAS Y/O OPERARIOS LOGÍSTICOS: </t>
    </r>
    <r>
      <rPr>
        <sz val="18"/>
        <color theme="1"/>
        <rFont val="Calibri"/>
        <family val="2"/>
        <scheme val="minor"/>
      </rPr>
      <t>Título de Bachiller
Experiencia mínima de seis (6) meses en operación logística de eventos</t>
    </r>
  </si>
  <si>
    <t>KIT DE WENDO</t>
  </si>
  <si>
    <r>
      <rPr>
        <b/>
        <sz val="18"/>
        <color theme="1"/>
        <rFont val="Calibri"/>
        <family val="2"/>
        <scheme val="minor"/>
      </rPr>
      <t xml:space="preserve">ALARMA PERSONAL TIPO LLAVERO: </t>
    </r>
    <r>
      <rPr>
        <sz val="18"/>
        <color theme="1"/>
        <rFont val="Calibri"/>
        <family val="2"/>
        <scheme val="minor"/>
      </rPr>
      <t>mínimo de 140 decibeles luz led con el logo de la alcaldia  y/o eslogan "La 15 deja huella"</t>
    </r>
  </si>
  <si>
    <t>Unidades</t>
  </si>
  <si>
    <r>
      <t xml:space="preserve">BOTILITO PLÁSTICO: </t>
    </r>
    <r>
      <rPr>
        <sz val="18"/>
        <color theme="1"/>
        <rFont val="Calibri"/>
        <family val="2"/>
        <scheme val="minor"/>
      </rPr>
      <t xml:space="preserve">Termo plastico  con capacidad de 850ml, anti goteo incluye válvula de seguridad y rosca twist-off que permite abrir y cerrar la tapa en un giro. MATERIAL: PET MEDIDAS: 24,5 x 7,4 cm. Color morado 
ÁREA IMPRESIÓN APROXIMADA: 5cm alto x 4cm ancho Tampografia / Serigrafia 9 cms alto x 8 cms ancho.  Tampografía con Tratamiento / Serigrafia con Tratamiento.
Debe tener impreso en el frente el Logo y eslogan de la alcaldía, en la parte de atrás las líneas de atención a la mujer y/o  línea púrpura, previamente aprobado por la oficina de prensa. </t>
    </r>
  </si>
  <si>
    <t>KIT DE LETTERING</t>
  </si>
  <si>
    <r>
      <rPr>
        <b/>
        <sz val="18"/>
        <color theme="1"/>
        <rFont val="Calibri"/>
        <family val="2"/>
        <scheme val="minor"/>
      </rPr>
      <t>GUÍA PRÁCTICA DE 100 HOJAS</t>
    </r>
    <r>
      <rPr>
        <sz val="18"/>
        <color theme="1"/>
        <rFont val="Calibri"/>
        <family val="2"/>
        <scheme val="minor"/>
      </rPr>
      <t xml:space="preserve"> 
Tamaño media carta (Bond 90 gr) 50 páginas de práctica para soltar la mano y aprender a dibujar letras, (hojas impresas con: trazos básicos, abecedario mayúsculas y minúsculas, números y palabras, además  hojas en blanco con guía y puntos.</t>
    </r>
  </si>
  <si>
    <t>30 paq x 3 und</t>
  </si>
  <si>
    <t>Paquete * Unidades</t>
  </si>
  <si>
    <t xml:space="preserve">Marcador permanentes punta biselada X 6 unidades, colores pastel </t>
  </si>
  <si>
    <t>30 paq x 6 und</t>
  </si>
  <si>
    <t>Marcador doble punta (punta pincel lettering y micro punta X 12)</t>
  </si>
  <si>
    <t>30 paq x 12 und</t>
  </si>
  <si>
    <t>Marcadores gráficos metalizados punta bala x 3 unidades  diferentes colores</t>
  </si>
  <si>
    <t>Lápiz jumbo Hb  negro</t>
  </si>
  <si>
    <t>Borrador de nata blanco</t>
  </si>
  <si>
    <t>Tajalápiz con depósito para doble punta grueso y delgado</t>
  </si>
  <si>
    <t>KIT DE JABONES ARTESANALES</t>
  </si>
  <si>
    <t>250gr de base de glicerina de jabón transparente</t>
  </si>
  <si>
    <t xml:space="preserve">250gr de base de glicerina de jabón blanca </t>
  </si>
  <si>
    <t>Rollo de vinipel apto para alimentos  500 metros x 30 cms de alto</t>
  </si>
  <si>
    <t>Unidad</t>
  </si>
  <si>
    <t xml:space="preserve">Molde siliconado personalizado ( figuras feministas) para hacer jabones x  4 </t>
  </si>
  <si>
    <t>Alcohol antiséptico (Uso para los dos grupos, administrado por la docente)</t>
  </si>
  <si>
    <t>Fragancias de uso cosmetico concentradas con aroma surtidos de 30ml  c/u (jazmín, chocolate, rosa, afrutadas, lavanda y citricas)</t>
  </si>
  <si>
    <t>Pipeta Pasteur x 3ml, bolsa x 10 unidades</t>
  </si>
  <si>
    <t>Paquete*10 Unidades</t>
  </si>
  <si>
    <t>Polvo Colorante Mica y/o pigmentos de Jabon de uso cosmetico colores surtidos (primerios y satinados)</t>
  </si>
  <si>
    <t>Espátula de silicona para la mezcla de los ingredientes</t>
  </si>
  <si>
    <r>
      <rPr>
        <b/>
        <sz val="18"/>
        <color theme="1"/>
        <rFont val="Calibri"/>
        <family val="2"/>
        <scheme val="minor"/>
      </rPr>
      <t xml:space="preserve">PALOS PALILLOS DE PINCHOS PARA BROCHETAS </t>
    </r>
    <r>
      <rPr>
        <sz val="18"/>
        <color theme="1"/>
        <rFont val="Calibri"/>
        <family val="2"/>
        <scheme val="minor"/>
      </rPr>
      <t xml:space="preserve">
Bambú 100 unidades, Medida 30 centímetros</t>
    </r>
  </si>
  <si>
    <t>paquetes*100 Unidades</t>
  </si>
  <si>
    <r>
      <rPr>
        <b/>
        <sz val="18"/>
        <color theme="1"/>
        <rFont val="Calibri"/>
        <family val="2"/>
        <scheme val="minor"/>
      </rPr>
      <t>GUANTES DE VINILO</t>
    </r>
    <r>
      <rPr>
        <sz val="18"/>
        <color theme="1"/>
        <rFont val="Calibri"/>
        <family val="2"/>
        <scheme val="minor"/>
      </rPr>
      <t xml:space="preserve"> 
Sin talco transparente x 100 unds,talla M</t>
    </r>
  </si>
  <si>
    <t>cajas*100 Unidades</t>
  </si>
  <si>
    <r>
      <rPr>
        <b/>
        <sz val="18"/>
        <color theme="1"/>
        <rFont val="Calibri"/>
        <family val="2"/>
        <scheme val="minor"/>
      </rPr>
      <t xml:space="preserve">TAZA DE MEDICIÓN </t>
    </r>
    <r>
      <rPr>
        <sz val="18"/>
        <color theme="1"/>
        <rFont val="Calibri"/>
        <family val="2"/>
        <scheme val="minor"/>
      </rPr>
      <t xml:space="preserve">
Min. 500 ml (onzas, mililitros, cucharadas), vidrio resistente al calor, con mango</t>
    </r>
  </si>
  <si>
    <r>
      <rPr>
        <b/>
        <sz val="18"/>
        <color theme="1"/>
        <rFont val="Calibri"/>
        <family val="2"/>
        <scheme val="minor"/>
      </rPr>
      <t>TAZA DE MEDICIÓN</t>
    </r>
    <r>
      <rPr>
        <sz val="18"/>
        <color theme="1"/>
        <rFont val="Calibri"/>
        <family val="2"/>
        <scheme val="minor"/>
      </rPr>
      <t xml:space="preserve">
Min. 250 ml (onzas, mililitros, cucharadas), plastica resistente al calor, con mango</t>
    </r>
  </si>
  <si>
    <r>
      <rPr>
        <b/>
        <sz val="18"/>
        <color theme="1"/>
        <rFont val="Calibri"/>
        <family val="2"/>
        <scheme val="minor"/>
      </rPr>
      <t xml:space="preserve">ESTUFA ELECTRICA  PORTATIL 1 PUESTO </t>
    </r>
    <r>
      <rPr>
        <sz val="18"/>
        <color theme="1"/>
        <rFont val="Calibri"/>
        <family val="2"/>
        <scheme val="minor"/>
      </rPr>
      <t xml:space="preserve">
Acero inoxidable resistente a altas temperatura, Control automático con termostato, Controles totalmente ajustables, Revestimiento antiadherente. Rápido calentamiento, Ligera y portátil, Fácil limpieza.,120V ~ 60Hz 1000w</t>
    </r>
  </si>
  <si>
    <t>Aguja de crochet mango de silicona # 2,5</t>
  </si>
  <si>
    <t>Marcador de puntos (Paquetes x 6)</t>
  </si>
  <si>
    <t>Paquetes* 6 Unidades</t>
  </si>
  <si>
    <t>100grs de hilo macramé color oscuro (negro, azúl, café, gris)</t>
  </si>
  <si>
    <t>100grs de hilo macramé color claro (blanco, amarillo, rosado, verde claro) , gris)</t>
  </si>
  <si>
    <t>100grs de hilo macramé color (fucsia, verde limón, etc)</t>
  </si>
  <si>
    <t xml:space="preserve">100grs de hilo macramé color (azúl rey, rojo, mostaza, etc) </t>
  </si>
  <si>
    <t>100grs de hilo macramé color oscuro (lila, turquesa, etc)</t>
  </si>
  <si>
    <t>LOGISTICA</t>
  </si>
  <si>
    <r>
      <rPr>
        <b/>
        <sz val="18"/>
        <color theme="1"/>
        <rFont val="Calibri"/>
        <family val="2"/>
        <scheme val="minor"/>
      </rPr>
      <t>ALQUILER DE SALONES</t>
    </r>
    <r>
      <rPr>
        <sz val="18"/>
        <color theme="1"/>
        <rFont val="Calibri"/>
        <family val="2"/>
        <scheme val="minor"/>
      </rPr>
      <t xml:space="preserve"> 
(4 Horas Semanales) (Tener en cuenta los 15 salones comunales)</t>
    </r>
  </si>
  <si>
    <t>Sesiones 
2 Horas * 2 días a la semana</t>
  </si>
  <si>
    <r>
      <rPr>
        <b/>
        <sz val="18"/>
        <color theme="1"/>
        <rFont val="Calibri"/>
        <family val="2"/>
        <scheme val="minor"/>
      </rPr>
      <t>CARPAS 4*4</t>
    </r>
    <r>
      <rPr>
        <sz val="18"/>
        <color theme="1"/>
        <rFont val="Calibri"/>
        <family val="2"/>
        <scheme val="minor"/>
      </rPr>
      <t xml:space="preserve">
Alquiler de Carpas estructural de 4x4 mts, Lona alta densidad, alto calibre con microfibras internas para mayor duración calibre 700 a 530 fibras con techo, parales Y laterales.
El ejecutor debe garantizar el transporte y armado de las mismas, Jornada de 6 horas</t>
    </r>
  </si>
  <si>
    <t>Unidades * 6 horas</t>
  </si>
  <si>
    <r>
      <rPr>
        <b/>
        <sz val="18"/>
        <color theme="1"/>
        <rFont val="Calibri"/>
        <family val="2"/>
        <scheme val="minor"/>
      </rPr>
      <t>MESAS 2*2</t>
    </r>
    <r>
      <rPr>
        <sz val="18"/>
        <color theme="1"/>
        <rFont val="Calibri"/>
        <family val="2"/>
        <scheme val="minor"/>
      </rPr>
      <t xml:space="preserve">
Mesas plásticas blancas, de 180 cms de largo X 74 cms de ancho X 75 cms de alto. 
Por una jornada de 6 horas</t>
    </r>
  </si>
  <si>
    <r>
      <rPr>
        <b/>
        <sz val="18"/>
        <color theme="1"/>
        <rFont val="Calibri"/>
        <family val="2"/>
        <scheme val="minor"/>
      </rPr>
      <t>FORMATOS</t>
    </r>
    <r>
      <rPr>
        <sz val="18"/>
        <color theme="1"/>
        <rFont val="Calibri"/>
        <family val="2"/>
        <scheme val="minor"/>
      </rPr>
      <t xml:space="preserve">
Tamaño: Oficio, Color: Policromía, Sentido: vertical, Dividido en dos para que en cada hoja quede la inscripción y el consentimiento informado, igualmente para la planilla de ingreso y salida . Utilizar Papel de material reciclado, Gramaje: 75 g</t>
    </r>
  </si>
  <si>
    <r>
      <rPr>
        <b/>
        <sz val="18"/>
        <color theme="1"/>
        <rFont val="Calibri"/>
        <family val="2"/>
        <scheme val="minor"/>
      </rPr>
      <t>CERTIFICADOS</t>
    </r>
    <r>
      <rPr>
        <sz val="18"/>
        <color theme="1"/>
        <rFont val="Calibri"/>
        <family val="2"/>
        <scheme val="minor"/>
      </rPr>
      <t xml:space="preserve"> ( 1 para cada participante de los diferentes talleres debe contener los diferentes logos institucionales Tamaño media Carta, opalina, tintas 4x0, firmados respectivamente).</t>
    </r>
  </si>
  <si>
    <t>Horas</t>
  </si>
  <si>
    <r>
      <rPr>
        <b/>
        <sz val="18"/>
        <color theme="1"/>
        <rFont val="Calibri"/>
        <family val="2"/>
        <scheme val="minor"/>
      </rPr>
      <t xml:space="preserve">TAPIZ O LIENZO EN TELA:
</t>
    </r>
    <r>
      <rPr>
        <sz val="18"/>
        <color theme="1"/>
        <rFont val="Calibri"/>
        <family val="2"/>
        <scheme val="minor"/>
      </rPr>
      <t>Medidas 5 Mt * 2Mt
Lona Madreselva, Peso entre 142 a  210 gr/m2, tejido plano</t>
    </r>
  </si>
  <si>
    <r>
      <rPr>
        <b/>
        <sz val="18"/>
        <color theme="1"/>
        <rFont val="Calibri"/>
        <family val="2"/>
        <scheme val="minor"/>
      </rPr>
      <t>BROCHAS PARA PINTURA EN LIENZO DE TELA</t>
    </r>
    <r>
      <rPr>
        <sz val="18"/>
        <color theme="1"/>
        <rFont val="Calibri"/>
        <family val="2"/>
        <scheme val="minor"/>
      </rPr>
      <t xml:space="preserve">
Pincel Set de 4 pinceles Tamaños: 2 x 2 ", 1½", 1 ", ½"</t>
    </r>
  </si>
  <si>
    <t>Paq* 4  Unidades (Tamaños Surtidos)</t>
  </si>
  <si>
    <r>
      <rPr>
        <b/>
        <sz val="18"/>
        <color theme="1"/>
        <rFont val="Calibri"/>
        <family val="2"/>
        <scheme val="minor"/>
      </rPr>
      <t xml:space="preserve">VINILOS PARA TELA </t>
    </r>
    <r>
      <rPr>
        <sz val="18"/>
        <color theme="1"/>
        <rFont val="Calibri"/>
        <family val="2"/>
        <scheme val="minor"/>
      </rPr>
      <t>(Lona Madreselva)</t>
    </r>
    <r>
      <rPr>
        <b/>
        <sz val="18"/>
        <color theme="1"/>
        <rFont val="Calibri"/>
        <family val="2"/>
        <scheme val="minor"/>
      </rPr>
      <t xml:space="preserve">
</t>
    </r>
    <r>
      <rPr>
        <sz val="18"/>
        <color theme="1"/>
        <rFont val="Calibri"/>
        <family val="2"/>
        <scheme val="minor"/>
      </rPr>
      <t>Colores: 
3 Primarios (1 AMARILLO, 1 AZUL Y 1 ROJO) 
2 Blancos
1 Negro</t>
    </r>
  </si>
  <si>
    <t>Galones</t>
  </si>
  <si>
    <r>
      <rPr>
        <b/>
        <sz val="18"/>
        <color theme="1"/>
        <rFont val="Calibri"/>
        <family val="2"/>
        <scheme val="minor"/>
      </rPr>
      <t>SILBATO TIPO LLAVERO</t>
    </r>
    <r>
      <rPr>
        <sz val="18"/>
        <color theme="1"/>
        <rFont val="Calibri"/>
        <family val="2"/>
        <scheme val="minor"/>
      </rPr>
      <t xml:space="preserve">
(Pito metálico tubular pequeño, con argolla para llavero,Fabricado en aluminio, MEDIDAS: Alto 6,9 cms, Diámetro 2,5 cms Incluyendo la argolla y Cuerpo 4,5 x 0,8 cm de diámetro.</t>
    </r>
  </si>
  <si>
    <r>
      <rPr>
        <b/>
        <sz val="18"/>
        <color theme="1"/>
        <rFont val="Calibri"/>
        <family val="2"/>
        <scheme val="minor"/>
      </rPr>
      <t>SEPARADOR DE LIBRO ECOLÓGICO</t>
    </r>
    <r>
      <rPr>
        <sz val="18"/>
        <color theme="1"/>
        <rFont val="Calibri"/>
        <family val="2"/>
        <scheme val="minor"/>
      </rPr>
      <t xml:space="preserve">
Material: Cartón, Medidas: 21.5 x 6.0 cm Grabado: En Serigrafía / Tampografía, Cara 1 violentometro y cara 2 linea purpura, lineas y lugares de atención, logo y eslogan de la alcaldía de Antonio Nariño, deben tener aprobación por prensa previa a su impresión.</t>
    </r>
  </si>
  <si>
    <r>
      <rPr>
        <b/>
        <sz val="18"/>
        <color theme="1"/>
        <rFont val="Calibri"/>
        <family val="2"/>
        <scheme val="minor"/>
      </rPr>
      <t>BOTILITO PLÁSTICO</t>
    </r>
    <r>
      <rPr>
        <sz val="18"/>
        <color theme="1"/>
        <rFont val="Calibri"/>
        <family val="2"/>
        <scheme val="minor"/>
      </rPr>
      <t xml:space="preserve">
Termo plastico  con capacidad de 850ml, anti goteo incluye válvula de seguridad y rosca twist-off que permite abrir y cerrar la tapa en un giro. MATERIAL: PET MEDIDAS: 24,5 x 7,4 cm. ÁREA IMPRESIÓN APROXIMADA: 5cm alto x 4cm ancho Tampo</t>
    </r>
  </si>
  <si>
    <r>
      <rPr>
        <b/>
        <sz val="18"/>
        <color theme="1"/>
        <rFont val="Calibri"/>
        <family val="2"/>
        <scheme val="minor"/>
      </rPr>
      <t xml:space="preserve">PLAN DE EMERGENCIA Y CONTINGENCIA (PEC) DE ALTA COMPLEJIDAD
</t>
    </r>
    <r>
      <rPr>
        <sz val="18"/>
        <color theme="1"/>
        <rFont val="Calibri"/>
        <family val="2"/>
        <scheme val="minor"/>
      </rPr>
      <t xml:space="preserve">Con todos los requisitos para el registro, evaluación y expedición de autorizaciones ante los competentes para la realización de las actividades de aglomeración de público, conforme a la normatividad vigente que regule la materia. 
</t>
    </r>
    <r>
      <rPr>
        <b/>
        <sz val="18"/>
        <color theme="1"/>
        <rFont val="Calibri"/>
        <family val="2"/>
        <scheme val="minor"/>
      </rPr>
      <t>Nota:</t>
    </r>
    <r>
      <rPr>
        <sz val="18"/>
        <color theme="1"/>
        <rFont val="Calibri"/>
        <family val="2"/>
        <scheme val="minor"/>
      </rPr>
      <t xml:space="preserve"> Dos (2) días: Una (1) Jornada de cuatro (4) horas y  Una (1) Jornada de seis (6) horas.</t>
    </r>
  </si>
  <si>
    <t>días</t>
  </si>
  <si>
    <r>
      <rPr>
        <b/>
        <sz val="18"/>
        <color theme="1"/>
        <rFont val="Calibri"/>
        <family val="2"/>
        <scheme val="minor"/>
      </rPr>
      <t>PUESTO DE SALUD TIPO MODULO ESTABILIZACION Y CLASIFICACION MEC</t>
    </r>
    <r>
      <rPr>
        <sz val="18"/>
        <color theme="1"/>
        <rFont val="Calibri"/>
        <family val="2"/>
        <scheme val="minor"/>
      </rPr>
      <t xml:space="preserve"> durante los días de los eventos, que cumpla con los requerimientos para la prestación del servicio. Que incluya servicio de paramédico y auxiliar de enfermería.
</t>
    </r>
    <r>
      <rPr>
        <b/>
        <sz val="18"/>
        <color theme="1"/>
        <rFont val="Calibri"/>
        <family val="2"/>
        <scheme val="minor"/>
      </rPr>
      <t>Nota:</t>
    </r>
    <r>
      <rPr>
        <sz val="18"/>
        <color theme="1"/>
        <rFont val="Calibri"/>
        <family val="2"/>
        <scheme val="minor"/>
      </rPr>
      <t xml:space="preserve"> Dos (2) días: Una (1) Jornada de cuatro (4) horas y  Una (1) Jornada de seis (6) horas.</t>
    </r>
  </si>
  <si>
    <r>
      <rPr>
        <b/>
        <sz val="18"/>
        <color theme="1"/>
        <rFont val="Calibri"/>
        <family val="2"/>
        <scheme val="minor"/>
      </rPr>
      <t>AMBULANCIA MEDICALIZADA</t>
    </r>
    <r>
      <rPr>
        <sz val="18"/>
        <color theme="1"/>
        <rFont val="Calibri"/>
        <family val="2"/>
        <scheme val="minor"/>
      </rPr>
      <t xml:space="preserve">
Ambulancia medicalizada que cumpla con los requisitos para la atención. </t>
    </r>
    <r>
      <rPr>
        <b/>
        <sz val="18"/>
        <color theme="1"/>
        <rFont val="Calibri"/>
        <family val="2"/>
        <scheme val="minor"/>
      </rPr>
      <t>Nota:</t>
    </r>
    <r>
      <rPr>
        <sz val="18"/>
        <color theme="1"/>
        <rFont val="Calibri"/>
        <family val="2"/>
        <scheme val="minor"/>
      </rPr>
      <t xml:space="preserve"> Dos (2) días: Una (1) Jornada de cuatro (4) horas y  Una (1) Jornada de seis (6) horas.</t>
    </r>
  </si>
  <si>
    <r>
      <rPr>
        <b/>
        <sz val="18"/>
        <color theme="1"/>
        <rFont val="Calibri"/>
        <family val="2"/>
        <scheme val="minor"/>
      </rPr>
      <t>ALQUILER DE BAÑOS (Evento de cierre)</t>
    </r>
    <r>
      <rPr>
        <sz val="18"/>
        <color theme="1"/>
        <rFont val="Calibri"/>
        <family val="2"/>
        <scheme val="minor"/>
      </rPr>
      <t xml:space="preserve">
Baños Portátiles (Juego De 2 Baños Que Incluyen Mantenimiento Y Lavamanos)  </t>
    </r>
  </si>
  <si>
    <r>
      <rPr>
        <b/>
        <sz val="18"/>
        <color theme="1"/>
        <rFont val="Calibri"/>
        <family val="2"/>
        <scheme val="minor"/>
      </rPr>
      <t>SONIDO PROFESIONAL</t>
    </r>
    <r>
      <rPr>
        <sz val="18"/>
        <color theme="1"/>
        <rFont val="Calibri"/>
        <family val="2"/>
        <scheme val="minor"/>
      </rPr>
      <t xml:space="preserve">
Sonido Profesional en alquiler: de 8.000 watts Electrovoice, consola sala de 16 canales, consola para monitores, 1 CD player, monitores de piso, micrófonos, dos torres de relevos de sonido de 8.000 watts cada una, Rack, Cableado; incluye ingeniero. Para 1 día</t>
    </r>
  </si>
  <si>
    <r>
      <rPr>
        <b/>
        <sz val="18"/>
        <color theme="1"/>
        <rFont val="Calibri"/>
        <family val="2"/>
        <scheme val="minor"/>
      </rPr>
      <t>PLANTA ELECTRICA</t>
    </r>
    <r>
      <rPr>
        <sz val="18"/>
        <color theme="1"/>
        <rFont val="Calibri"/>
        <family val="2"/>
        <scheme val="minor"/>
      </rPr>
      <t xml:space="preserve">
Planta eléctrica de 65 KVA insonoras y móviles. Nota: Tiempo de dedicación 1 DÍA</t>
    </r>
  </si>
  <si>
    <t>PUBLICIDAD</t>
  </si>
  <si>
    <r>
      <rPr>
        <b/>
        <sz val="18"/>
        <color theme="1"/>
        <rFont val="Calibri"/>
        <family val="2"/>
        <scheme val="minor"/>
      </rPr>
      <t>Piezas digitales Eventos</t>
    </r>
    <r>
      <rPr>
        <sz val="18"/>
        <color theme="1"/>
        <rFont val="Calibri"/>
        <family val="2"/>
        <scheme val="minor"/>
      </rPr>
      <t xml:space="preserve"> 
Invitación a la presentación pública, evento de conmemoración del 25 nov y 04 dic,  inscripción a los talleres y evento de cierre.</t>
    </r>
  </si>
  <si>
    <r>
      <rPr>
        <b/>
        <sz val="18"/>
        <color theme="1"/>
        <rFont val="Calibri"/>
        <family val="2"/>
        <scheme val="minor"/>
      </rPr>
      <t xml:space="preserve">Piezas digitales Talleres </t>
    </r>
    <r>
      <rPr>
        <sz val="18"/>
        <color theme="1"/>
        <rFont val="Calibri"/>
        <family val="2"/>
        <scheme val="minor"/>
      </rPr>
      <t>(Horarios, lugares, intensidad horaria y tematicas) 
Imagen aprobada por la oficina de Prensa de la Alcaldía Local.</t>
    </r>
  </si>
  <si>
    <t xml:space="preserve">KIT DE TEJIDO DE MOCHILAS TAPESTRY </t>
  </si>
  <si>
    <t>FUNDACIÓN IZAR</t>
  </si>
  <si>
    <t>CORPAEZCOL</t>
  </si>
  <si>
    <t>ADIFCOL</t>
  </si>
  <si>
    <t>Mujeres artistas Batucada (Evento de Conmememoración)</t>
  </si>
  <si>
    <t>Mujeres artistas Comparsa (Evento de Conmememoración)</t>
  </si>
  <si>
    <t>MESES</t>
  </si>
  <si>
    <t>HRS</t>
  </si>
  <si>
    <t>HRAS</t>
  </si>
  <si>
    <t>DÍA</t>
  </si>
  <si>
    <t>Litro</t>
  </si>
  <si>
    <t xml:space="preserve"> </t>
  </si>
  <si>
    <t>CANT/UNIDAD DE MEDIDA</t>
  </si>
  <si>
    <t>Jornada * 6 horas</t>
  </si>
  <si>
    <t>Nota: Es de aclarar que para los refrigerios, se debe tomar como porcetaje de IVA del 8%.</t>
  </si>
  <si>
    <t xml:space="preserve">Una vez realizado el estudio de mercado, conforme a las cotizaciones allegadas por los contratistas, se determina que el valor del proyecto es de : </t>
  </si>
  <si>
    <t>IVA del 8%</t>
  </si>
  <si>
    <t>PLAZO DE EJECUCIÓN: Cinco(05) meses</t>
  </si>
  <si>
    <r>
      <rPr>
        <b/>
        <sz val="18"/>
        <color theme="1"/>
        <rFont val="Calibri"/>
        <family val="2"/>
        <scheme val="minor"/>
      </rPr>
      <t>COORDINADORA GENERAL (Mujer) (R.H. HABILITANTE)</t>
    </r>
    <r>
      <rPr>
        <sz val="18"/>
        <color theme="1"/>
        <rFont val="Calibri"/>
        <family val="2"/>
        <scheme val="minor"/>
      </rPr>
      <t>Título Profesional en: Ciencias sociales y/o humanas y/o económicas, y/o administrativas o financieras y/o de la educación, o las profesiones derivadas de estas áreas de conocimiento serán verificadas en el Sistema Nacional de Información de la Educación Superior SNIES.
Experiencia Profesional: Certificada de tres (3) años, en temas relacionados con la coordinación y ejecución de proyectos con actividades relacionadas con Enfoque de Género y/o Derechos de las Mujeres y/o Política Pública de Mujeres y Equidad de Género de acuerdo a lo establecido por los criterios del sector mujer.</t>
    </r>
  </si>
  <si>
    <t>PROMEDIO UNITARIO</t>
  </si>
  <si>
    <t xml:space="preserve">PROMEDIO TOTAL </t>
  </si>
  <si>
    <r>
      <t xml:space="preserve">BOLSA DE TELA PLEGABLE CON BOLSILLO INCLUIDO.
</t>
    </r>
    <r>
      <rPr>
        <sz val="18"/>
        <color rgb="FF000000"/>
        <rFont val="Calibri"/>
        <family val="2"/>
        <scheme val="minor"/>
      </rPr>
      <t xml:space="preserve">Especificaciones: Alto 65 cm Ancho 41 cm, Profundidad 7 cm PLEGADO 10X10, Material Poliéster Impermeable, Color morado, Debe tener estampado sublimado, en el frente el Logo y eslogan de la alcaldía y las líneas de atención a la mujer y/o  línea púrpura, previamente aprobado por la oficina de prensa.  </t>
    </r>
  </si>
  <si>
    <r>
      <rPr>
        <b/>
        <sz val="18"/>
        <color theme="1"/>
        <rFont val="Calibri"/>
        <family val="2"/>
        <scheme val="minor"/>
      </rPr>
      <t>REFRIGERIO TIPO 1 EVENTOS (Evento de cierre)</t>
    </r>
    <r>
      <rPr>
        <sz val="18"/>
        <color theme="1"/>
        <rFont val="Calibri"/>
        <family val="2"/>
        <scheme val="minor"/>
      </rPr>
      <t xml:space="preserve">
Sándwich de pollo 150 gr ó sándwich de jamón 150 gr ó sándwich vegetariano 150gr  Pan blando de 8 cm. con servilleta y bolsa de papel. Bebida natural:mínimo 200 ml de contenido (jugos naturales, jugos étnicos, limonada). fruta de cosecha (manzana, pera, mandarina), dulce, empaque y servilletas. 
(Incluido transporte en la localidad).*  (EL VALOR UNITARIO CORRESPONDE AL VALOR DEL REFRIGERIO )
* La cantidad de refrigerios pueden cambiar por evento)</t>
    </r>
  </si>
  <si>
    <r>
      <rPr>
        <b/>
        <sz val="18"/>
        <color theme="1"/>
        <rFont val="Calibri"/>
        <family val="2"/>
        <scheme val="minor"/>
      </rPr>
      <t xml:space="preserve">Diseño e impresión de afiches </t>
    </r>
    <r>
      <rPr>
        <sz val="18"/>
        <color theme="1"/>
        <rFont val="Calibri"/>
        <family val="2"/>
        <scheme val="minor"/>
      </rPr>
      <t xml:space="preserve">
Tamaño: ½” Pliego, color: Policromia, Papel: fabricado con materiales reciclados y/o
residuos agroindustriales, Gramaje: 115 gr. 
Deben contener la siguiente información: Logos de la Alcaldía Local de Antonio Nariño, igualmente la fecha, hora, lugar e intensidad horaria de las actividades, todas las piezas publicitarias deben tener aprobación previa a su impresión.</t>
    </r>
  </si>
  <si>
    <r>
      <rPr>
        <b/>
        <sz val="18"/>
        <color theme="1"/>
        <rFont val="Calibri"/>
        <family val="2"/>
        <scheme val="minor"/>
      </rPr>
      <t xml:space="preserve">Diseño e impresión Volantes </t>
    </r>
    <r>
      <rPr>
        <sz val="18"/>
        <color theme="1"/>
        <rFont val="Calibri"/>
        <family val="2"/>
        <scheme val="minor"/>
      </rPr>
      <t xml:space="preserve">
Tamaño: ½” Carta, color policromía, Papel: fabricado con material reciclado y/o residuos agroindustriales, Gramaje: 115 gr (de acuerdo con la guía de contratación sostenible)</t>
    </r>
  </si>
  <si>
    <r>
      <rPr>
        <b/>
        <sz val="18"/>
        <color theme="1"/>
        <rFont val="Calibri"/>
        <family val="2"/>
        <scheme val="minor"/>
      </rPr>
      <t xml:space="preserve">Fotografías del proyecto  
</t>
    </r>
    <r>
      <rPr>
        <sz val="18"/>
        <color theme="1"/>
        <rFont val="Calibri"/>
        <family val="2"/>
        <scheme val="minor"/>
      </rPr>
      <t>Impresas en papel fotográfico en tamaño de 10 x 14 cm a color.  El ejecutor debe presentar 25 fotografías impresas de la ejecución del proyecto (5 de análisis del estado actual del territorio y presentación pública, 10 de desarrollo de talleres, actividades y convocatorias, 10 de eventos de conmemoración)</t>
    </r>
  </si>
  <si>
    <r>
      <rPr>
        <b/>
        <sz val="18"/>
        <color theme="1"/>
        <rFont val="Calibri"/>
        <family val="2"/>
        <scheme val="minor"/>
      </rPr>
      <t xml:space="preserve">REFRIGERIO TIPO 2 </t>
    </r>
    <r>
      <rPr>
        <sz val="18"/>
        <color theme="1"/>
        <rFont val="Calibri"/>
        <family val="2"/>
        <scheme val="minor"/>
      </rPr>
      <t xml:space="preserve"> (Evento de conmemoración )
Pasteles: Pollo o carne (220 gr) Medida 10 cm ó Palito de queso (70 gr), Fruta de cosecha: duraznos, manzanas, mandarinas, mangos, peras. Bebida: mínimo 200 ml de contenido (envase tetra pack y/o botella plástica desechable).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</si>
</sst>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2" formatCode="_-&quot;$&quot;* #,##0_-;\-&quot;$&quot;* #,##0_-;_-&quot;$&quot;* &quot;-&quot;_-;_-@_-"/>
    <numFmt numFmtId="164" formatCode="_-&quot;$&quot;\ * #,##0.00_-;\-&quot;$&quot;\ * #,##0.00_-;_-&quot;$&quot;\ * &quot;-&quot;??_-;_-@_-"/>
    <numFmt numFmtId="165" formatCode="_-&quot;$&quot;* #,##0.0_-;\-&quot;$&quot;* #,##0.0_-;_-&quot;$&quot;* &quot;-&quot;_-;_-@_-"/>
  </numFmts>
  <fonts count="13" x14ac:knownFonts="1">
    <font>
      <sz val="12"/>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b/>
      <sz val="11"/>
      <color rgb="FF000000"/>
      <name val="Calibri"/>
      <family val="2"/>
      <scheme val="minor"/>
    </font>
    <font>
      <b/>
      <sz val="11"/>
      <color theme="1"/>
      <name val="Calibri"/>
      <family val="2"/>
      <scheme val="minor"/>
    </font>
    <font>
      <b/>
      <sz val="18"/>
      <color rgb="FF000000"/>
      <name val="Calibri"/>
      <family val="2"/>
      <scheme val="minor"/>
    </font>
    <font>
      <sz val="18"/>
      <color theme="1"/>
      <name val="Calibri"/>
      <family val="2"/>
      <scheme val="minor"/>
    </font>
    <font>
      <b/>
      <sz val="18"/>
      <color theme="1"/>
      <name val="Calibri"/>
      <family val="2"/>
      <scheme val="minor"/>
    </font>
    <font>
      <sz val="18"/>
      <color rgb="FF000000"/>
      <name val="Calibri"/>
      <family val="2"/>
      <scheme val="minor"/>
    </font>
    <font>
      <sz val="11"/>
      <color rgb="FF000000"/>
      <name val="Calibri"/>
      <family val="2"/>
      <scheme val="minor"/>
    </font>
    <font>
      <b/>
      <i/>
      <sz val="18"/>
      <color theme="1"/>
      <name val="Calibri"/>
      <family val="2"/>
      <scheme val="minor"/>
    </font>
    <font>
      <b/>
      <sz val="16"/>
      <color theme="1"/>
      <name val="Calibri"/>
      <family val="2"/>
      <scheme val="minor"/>
    </font>
  </fonts>
  <fills count="11">
    <fill>
      <patternFill patternType="none"/>
    </fill>
    <fill>
      <patternFill patternType="gray125"/>
    </fill>
    <fill>
      <patternFill patternType="solid">
        <fgColor rgb="FFFFC000"/>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rgb="FFFFFF00"/>
        <bgColor indexed="64"/>
      </patternFill>
    </fill>
    <fill>
      <patternFill patternType="solid">
        <fgColor theme="5" tint="0.79998168889431442"/>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3">
    <xf numFmtId="0" fontId="0" fillId="0" borderId="0"/>
    <xf numFmtId="42" fontId="2" fillId="0" borderId="0" applyFont="0" applyFill="0" applyBorder="0" applyAlignment="0" applyProtection="0"/>
    <xf numFmtId="164" fontId="2" fillId="0" borderId="0" applyFont="0" applyFill="0" applyBorder="0" applyAlignment="0" applyProtection="0"/>
  </cellStyleXfs>
  <cellXfs count="81">
    <xf numFmtId="0" fontId="0" fillId="0" borderId="0" xfId="0"/>
    <xf numFmtId="0" fontId="0" fillId="0" borderId="0" xfId="0" applyAlignment="1">
      <alignment wrapText="1"/>
    </xf>
    <xf numFmtId="0" fontId="0" fillId="0" borderId="0" xfId="0" applyAlignment="1">
      <alignment vertical="center"/>
    </xf>
    <xf numFmtId="0" fontId="4" fillId="2" borderId="1" xfId="0" applyFont="1" applyFill="1" applyBorder="1" applyAlignment="1">
      <alignment horizontal="center" vertical="center"/>
    </xf>
    <xf numFmtId="0" fontId="3" fillId="0" borderId="0" xfId="0" applyFont="1" applyAlignment="1">
      <alignment horizontal="center" vertical="center"/>
    </xf>
    <xf numFmtId="0" fontId="5" fillId="0" borderId="0" xfId="0" applyFont="1" applyAlignment="1">
      <alignment horizontal="left" vertical="center" wrapText="1"/>
    </xf>
    <xf numFmtId="0" fontId="7" fillId="0" borderId="0" xfId="0" applyFont="1" applyAlignment="1">
      <alignment wrapText="1"/>
    </xf>
    <xf numFmtId="0" fontId="4" fillId="3" borderId="0" xfId="0" applyFont="1" applyFill="1" applyAlignment="1">
      <alignment horizontal="center" vertical="center"/>
    </xf>
    <xf numFmtId="0" fontId="4" fillId="2" borderId="3" xfId="0" applyFont="1" applyFill="1" applyBorder="1" applyAlignment="1">
      <alignment horizontal="center" vertical="center"/>
    </xf>
    <xf numFmtId="0" fontId="6" fillId="2" borderId="3" xfId="0" applyFont="1" applyFill="1" applyBorder="1" applyAlignment="1">
      <alignment horizontal="center" vertical="center" wrapText="1"/>
    </xf>
    <xf numFmtId="0" fontId="4" fillId="3" borderId="1" xfId="0" applyFont="1" applyFill="1" applyBorder="1" applyAlignment="1">
      <alignment vertical="center"/>
    </xf>
    <xf numFmtId="0" fontId="6" fillId="3" borderId="1" xfId="0" applyFont="1" applyFill="1" applyBorder="1" applyAlignment="1">
      <alignment vertical="center"/>
    </xf>
    <xf numFmtId="0" fontId="4" fillId="3" borderId="1" xfId="0" applyFont="1"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0" xfId="0" applyAlignment="1">
      <alignment horizontal="center" vertical="center"/>
    </xf>
    <xf numFmtId="1" fontId="0" fillId="0" borderId="1" xfId="0" applyNumberFormat="1" applyBorder="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7" fillId="0" borderId="0" xfId="0" applyFont="1"/>
    <xf numFmtId="0" fontId="4" fillId="3" borderId="1" xfId="0" applyFont="1" applyFill="1" applyBorder="1" applyAlignment="1">
      <alignment horizontal="center" vertical="center" wrapText="1"/>
    </xf>
    <xf numFmtId="0" fontId="0" fillId="0" borderId="0" xfId="0" applyAlignment="1">
      <alignment horizontal="center" vertical="center" wrapText="1"/>
    </xf>
    <xf numFmtId="0" fontId="5" fillId="0" borderId="0" xfId="0" applyFont="1" applyAlignment="1">
      <alignment horizontal="center" vertical="center"/>
    </xf>
    <xf numFmtId="0" fontId="7" fillId="4" borderId="1" xfId="0" applyFont="1" applyFill="1" applyBorder="1" applyAlignment="1">
      <alignment wrapText="1"/>
    </xf>
    <xf numFmtId="0" fontId="8" fillId="4" borderId="1" xfId="0" applyFont="1" applyFill="1" applyBorder="1" applyAlignment="1">
      <alignment wrapText="1"/>
    </xf>
    <xf numFmtId="0" fontId="4" fillId="2" borderId="1" xfId="0" applyFont="1" applyFill="1" applyBorder="1" applyAlignment="1">
      <alignment horizontal="center" vertical="center" wrapText="1"/>
    </xf>
    <xf numFmtId="165" fontId="5" fillId="0" borderId="0" xfId="1" applyNumberFormat="1" applyFont="1" applyAlignment="1">
      <alignment horizontal="center" vertical="center" wrapText="1"/>
    </xf>
    <xf numFmtId="165" fontId="5" fillId="0" borderId="0" xfId="1" applyNumberFormat="1" applyFont="1" applyAlignment="1">
      <alignment horizontal="center" vertical="center"/>
    </xf>
    <xf numFmtId="165" fontId="4" fillId="2" borderId="1" xfId="1" applyNumberFormat="1" applyFont="1" applyFill="1" applyBorder="1" applyAlignment="1">
      <alignment horizontal="center" vertical="center" wrapText="1"/>
    </xf>
    <xf numFmtId="165" fontId="5" fillId="2" borderId="1" xfId="1" applyNumberFormat="1" applyFont="1" applyFill="1" applyBorder="1" applyAlignment="1">
      <alignment horizontal="center" vertical="center"/>
    </xf>
    <xf numFmtId="165" fontId="4" fillId="3" borderId="1" xfId="1" applyNumberFormat="1" applyFont="1" applyFill="1" applyBorder="1" applyAlignment="1">
      <alignment horizontal="center" vertical="center"/>
    </xf>
    <xf numFmtId="165" fontId="4" fillId="3" borderId="1" xfId="1" applyNumberFormat="1" applyFont="1" applyFill="1" applyBorder="1" applyAlignment="1">
      <alignment vertical="center"/>
    </xf>
    <xf numFmtId="165" fontId="0" fillId="0" borderId="1" xfId="1" applyNumberFormat="1" applyFont="1" applyBorder="1" applyAlignment="1">
      <alignment horizontal="center" vertical="center"/>
    </xf>
    <xf numFmtId="165" fontId="0" fillId="0" borderId="1" xfId="1" applyNumberFormat="1" applyFont="1" applyBorder="1"/>
    <xf numFmtId="165" fontId="4" fillId="0" borderId="1" xfId="1" applyNumberFormat="1" applyFont="1" applyBorder="1" applyAlignment="1">
      <alignment vertical="center"/>
    </xf>
    <xf numFmtId="165" fontId="7" fillId="0" borderId="1" xfId="1" applyNumberFormat="1" applyFont="1" applyBorder="1"/>
    <xf numFmtId="165" fontId="0" fillId="0" borderId="0" xfId="1" applyNumberFormat="1" applyFont="1" applyAlignment="1">
      <alignment horizontal="center" vertical="center"/>
    </xf>
    <xf numFmtId="165" fontId="0" fillId="0" borderId="0" xfId="1" applyNumberFormat="1" applyFont="1"/>
    <xf numFmtId="165" fontId="4" fillId="8" borderId="1" xfId="1" applyNumberFormat="1" applyFont="1" applyFill="1" applyBorder="1" applyAlignment="1">
      <alignment horizontal="center" vertical="center"/>
    </xf>
    <xf numFmtId="0" fontId="7" fillId="4" borderId="1" xfId="0" applyFont="1" applyFill="1" applyBorder="1" applyAlignment="1">
      <alignment horizontal="justify" vertical="center" wrapText="1"/>
    </xf>
    <xf numFmtId="0" fontId="6" fillId="4" borderId="1" xfId="0" applyFont="1" applyFill="1" applyBorder="1" applyAlignment="1">
      <alignment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42" fontId="0" fillId="0" borderId="1" xfId="1" applyNumberFormat="1" applyFont="1" applyBorder="1" applyAlignment="1">
      <alignment horizontal="center" vertical="center"/>
    </xf>
    <xf numFmtId="42" fontId="4" fillId="2" borderId="1" xfId="1" applyNumberFormat="1" applyFont="1" applyFill="1" applyBorder="1" applyAlignment="1">
      <alignment horizontal="center" vertical="center" wrapText="1"/>
    </xf>
    <xf numFmtId="42" fontId="4" fillId="3" borderId="1" xfId="1" applyNumberFormat="1" applyFont="1" applyFill="1" applyBorder="1" applyAlignment="1">
      <alignment horizontal="center" vertical="center"/>
    </xf>
    <xf numFmtId="42" fontId="0" fillId="8" borderId="1" xfId="1" applyNumberFormat="1" applyFont="1" applyFill="1" applyBorder="1" applyAlignment="1">
      <alignment horizontal="center" vertical="center"/>
    </xf>
    <xf numFmtId="42" fontId="0" fillId="0" borderId="0" xfId="1" applyNumberFormat="1" applyFont="1" applyAlignment="1">
      <alignment horizontal="center" vertical="center"/>
    </xf>
    <xf numFmtId="0" fontId="5" fillId="0" borderId="2" xfId="0" applyFont="1" applyBorder="1" applyAlignment="1">
      <alignment horizontal="center" vertical="center"/>
    </xf>
    <xf numFmtId="42" fontId="0" fillId="4" borderId="1" xfId="1" applyNumberFormat="1" applyFont="1" applyFill="1" applyBorder="1" applyAlignment="1">
      <alignment horizontal="center" vertical="center"/>
    </xf>
    <xf numFmtId="42" fontId="0" fillId="0" borderId="1" xfId="1" applyNumberFormat="1" applyFont="1" applyBorder="1" applyAlignment="1">
      <alignment horizontal="center" vertical="center" wrapText="1"/>
    </xf>
    <xf numFmtId="42" fontId="2" fillId="0" borderId="1" xfId="1" applyNumberFormat="1" applyFont="1" applyBorder="1" applyAlignment="1">
      <alignment horizontal="center" vertical="center"/>
    </xf>
    <xf numFmtId="42" fontId="0" fillId="10" borderId="1" xfId="1" applyNumberFormat="1" applyFont="1" applyFill="1" applyBorder="1" applyAlignment="1">
      <alignment horizontal="center" vertical="center"/>
    </xf>
    <xf numFmtId="42" fontId="0" fillId="0" borderId="1" xfId="1" applyNumberFormat="1" applyFont="1" applyFill="1" applyBorder="1" applyAlignment="1">
      <alignment horizontal="center" vertical="center"/>
    </xf>
    <xf numFmtId="0" fontId="0" fillId="0" borderId="1" xfId="0" applyFill="1" applyBorder="1"/>
    <xf numFmtId="0" fontId="3" fillId="0" borderId="1" xfId="0" applyFont="1" applyFill="1" applyBorder="1" applyAlignment="1">
      <alignment horizontal="center" vertical="center"/>
    </xf>
    <xf numFmtId="0" fontId="7" fillId="0" borderId="1" xfId="0" applyFont="1" applyFill="1" applyBorder="1"/>
    <xf numFmtId="0" fontId="0" fillId="0" borderId="0" xfId="0" applyFill="1"/>
    <xf numFmtId="0" fontId="11" fillId="0" borderId="0" xfId="0" applyFont="1" applyAlignment="1">
      <alignment wrapText="1"/>
    </xf>
    <xf numFmtId="0" fontId="8" fillId="0" borderId="0" xfId="0" applyFont="1" applyAlignment="1">
      <alignment horizontal="left" vertical="center" wrapText="1"/>
    </xf>
    <xf numFmtId="0" fontId="0" fillId="0" borderId="1" xfId="0" applyFill="1" applyBorder="1" applyAlignment="1">
      <alignment horizontal="center" vertical="center"/>
    </xf>
    <xf numFmtId="0" fontId="10" fillId="0" borderId="1" xfId="0" applyFont="1" applyFill="1" applyBorder="1" applyAlignment="1">
      <alignment horizontal="center" vertical="center"/>
    </xf>
    <xf numFmtId="42" fontId="5" fillId="0" borderId="0" xfId="1" applyNumberFormat="1" applyFont="1" applyAlignment="1">
      <alignment horizontal="center" vertical="center" wrapText="1"/>
    </xf>
    <xf numFmtId="42" fontId="4" fillId="3" borderId="1" xfId="1" applyNumberFormat="1" applyFont="1" applyFill="1" applyBorder="1" applyAlignment="1">
      <alignment vertical="center"/>
    </xf>
    <xf numFmtId="42" fontId="0" fillId="0" borderId="0" xfId="1" applyNumberFormat="1" applyFont="1"/>
    <xf numFmtId="42" fontId="12" fillId="9" borderId="0" xfId="1" applyNumberFormat="1" applyFont="1" applyFill="1" applyAlignment="1">
      <alignment horizontal="left" vertical="center"/>
    </xf>
    <xf numFmtId="42" fontId="0" fillId="0" borderId="0" xfId="0" applyNumberFormat="1"/>
    <xf numFmtId="164" fontId="0" fillId="0" borderId="0" xfId="2" applyFont="1"/>
    <xf numFmtId="164" fontId="0" fillId="0" borderId="0" xfId="2" applyFont="1" applyAlignment="1">
      <alignment vertical="center"/>
    </xf>
    <xf numFmtId="164" fontId="3" fillId="0" borderId="0" xfId="2" applyFont="1" applyAlignment="1">
      <alignment horizontal="center" vertical="center"/>
    </xf>
    <xf numFmtId="42" fontId="5" fillId="5" borderId="1" xfId="1" applyNumberFormat="1" applyFont="1" applyFill="1" applyBorder="1" applyAlignment="1">
      <alignment horizontal="center" vertical="center"/>
    </xf>
    <xf numFmtId="165" fontId="5" fillId="7" borderId="1" xfId="1" applyNumberFormat="1" applyFont="1" applyFill="1" applyBorder="1" applyAlignment="1">
      <alignment horizontal="center" vertical="center"/>
    </xf>
    <xf numFmtId="0" fontId="5" fillId="0" borderId="0" xfId="0" applyFont="1" applyAlignment="1">
      <alignment horizontal="center" vertical="center" wrapText="1"/>
    </xf>
    <xf numFmtId="0" fontId="5" fillId="0" borderId="2" xfId="0" applyFont="1" applyBorder="1" applyAlignment="1">
      <alignment horizontal="center" vertical="center"/>
    </xf>
    <xf numFmtId="0" fontId="5" fillId="0" borderId="0" xfId="0" applyFont="1" applyAlignment="1">
      <alignment horizontal="center" vertical="center"/>
    </xf>
    <xf numFmtId="0" fontId="1" fillId="0" borderId="0" xfId="0" applyFont="1" applyAlignment="1">
      <alignment horizontal="center"/>
    </xf>
    <xf numFmtId="0" fontId="5" fillId="0" borderId="0" xfId="0" applyFont="1" applyAlignment="1">
      <alignment horizontal="left" vertical="center" wrapText="1"/>
    </xf>
    <xf numFmtId="165" fontId="5" fillId="0" borderId="0" xfId="1" applyNumberFormat="1" applyFont="1" applyAlignment="1">
      <alignment horizontal="left" vertical="center" wrapText="1"/>
    </xf>
    <xf numFmtId="165" fontId="5" fillId="0" borderId="0" xfId="1" applyNumberFormat="1" applyFont="1" applyAlignment="1">
      <alignment horizontal="center" vertical="center" wrapText="1"/>
    </xf>
    <xf numFmtId="165" fontId="5" fillId="6" borderId="1" xfId="1" applyNumberFormat="1" applyFont="1" applyFill="1" applyBorder="1" applyAlignment="1">
      <alignment horizontal="center" vertical="center"/>
    </xf>
    <xf numFmtId="42" fontId="0" fillId="0" borderId="0" xfId="1" applyFont="1" applyAlignment="1">
      <alignment horizontal="left" vertical="center" wrapText="1"/>
    </xf>
  </cellXfs>
  <cellStyles count="3">
    <cellStyle name="Moneda" xfId="2" builtinId="4"/>
    <cellStyle name="Moneda [0]" xfId="1" builtinId="7"/>
    <cellStyle name="Normal" xfId="0" builtinId="0"/>
  </cellStyles>
  <dxfs count="0"/>
  <tableStyles count="0" defaultTableStyle="TableStyleMedium2" defaultPivotStyle="PivotStyleLight16"/>
  <colors>
    <mruColors>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10"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45893</xdr:colOff>
      <xdr:row>0</xdr:row>
      <xdr:rowOff>155864</xdr:rowOff>
    </xdr:from>
    <xdr:to>
      <xdr:col>1</xdr:col>
      <xdr:colOff>688619</xdr:colOff>
      <xdr:row>6</xdr:row>
      <xdr:rowOff>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45893" y="155864"/>
          <a:ext cx="1112307" cy="1082386"/>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person displayName="Camila Zambrano" id="{017553BA-094F-473B-94C7-34A0103CF0F5}" userId="0d48319f91886bb9"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16" dT="2022-12-04T19:18:26.57" personId="{017553BA-094F-473B-94C7-34A0103CF0F5}" id="{039D0714-223B-4A64-B9BA-ADAB923B9B2B}">
    <text>La unidad de medida no da por el valor unitario.</text>
  </threadedComment>
  <threadedComment ref="E17" dT="2022-12-04T19:19:02.22" personId="{017553BA-094F-473B-94C7-34A0103CF0F5}" id="{CD6A74AC-AC1D-49C8-BDB4-58330621E00B}">
    <text>La unidad de medida no da por el valor unitario.</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9"/>
  <sheetViews>
    <sheetView tabSelected="1" topLeftCell="A80" zoomScale="55" zoomScaleNormal="55" workbookViewId="0">
      <selection activeCell="G85" sqref="G85:G86"/>
    </sheetView>
  </sheetViews>
  <sheetFormatPr baseColWidth="10" defaultColWidth="11" defaultRowHeight="15.75" x14ac:dyDescent="0.25"/>
  <cols>
    <col min="1" max="1" width="6.125" style="4" bestFit="1" customWidth="1"/>
    <col min="2" max="2" width="10.5" style="57" customWidth="1"/>
    <col min="3" max="3" width="125.25" style="1" customWidth="1"/>
    <col min="4" max="4" width="22" style="15" customWidth="1"/>
    <col min="5" max="5" width="14.125" style="21" customWidth="1"/>
    <col min="6" max="6" width="13.125" style="21" customWidth="1"/>
    <col min="7" max="9" width="23.375" style="47" customWidth="1"/>
    <col min="10" max="12" width="23.375" style="36" customWidth="1"/>
    <col min="13" max="13" width="16.125" style="47" customWidth="1"/>
    <col min="14" max="14" width="19.75" style="47" customWidth="1"/>
    <col min="15" max="15" width="23.375" style="64" customWidth="1"/>
    <col min="16" max="16" width="23.375" style="37" customWidth="1"/>
    <col min="17" max="17" width="28.5" style="67" customWidth="1"/>
    <col min="18" max="18" width="27.125" customWidth="1"/>
  </cols>
  <sheetData>
    <row r="1" spans="1:19" x14ac:dyDescent="0.25">
      <c r="A1" s="75"/>
      <c r="B1" s="75"/>
      <c r="C1" s="72" t="s">
        <v>0</v>
      </c>
      <c r="D1" s="72"/>
      <c r="E1" s="72"/>
      <c r="F1" s="72"/>
      <c r="G1" s="72"/>
      <c r="H1" s="72"/>
      <c r="I1" s="72"/>
      <c r="J1" s="72"/>
      <c r="K1" s="72"/>
      <c r="L1" s="72"/>
      <c r="M1" s="72"/>
      <c r="N1" s="72"/>
      <c r="O1" s="72"/>
      <c r="P1" s="72"/>
    </row>
    <row r="2" spans="1:19" x14ac:dyDescent="0.25">
      <c r="A2" s="75"/>
      <c r="B2" s="75"/>
      <c r="C2" s="72" t="s">
        <v>1</v>
      </c>
      <c r="D2" s="72"/>
      <c r="E2" s="72"/>
      <c r="F2" s="72"/>
      <c r="G2" s="72"/>
      <c r="H2" s="72"/>
      <c r="I2" s="72"/>
      <c r="J2" s="72"/>
      <c r="K2" s="72"/>
      <c r="L2" s="72"/>
      <c r="M2" s="72"/>
      <c r="N2" s="72"/>
      <c r="O2" s="72"/>
      <c r="P2" s="72"/>
    </row>
    <row r="3" spans="1:19" s="2" customFormat="1" x14ac:dyDescent="0.25">
      <c r="A3" s="75"/>
      <c r="B3" s="75"/>
      <c r="C3" s="76" t="s">
        <v>2</v>
      </c>
      <c r="D3" s="76"/>
      <c r="E3" s="76"/>
      <c r="F3" s="76"/>
      <c r="G3" s="76"/>
      <c r="H3" s="76"/>
      <c r="I3" s="76"/>
      <c r="J3" s="76"/>
      <c r="K3" s="76"/>
      <c r="L3" s="26"/>
      <c r="M3" s="62"/>
      <c r="N3" s="77" t="s">
        <v>113</v>
      </c>
      <c r="O3" s="77"/>
      <c r="P3" s="77"/>
      <c r="Q3" s="68"/>
    </row>
    <row r="4" spans="1:19" s="2" customFormat="1" x14ac:dyDescent="0.25">
      <c r="A4" s="75"/>
      <c r="B4" s="75"/>
      <c r="C4" s="5" t="s">
        <v>3</v>
      </c>
      <c r="D4" s="72" t="s">
        <v>4</v>
      </c>
      <c r="E4" s="72"/>
      <c r="F4" s="41"/>
      <c r="G4" s="78" t="s">
        <v>5</v>
      </c>
      <c r="H4" s="78"/>
      <c r="I4" s="78"/>
      <c r="J4" s="78"/>
      <c r="K4" s="78"/>
      <c r="L4" s="26"/>
      <c r="M4" s="62"/>
      <c r="N4" s="77" t="s">
        <v>6</v>
      </c>
      <c r="O4" s="77"/>
      <c r="P4" s="77"/>
      <c r="Q4" s="68"/>
    </row>
    <row r="5" spans="1:19" x14ac:dyDescent="0.25">
      <c r="A5" s="73" t="s">
        <v>7</v>
      </c>
      <c r="B5" s="74"/>
      <c r="C5" s="74"/>
      <c r="D5" s="74"/>
      <c r="E5" s="74"/>
      <c r="F5" s="74"/>
      <c r="G5" s="74"/>
      <c r="H5" s="74"/>
      <c r="I5" s="74"/>
      <c r="J5" s="74"/>
      <c r="K5" s="74"/>
      <c r="L5" s="74"/>
      <c r="M5" s="74"/>
      <c r="N5" s="74"/>
      <c r="O5" s="74"/>
      <c r="P5" s="74"/>
    </row>
    <row r="6" spans="1:19" x14ac:dyDescent="0.25">
      <c r="A6" s="48"/>
      <c r="B6" s="22"/>
      <c r="C6" s="5" t="s">
        <v>3</v>
      </c>
      <c r="D6" s="22"/>
      <c r="E6" s="22"/>
      <c r="F6" s="42"/>
      <c r="G6" s="70" t="s">
        <v>97</v>
      </c>
      <c r="H6" s="70"/>
      <c r="I6" s="70"/>
      <c r="J6" s="79" t="s">
        <v>98</v>
      </c>
      <c r="K6" s="79"/>
      <c r="L6" s="79"/>
      <c r="M6" s="71" t="s">
        <v>99</v>
      </c>
      <c r="N6" s="71"/>
      <c r="O6" s="71"/>
      <c r="P6" s="27"/>
    </row>
    <row r="7" spans="1:19" s="4" customFormat="1" ht="30" x14ac:dyDescent="0.25">
      <c r="A7" s="3" t="s">
        <v>107</v>
      </c>
      <c r="B7" s="8" t="s">
        <v>8</v>
      </c>
      <c r="C7" s="9" t="s">
        <v>9</v>
      </c>
      <c r="D7" s="3" t="s">
        <v>10</v>
      </c>
      <c r="E7" s="25" t="s">
        <v>108</v>
      </c>
      <c r="F7" s="25" t="s">
        <v>11</v>
      </c>
      <c r="G7" s="44" t="s">
        <v>12</v>
      </c>
      <c r="H7" s="44" t="s">
        <v>13</v>
      </c>
      <c r="I7" s="44" t="s">
        <v>14</v>
      </c>
      <c r="J7" s="28" t="s">
        <v>12</v>
      </c>
      <c r="K7" s="28" t="s">
        <v>13</v>
      </c>
      <c r="L7" s="28" t="s">
        <v>14</v>
      </c>
      <c r="M7" s="44" t="s">
        <v>12</v>
      </c>
      <c r="N7" s="44" t="s">
        <v>13</v>
      </c>
      <c r="O7" s="44" t="s">
        <v>14</v>
      </c>
      <c r="P7" s="29" t="s">
        <v>15</v>
      </c>
      <c r="Q7" s="69" t="s">
        <v>115</v>
      </c>
      <c r="R7" s="4" t="s">
        <v>116</v>
      </c>
    </row>
    <row r="8" spans="1:19" s="4" customFormat="1" ht="23.25" x14ac:dyDescent="0.25">
      <c r="A8" s="7"/>
      <c r="B8" s="10"/>
      <c r="C8" s="11" t="s">
        <v>16</v>
      </c>
      <c r="D8" s="12"/>
      <c r="E8" s="20"/>
      <c r="F8" s="20"/>
      <c r="G8" s="45"/>
      <c r="H8" s="45"/>
      <c r="I8" s="45"/>
      <c r="J8" s="30"/>
      <c r="K8" s="30"/>
      <c r="L8" s="30"/>
      <c r="M8" s="45"/>
      <c r="N8" s="45"/>
      <c r="O8" s="63"/>
      <c r="P8" s="31"/>
      <c r="Q8" s="69"/>
    </row>
    <row r="9" spans="1:19" ht="186" x14ac:dyDescent="0.35">
      <c r="A9" s="13">
        <v>1</v>
      </c>
      <c r="B9" s="54"/>
      <c r="C9" s="23" t="s">
        <v>114</v>
      </c>
      <c r="D9" s="13">
        <v>1</v>
      </c>
      <c r="E9" s="14">
        <v>5</v>
      </c>
      <c r="F9" s="14" t="s">
        <v>102</v>
      </c>
      <c r="G9" s="43">
        <v>4500000</v>
      </c>
      <c r="H9" s="43"/>
      <c r="I9" s="49">
        <f>($D$9*$E$9)*G9</f>
        <v>22500000</v>
      </c>
      <c r="J9" s="43">
        <v>4800000</v>
      </c>
      <c r="K9" s="32"/>
      <c r="L9" s="49">
        <f>(D9*E9)*J9</f>
        <v>24000000</v>
      </c>
      <c r="M9" s="43">
        <v>4200000</v>
      </c>
      <c r="N9" s="43"/>
      <c r="O9" s="49">
        <f>(M9*E9)*D9</f>
        <v>21000000</v>
      </c>
      <c r="P9" s="33"/>
      <c r="Q9" s="67">
        <f>(G9+J9+M9)/3</f>
        <v>4500000</v>
      </c>
      <c r="R9" s="67">
        <f>(I9+L9+O9)/3</f>
        <v>22500000</v>
      </c>
    </row>
    <row r="10" spans="1:19" ht="93" x14ac:dyDescent="0.35">
      <c r="A10" s="13">
        <v>2</v>
      </c>
      <c r="B10" s="54"/>
      <c r="C10" s="23" t="s">
        <v>17</v>
      </c>
      <c r="D10" s="13">
        <v>1</v>
      </c>
      <c r="E10" s="14">
        <v>5</v>
      </c>
      <c r="F10" s="14" t="s">
        <v>102</v>
      </c>
      <c r="G10" s="43">
        <v>1500000</v>
      </c>
      <c r="H10" s="43"/>
      <c r="I10" s="49">
        <f t="shared" ref="I10:I18" si="0">(D10*E10)*G10</f>
        <v>7500000</v>
      </c>
      <c r="J10" s="43">
        <v>1900000</v>
      </c>
      <c r="K10" s="32"/>
      <c r="L10" s="49">
        <f t="shared" ref="L10:L18" si="1">(D10*E10)*J10</f>
        <v>9500000</v>
      </c>
      <c r="M10" s="43">
        <v>1600000</v>
      </c>
      <c r="N10" s="43"/>
      <c r="O10" s="49">
        <f>(M10*E10)*D10</f>
        <v>8000000</v>
      </c>
      <c r="P10" s="33"/>
      <c r="Q10" s="67">
        <f t="shared" ref="Q10:Q18" si="2">(G10+J10+M10)/3</f>
        <v>1666666.6666666667</v>
      </c>
      <c r="R10" s="67">
        <f t="shared" ref="R10:R70" si="3">(I10+L10+O10)/3</f>
        <v>8333333.333333333</v>
      </c>
    </row>
    <row r="11" spans="1:19" ht="162.75" x14ac:dyDescent="0.35">
      <c r="A11" s="13">
        <v>3</v>
      </c>
      <c r="B11" s="54"/>
      <c r="C11" s="23" t="s">
        <v>18</v>
      </c>
      <c r="D11" s="13">
        <v>1</v>
      </c>
      <c r="E11" s="14">
        <v>5</v>
      </c>
      <c r="F11" s="14" t="s">
        <v>102</v>
      </c>
      <c r="G11" s="43">
        <v>1500000</v>
      </c>
      <c r="H11" s="43"/>
      <c r="I11" s="49">
        <f>(D11*E11)*G11</f>
        <v>7500000</v>
      </c>
      <c r="J11" s="43">
        <v>1900000</v>
      </c>
      <c r="K11" s="32"/>
      <c r="L11" s="49">
        <f t="shared" si="1"/>
        <v>9500000</v>
      </c>
      <c r="M11" s="43">
        <v>1600000</v>
      </c>
      <c r="N11" s="43"/>
      <c r="O11" s="49">
        <f t="shared" ref="O11:O18" si="4">(M11*E11)*D11</f>
        <v>8000000</v>
      </c>
      <c r="P11" s="33"/>
      <c r="Q11" s="67">
        <f t="shared" si="2"/>
        <v>1666666.6666666667</v>
      </c>
      <c r="R11" s="67">
        <f t="shared" si="3"/>
        <v>8333333.333333333</v>
      </c>
    </row>
    <row r="12" spans="1:19" ht="139.5" x14ac:dyDescent="0.35">
      <c r="A12" s="13">
        <v>4</v>
      </c>
      <c r="B12" s="54"/>
      <c r="C12" s="23" t="s">
        <v>19</v>
      </c>
      <c r="D12" s="13">
        <v>1</v>
      </c>
      <c r="E12" s="14">
        <v>34</v>
      </c>
      <c r="F12" s="14" t="s">
        <v>103</v>
      </c>
      <c r="G12" s="43">
        <v>125000</v>
      </c>
      <c r="H12" s="43"/>
      <c r="I12" s="49">
        <f t="shared" si="0"/>
        <v>4250000</v>
      </c>
      <c r="J12" s="43">
        <v>140000</v>
      </c>
      <c r="K12" s="32"/>
      <c r="L12" s="49">
        <f t="shared" si="1"/>
        <v>4760000</v>
      </c>
      <c r="M12" s="43">
        <v>120000</v>
      </c>
      <c r="N12" s="43"/>
      <c r="O12" s="49">
        <f t="shared" si="4"/>
        <v>4080000</v>
      </c>
      <c r="P12" s="33"/>
      <c r="Q12" s="67">
        <f t="shared" si="2"/>
        <v>128333.33333333333</v>
      </c>
      <c r="R12" s="67">
        <f t="shared" si="3"/>
        <v>4363333.333333333</v>
      </c>
    </row>
    <row r="13" spans="1:19" ht="93" x14ac:dyDescent="0.35">
      <c r="A13" s="13">
        <v>5</v>
      </c>
      <c r="B13" s="54"/>
      <c r="C13" s="23" t="s">
        <v>20</v>
      </c>
      <c r="D13" s="13">
        <v>1</v>
      </c>
      <c r="E13" s="14">
        <v>50</v>
      </c>
      <c r="F13" s="14" t="s">
        <v>104</v>
      </c>
      <c r="G13" s="43">
        <v>100000</v>
      </c>
      <c r="H13" s="43"/>
      <c r="I13" s="49">
        <f>(D13*E13)*G13</f>
        <v>5000000</v>
      </c>
      <c r="J13" s="43">
        <v>110000</v>
      </c>
      <c r="K13" s="32"/>
      <c r="L13" s="49">
        <f t="shared" si="1"/>
        <v>5500000</v>
      </c>
      <c r="M13" s="43">
        <v>80000</v>
      </c>
      <c r="N13" s="43"/>
      <c r="O13" s="49">
        <f t="shared" si="4"/>
        <v>4000000</v>
      </c>
      <c r="P13" s="33"/>
      <c r="Q13" s="67">
        <f t="shared" si="2"/>
        <v>96666.666666666672</v>
      </c>
      <c r="R13" s="67">
        <f t="shared" si="3"/>
        <v>4833333.333333333</v>
      </c>
    </row>
    <row r="14" spans="1:19" ht="139.5" x14ac:dyDescent="0.35">
      <c r="A14" s="13">
        <v>6</v>
      </c>
      <c r="B14" s="54"/>
      <c r="C14" s="24" t="s">
        <v>21</v>
      </c>
      <c r="D14" s="13">
        <v>1</v>
      </c>
      <c r="E14" s="14">
        <v>74</v>
      </c>
      <c r="F14" s="14" t="s">
        <v>104</v>
      </c>
      <c r="G14" s="43">
        <v>120000</v>
      </c>
      <c r="H14" s="43"/>
      <c r="I14" s="49">
        <f>(D14*E14)*G14</f>
        <v>8880000</v>
      </c>
      <c r="J14" s="43">
        <v>135000</v>
      </c>
      <c r="K14" s="32"/>
      <c r="L14" s="49">
        <f t="shared" si="1"/>
        <v>9990000</v>
      </c>
      <c r="M14" s="43">
        <v>128000</v>
      </c>
      <c r="N14" s="43"/>
      <c r="O14" s="49">
        <f>(M14*E14)*D14</f>
        <v>9472000</v>
      </c>
      <c r="P14" s="33"/>
      <c r="Q14" s="67">
        <f t="shared" si="2"/>
        <v>127666.66666666667</v>
      </c>
      <c r="R14" s="67">
        <f t="shared" si="3"/>
        <v>9447333.333333334</v>
      </c>
    </row>
    <row r="15" spans="1:19" ht="69.75" x14ac:dyDescent="0.35">
      <c r="A15" s="13">
        <v>7</v>
      </c>
      <c r="B15" s="54"/>
      <c r="C15" s="24" t="s">
        <v>22</v>
      </c>
      <c r="D15" s="13">
        <v>1</v>
      </c>
      <c r="E15" s="14">
        <v>40</v>
      </c>
      <c r="F15" s="14" t="s">
        <v>104</v>
      </c>
      <c r="G15" s="43">
        <v>100000</v>
      </c>
      <c r="H15" s="43"/>
      <c r="I15" s="49">
        <f>(D15*E15)*G15</f>
        <v>4000000</v>
      </c>
      <c r="J15" s="43">
        <v>110000</v>
      </c>
      <c r="K15" s="32"/>
      <c r="L15" s="49">
        <f t="shared" si="1"/>
        <v>4400000</v>
      </c>
      <c r="M15" s="43">
        <v>80000</v>
      </c>
      <c r="N15" s="43"/>
      <c r="O15" s="49">
        <f t="shared" si="4"/>
        <v>3200000</v>
      </c>
      <c r="P15" s="33"/>
      <c r="Q15" s="67">
        <f t="shared" si="2"/>
        <v>96666.666666666672</v>
      </c>
      <c r="R15" s="67">
        <f t="shared" si="3"/>
        <v>3866666.6666666665</v>
      </c>
    </row>
    <row r="16" spans="1:19" ht="93" x14ac:dyDescent="0.35">
      <c r="A16" s="13">
        <v>8</v>
      </c>
      <c r="B16" s="54"/>
      <c r="C16" s="24" t="s">
        <v>23</v>
      </c>
      <c r="D16" s="13">
        <v>2</v>
      </c>
      <c r="E16" s="14">
        <v>2</v>
      </c>
      <c r="F16" s="14" t="s">
        <v>104</v>
      </c>
      <c r="G16" s="43">
        <v>150000</v>
      </c>
      <c r="H16" s="43"/>
      <c r="I16" s="49">
        <f>(D16*G16)*E16</f>
        <v>600000</v>
      </c>
      <c r="J16" s="43">
        <v>180000</v>
      </c>
      <c r="K16" s="32"/>
      <c r="L16" s="49">
        <f t="shared" si="1"/>
        <v>720000</v>
      </c>
      <c r="M16" s="43">
        <v>175000</v>
      </c>
      <c r="N16" s="43"/>
      <c r="O16" s="49">
        <f t="shared" si="4"/>
        <v>700000</v>
      </c>
      <c r="P16" s="33"/>
      <c r="Q16" s="67">
        <f t="shared" si="2"/>
        <v>168333.33333333334</v>
      </c>
      <c r="R16" s="67">
        <f t="shared" si="3"/>
        <v>673333.33333333337</v>
      </c>
      <c r="S16" s="66"/>
    </row>
    <row r="17" spans="1:18" ht="139.5" x14ac:dyDescent="0.35">
      <c r="A17" s="13">
        <v>9</v>
      </c>
      <c r="B17" s="54"/>
      <c r="C17" s="24" t="s">
        <v>24</v>
      </c>
      <c r="D17" s="13">
        <v>1</v>
      </c>
      <c r="E17" s="14">
        <v>6</v>
      </c>
      <c r="F17" s="14" t="s">
        <v>104</v>
      </c>
      <c r="G17" s="43">
        <v>96700</v>
      </c>
      <c r="H17" s="43"/>
      <c r="I17" s="49">
        <f>(D17*G17)*E17</f>
        <v>580200</v>
      </c>
      <c r="J17" s="43">
        <v>116666.66666666667</v>
      </c>
      <c r="K17" s="32"/>
      <c r="L17" s="49">
        <f t="shared" si="1"/>
        <v>700000</v>
      </c>
      <c r="M17" s="43">
        <v>108333.33333333333</v>
      </c>
      <c r="N17" s="43"/>
      <c r="O17" s="49">
        <f t="shared" si="4"/>
        <v>650000</v>
      </c>
      <c r="P17" s="33"/>
      <c r="Q17" s="67">
        <f t="shared" si="2"/>
        <v>107233.33333333333</v>
      </c>
      <c r="R17" s="67">
        <f t="shared" si="3"/>
        <v>643400</v>
      </c>
    </row>
    <row r="18" spans="1:18" ht="46.5" x14ac:dyDescent="0.35">
      <c r="A18" s="13">
        <v>10</v>
      </c>
      <c r="B18" s="54"/>
      <c r="C18" s="24" t="s">
        <v>25</v>
      </c>
      <c r="D18" s="13">
        <v>5</v>
      </c>
      <c r="E18" s="14">
        <v>1</v>
      </c>
      <c r="F18" s="14" t="s">
        <v>105</v>
      </c>
      <c r="G18" s="43">
        <v>150000</v>
      </c>
      <c r="H18" s="43"/>
      <c r="I18" s="49">
        <f t="shared" si="0"/>
        <v>750000</v>
      </c>
      <c r="J18" s="43">
        <v>160000</v>
      </c>
      <c r="K18" s="32"/>
      <c r="L18" s="49">
        <f t="shared" si="1"/>
        <v>800000</v>
      </c>
      <c r="M18" s="43">
        <v>140000</v>
      </c>
      <c r="N18" s="43"/>
      <c r="O18" s="49">
        <f t="shared" si="4"/>
        <v>700000</v>
      </c>
      <c r="P18" s="33"/>
      <c r="Q18" s="67">
        <f t="shared" si="2"/>
        <v>150000</v>
      </c>
      <c r="R18" s="67">
        <f t="shared" si="3"/>
        <v>750000</v>
      </c>
    </row>
    <row r="19" spans="1:18" s="4" customFormat="1" ht="23.25" x14ac:dyDescent="0.25">
      <c r="A19" s="12"/>
      <c r="B19" s="55"/>
      <c r="C19" s="11" t="s">
        <v>26</v>
      </c>
      <c r="D19" s="12"/>
      <c r="E19" s="20"/>
      <c r="F19" s="20"/>
      <c r="G19" s="45"/>
      <c r="H19" s="45"/>
      <c r="I19" s="45"/>
      <c r="J19" s="45"/>
      <c r="K19" s="30"/>
      <c r="L19" s="30"/>
      <c r="M19" s="45"/>
      <c r="N19" s="45"/>
      <c r="O19" s="45"/>
      <c r="P19" s="31"/>
      <c r="Q19" s="69"/>
      <c r="R19" s="67">
        <f t="shared" si="3"/>
        <v>0</v>
      </c>
    </row>
    <row r="20" spans="1:18" ht="46.5" x14ac:dyDescent="0.35">
      <c r="A20" s="13">
        <v>11</v>
      </c>
      <c r="B20" s="54"/>
      <c r="C20" s="23" t="s">
        <v>27</v>
      </c>
      <c r="D20" s="13">
        <v>60</v>
      </c>
      <c r="E20" s="14">
        <v>60</v>
      </c>
      <c r="F20" s="14" t="s">
        <v>28</v>
      </c>
      <c r="G20" s="43">
        <v>151260.5</v>
      </c>
      <c r="H20" s="43">
        <f>(G20*19%)+G20</f>
        <v>179999.995</v>
      </c>
      <c r="I20" s="49">
        <f>(E20*H20)</f>
        <v>10799999.699999999</v>
      </c>
      <c r="J20" s="43">
        <v>151261</v>
      </c>
      <c r="K20" s="43">
        <f>(J20*19%)+J20</f>
        <v>180000.59</v>
      </c>
      <c r="L20" s="49">
        <f>(D20*K20)</f>
        <v>10800035.4</v>
      </c>
      <c r="M20" s="43">
        <v>126050</v>
      </c>
      <c r="N20" s="43">
        <f>(M20*19%)+M20</f>
        <v>149999.5</v>
      </c>
      <c r="O20" s="49">
        <v>9000000</v>
      </c>
      <c r="P20" s="33"/>
      <c r="Q20" s="67">
        <f>(H20+K20+N20)/3</f>
        <v>170000.02833333332</v>
      </c>
      <c r="R20" s="67">
        <f t="shared" si="3"/>
        <v>10200011.700000001</v>
      </c>
    </row>
    <row r="21" spans="1:18" ht="162.75" x14ac:dyDescent="0.35">
      <c r="A21" s="13">
        <v>13</v>
      </c>
      <c r="B21" s="54"/>
      <c r="C21" s="24" t="s">
        <v>29</v>
      </c>
      <c r="D21" s="13">
        <v>60</v>
      </c>
      <c r="E21" s="14">
        <v>60</v>
      </c>
      <c r="F21" s="14" t="s">
        <v>28</v>
      </c>
      <c r="G21" s="43">
        <v>23529.4</v>
      </c>
      <c r="H21" s="43">
        <f t="shared" ref="H21" si="5">(G21*19%)+G21</f>
        <v>27999.986000000001</v>
      </c>
      <c r="I21" s="49">
        <f>(E21*H21)</f>
        <v>1679999.1600000001</v>
      </c>
      <c r="J21" s="43">
        <v>21849</v>
      </c>
      <c r="K21" s="43">
        <f t="shared" ref="K21" si="6">(J21*19%)+J21</f>
        <v>26000.31</v>
      </c>
      <c r="L21" s="49">
        <f t="shared" ref="L21:L23" si="7">(D21*K21)</f>
        <v>1560018.6</v>
      </c>
      <c r="M21" s="43">
        <v>26891</v>
      </c>
      <c r="N21" s="43">
        <f t="shared" ref="N21" si="8">(M21*19%)+M21</f>
        <v>32000.29</v>
      </c>
      <c r="O21" s="49">
        <f>(E21*N21)</f>
        <v>1920017.4000000001</v>
      </c>
      <c r="P21" s="33"/>
      <c r="Q21" s="67">
        <f t="shared" ref="Q21:Q81" si="9">(H21+K21+N21)/3</f>
        <v>28666.862000000005</v>
      </c>
      <c r="R21" s="67">
        <f t="shared" si="3"/>
        <v>1720011.72</v>
      </c>
    </row>
    <row r="22" spans="1:18" ht="23.25" x14ac:dyDescent="0.25">
      <c r="A22" s="12"/>
      <c r="B22" s="54"/>
      <c r="C22" s="11" t="s">
        <v>30</v>
      </c>
      <c r="D22" s="12"/>
      <c r="E22" s="20"/>
      <c r="F22" s="20"/>
      <c r="G22" s="45"/>
      <c r="H22" s="45"/>
      <c r="I22" s="45"/>
      <c r="J22" s="45"/>
      <c r="K22" s="45"/>
      <c r="L22" s="45"/>
      <c r="M22" s="45"/>
      <c r="N22" s="45"/>
      <c r="O22" s="45"/>
      <c r="P22" s="31"/>
      <c r="Q22" s="67">
        <f t="shared" si="9"/>
        <v>0</v>
      </c>
      <c r="R22" s="67">
        <f t="shared" si="3"/>
        <v>0</v>
      </c>
    </row>
    <row r="23" spans="1:18" ht="93" x14ac:dyDescent="0.35">
      <c r="A23" s="13">
        <v>14</v>
      </c>
      <c r="B23" s="54"/>
      <c r="C23" s="23" t="s">
        <v>31</v>
      </c>
      <c r="D23" s="13">
        <v>30</v>
      </c>
      <c r="E23" s="14">
        <v>30</v>
      </c>
      <c r="F23" s="14" t="s">
        <v>28</v>
      </c>
      <c r="G23" s="43">
        <v>21008.400000000001</v>
      </c>
      <c r="H23" s="43">
        <f>(G23*19%)+G23</f>
        <v>24999.996000000003</v>
      </c>
      <c r="I23" s="49">
        <f>(E23*H23)</f>
        <v>749999.88000000012</v>
      </c>
      <c r="J23" s="43">
        <v>18487</v>
      </c>
      <c r="K23" s="43">
        <f t="shared" ref="K23:K29" si="10">(J23*19%)+J23</f>
        <v>21999.53</v>
      </c>
      <c r="L23" s="49">
        <f t="shared" si="7"/>
        <v>659985.89999999991</v>
      </c>
      <c r="M23" s="43">
        <v>16807</v>
      </c>
      <c r="N23" s="43">
        <f>(M23*19%)+M23</f>
        <v>20000.330000000002</v>
      </c>
      <c r="O23" s="49">
        <f t="shared" ref="O23:O29" si="11">(E23*N23)</f>
        <v>600009.9</v>
      </c>
      <c r="P23" s="33"/>
      <c r="Q23" s="67">
        <f t="shared" si="9"/>
        <v>22333.285333333333</v>
      </c>
      <c r="R23" s="67">
        <f t="shared" si="3"/>
        <v>669998.56000000006</v>
      </c>
    </row>
    <row r="24" spans="1:18" ht="31.5" x14ac:dyDescent="0.35">
      <c r="A24" s="13">
        <v>16</v>
      </c>
      <c r="B24" s="54"/>
      <c r="C24" s="23" t="s">
        <v>34</v>
      </c>
      <c r="D24" s="13" t="s">
        <v>35</v>
      </c>
      <c r="E24" s="14">
        <v>30</v>
      </c>
      <c r="F24" s="14" t="s">
        <v>33</v>
      </c>
      <c r="G24" s="43">
        <v>20168.099999999999</v>
      </c>
      <c r="H24" s="43">
        <f t="shared" ref="H24:H51" si="12">(G24*19%)+G24</f>
        <v>24000.038999999997</v>
      </c>
      <c r="I24" s="49">
        <f t="shared" ref="I24:I29" si="13">(E24*H24)</f>
        <v>720001.16999999993</v>
      </c>
      <c r="J24" s="43">
        <v>25210</v>
      </c>
      <c r="K24" s="43">
        <f t="shared" si="10"/>
        <v>29999.9</v>
      </c>
      <c r="L24" s="49">
        <f t="shared" ref="L24:L29" si="14">(E24*K24)</f>
        <v>899997</v>
      </c>
      <c r="M24" s="43">
        <v>21008</v>
      </c>
      <c r="N24" s="43">
        <f t="shared" ref="N24:N51" si="15">(M24*19%)+M24</f>
        <v>24999.52</v>
      </c>
      <c r="O24" s="49">
        <f t="shared" si="11"/>
        <v>749985.6</v>
      </c>
      <c r="P24" s="33"/>
      <c r="Q24" s="67">
        <f t="shared" si="9"/>
        <v>26333.153000000002</v>
      </c>
      <c r="R24" s="67">
        <f t="shared" si="3"/>
        <v>789994.59</v>
      </c>
    </row>
    <row r="25" spans="1:18" ht="31.5" x14ac:dyDescent="0.35">
      <c r="A25" s="13">
        <v>17</v>
      </c>
      <c r="B25" s="54"/>
      <c r="C25" s="23" t="s">
        <v>36</v>
      </c>
      <c r="D25" s="13" t="s">
        <v>37</v>
      </c>
      <c r="E25" s="14">
        <v>30</v>
      </c>
      <c r="F25" s="14" t="s">
        <v>33</v>
      </c>
      <c r="G25" s="43">
        <v>26890.799999999999</v>
      </c>
      <c r="H25" s="43">
        <f t="shared" si="12"/>
        <v>32000.052</v>
      </c>
      <c r="I25" s="49">
        <f t="shared" si="13"/>
        <v>960001.55999999994</v>
      </c>
      <c r="J25" s="43">
        <v>26891</v>
      </c>
      <c r="K25" s="43">
        <f t="shared" si="10"/>
        <v>32000.29</v>
      </c>
      <c r="L25" s="49">
        <f t="shared" si="14"/>
        <v>960008.70000000007</v>
      </c>
      <c r="M25" s="43">
        <v>25210</v>
      </c>
      <c r="N25" s="43">
        <f t="shared" si="15"/>
        <v>29999.9</v>
      </c>
      <c r="O25" s="49">
        <f t="shared" si="11"/>
        <v>899997</v>
      </c>
      <c r="P25" s="33"/>
      <c r="Q25" s="67">
        <f t="shared" si="9"/>
        <v>31333.414000000001</v>
      </c>
      <c r="R25" s="67">
        <f t="shared" si="3"/>
        <v>940002.41999999993</v>
      </c>
    </row>
    <row r="26" spans="1:18" ht="31.5" x14ac:dyDescent="0.35">
      <c r="A26" s="13">
        <v>18</v>
      </c>
      <c r="B26" s="54"/>
      <c r="C26" s="23" t="s">
        <v>38</v>
      </c>
      <c r="D26" s="13" t="s">
        <v>32</v>
      </c>
      <c r="E26" s="14">
        <v>30</v>
      </c>
      <c r="F26" s="14" t="s">
        <v>33</v>
      </c>
      <c r="G26" s="43">
        <v>32773.1</v>
      </c>
      <c r="H26" s="43">
        <f t="shared" si="12"/>
        <v>38999.989000000001</v>
      </c>
      <c r="I26" s="49">
        <f t="shared" si="13"/>
        <v>1169999.67</v>
      </c>
      <c r="J26" s="43">
        <v>37815</v>
      </c>
      <c r="K26" s="43">
        <f t="shared" si="10"/>
        <v>44999.85</v>
      </c>
      <c r="L26" s="49">
        <f t="shared" si="14"/>
        <v>1349995.5</v>
      </c>
      <c r="M26" s="43">
        <v>35294</v>
      </c>
      <c r="N26" s="43">
        <f t="shared" si="15"/>
        <v>41999.86</v>
      </c>
      <c r="O26" s="49">
        <f t="shared" si="11"/>
        <v>1259995.8</v>
      </c>
      <c r="P26" s="33"/>
      <c r="Q26" s="67">
        <f t="shared" si="9"/>
        <v>41999.899666666672</v>
      </c>
      <c r="R26" s="67">
        <f t="shared" si="3"/>
        <v>1259996.99</v>
      </c>
    </row>
    <row r="27" spans="1:18" ht="23.25" x14ac:dyDescent="0.35">
      <c r="A27" s="13">
        <v>19</v>
      </c>
      <c r="B27" s="54"/>
      <c r="C27" s="23" t="s">
        <v>39</v>
      </c>
      <c r="D27" s="13">
        <v>30</v>
      </c>
      <c r="E27" s="14">
        <v>30</v>
      </c>
      <c r="F27" s="14" t="s">
        <v>28</v>
      </c>
      <c r="G27" s="43">
        <v>1008.4</v>
      </c>
      <c r="H27" s="43">
        <f t="shared" si="12"/>
        <v>1199.9960000000001</v>
      </c>
      <c r="I27" s="49">
        <f t="shared" si="13"/>
        <v>35999.880000000005</v>
      </c>
      <c r="J27" s="43">
        <v>672</v>
      </c>
      <c r="K27" s="43">
        <f t="shared" si="10"/>
        <v>799.68000000000006</v>
      </c>
      <c r="L27" s="49">
        <f t="shared" si="14"/>
        <v>23990.400000000001</v>
      </c>
      <c r="M27" s="43">
        <v>840</v>
      </c>
      <c r="N27" s="43">
        <f t="shared" si="15"/>
        <v>999.6</v>
      </c>
      <c r="O27" s="49">
        <f t="shared" si="11"/>
        <v>29988</v>
      </c>
      <c r="P27" s="33"/>
      <c r="Q27" s="67">
        <f t="shared" si="9"/>
        <v>999.75866666666673</v>
      </c>
      <c r="R27" s="67">
        <f t="shared" si="3"/>
        <v>29992.76</v>
      </c>
    </row>
    <row r="28" spans="1:18" ht="23.25" x14ac:dyDescent="0.35">
      <c r="A28" s="13">
        <v>20</v>
      </c>
      <c r="B28" s="54"/>
      <c r="C28" s="23" t="s">
        <v>40</v>
      </c>
      <c r="D28" s="13">
        <v>30</v>
      </c>
      <c r="E28" s="14">
        <v>30</v>
      </c>
      <c r="F28" s="14" t="s">
        <v>28</v>
      </c>
      <c r="G28" s="43">
        <v>756.3</v>
      </c>
      <c r="H28" s="43">
        <f t="shared" si="12"/>
        <v>899.99699999999996</v>
      </c>
      <c r="I28" s="49">
        <f t="shared" si="13"/>
        <v>26999.91</v>
      </c>
      <c r="J28" s="43">
        <v>681</v>
      </c>
      <c r="K28" s="43">
        <f t="shared" si="10"/>
        <v>810.39</v>
      </c>
      <c r="L28" s="49">
        <f t="shared" si="14"/>
        <v>24311.7</v>
      </c>
      <c r="M28" s="43">
        <v>630</v>
      </c>
      <c r="N28" s="43">
        <f t="shared" si="15"/>
        <v>749.7</v>
      </c>
      <c r="O28" s="49">
        <f t="shared" si="11"/>
        <v>22491</v>
      </c>
      <c r="P28" s="33"/>
      <c r="Q28" s="67">
        <f t="shared" si="9"/>
        <v>820.029</v>
      </c>
      <c r="R28" s="67">
        <f t="shared" si="3"/>
        <v>24600.87</v>
      </c>
    </row>
    <row r="29" spans="1:18" ht="23.25" x14ac:dyDescent="0.35">
      <c r="A29" s="13">
        <v>21</v>
      </c>
      <c r="B29" s="54"/>
      <c r="C29" s="23" t="s">
        <v>41</v>
      </c>
      <c r="D29" s="13">
        <v>30</v>
      </c>
      <c r="E29" s="14">
        <v>30</v>
      </c>
      <c r="F29" s="14" t="s">
        <v>28</v>
      </c>
      <c r="G29" s="43">
        <v>2521</v>
      </c>
      <c r="H29" s="43">
        <f t="shared" si="12"/>
        <v>2999.99</v>
      </c>
      <c r="I29" s="49">
        <f t="shared" si="13"/>
        <v>89999.7</v>
      </c>
      <c r="J29" s="43">
        <v>2437</v>
      </c>
      <c r="K29" s="43">
        <f t="shared" si="10"/>
        <v>2900.03</v>
      </c>
      <c r="L29" s="49">
        <f t="shared" si="14"/>
        <v>87000.900000000009</v>
      </c>
      <c r="M29" s="43">
        <v>2100</v>
      </c>
      <c r="N29" s="43">
        <f t="shared" si="15"/>
        <v>2499</v>
      </c>
      <c r="O29" s="49">
        <f t="shared" si="11"/>
        <v>74970</v>
      </c>
      <c r="P29" s="33"/>
      <c r="Q29" s="67">
        <f t="shared" si="9"/>
        <v>2799.6733333333336</v>
      </c>
      <c r="R29" s="67">
        <f t="shared" si="3"/>
        <v>83990.2</v>
      </c>
    </row>
    <row r="30" spans="1:18" ht="23.25" x14ac:dyDescent="0.25">
      <c r="A30" s="12"/>
      <c r="B30" s="54"/>
      <c r="C30" s="11" t="s">
        <v>42</v>
      </c>
      <c r="D30" s="12"/>
      <c r="E30" s="20"/>
      <c r="F30" s="20"/>
      <c r="G30" s="45"/>
      <c r="H30" s="45"/>
      <c r="I30" s="45"/>
      <c r="J30" s="45"/>
      <c r="K30" s="45"/>
      <c r="L30" s="45"/>
      <c r="M30" s="46"/>
      <c r="N30" s="46"/>
      <c r="O30" s="46"/>
      <c r="P30" s="31"/>
      <c r="Q30" s="67">
        <f t="shared" si="9"/>
        <v>0</v>
      </c>
      <c r="R30" s="67">
        <f t="shared" si="3"/>
        <v>0</v>
      </c>
    </row>
    <row r="31" spans="1:18" ht="23.25" x14ac:dyDescent="0.35">
      <c r="A31" s="13">
        <v>23</v>
      </c>
      <c r="B31" s="54"/>
      <c r="C31" s="23" t="s">
        <v>43</v>
      </c>
      <c r="D31" s="13">
        <v>25</v>
      </c>
      <c r="E31" s="14">
        <v>25</v>
      </c>
      <c r="F31" s="14" t="s">
        <v>28</v>
      </c>
      <c r="G31" s="50">
        <v>18487.400000000001</v>
      </c>
      <c r="H31" s="43">
        <f t="shared" si="12"/>
        <v>22000.006000000001</v>
      </c>
      <c r="I31" s="49">
        <f t="shared" ref="I31" si="16">(E31*H31)</f>
        <v>550000.15</v>
      </c>
      <c r="J31" s="43">
        <v>23950</v>
      </c>
      <c r="K31" s="43">
        <f t="shared" ref="K31:K81" si="17">(J31*19%)+J31</f>
        <v>28500.5</v>
      </c>
      <c r="L31" s="49">
        <f t="shared" ref="L31:L81" si="18">(E31*K31)</f>
        <v>712512.5</v>
      </c>
      <c r="M31" s="43">
        <v>21008</v>
      </c>
      <c r="N31" s="43">
        <v>25000</v>
      </c>
      <c r="O31" s="49">
        <f t="shared" ref="O31:O55" si="19">(E31*N31)</f>
        <v>625000</v>
      </c>
      <c r="P31" s="33"/>
      <c r="Q31" s="67">
        <f t="shared" si="9"/>
        <v>25166.835333333333</v>
      </c>
      <c r="R31" s="67">
        <f t="shared" si="3"/>
        <v>629170.8833333333</v>
      </c>
    </row>
    <row r="32" spans="1:18" ht="23.25" x14ac:dyDescent="0.35">
      <c r="A32" s="13">
        <v>24</v>
      </c>
      <c r="B32" s="54"/>
      <c r="C32" s="23" t="s">
        <v>44</v>
      </c>
      <c r="D32" s="13">
        <v>25</v>
      </c>
      <c r="E32" s="14">
        <v>25</v>
      </c>
      <c r="F32" s="14" t="s">
        <v>28</v>
      </c>
      <c r="G32" s="43">
        <v>21008.400000000001</v>
      </c>
      <c r="H32" s="43">
        <f t="shared" si="12"/>
        <v>24999.996000000003</v>
      </c>
      <c r="I32" s="49">
        <f t="shared" ref="I32:I44" si="20">(E32*H32)</f>
        <v>624999.9</v>
      </c>
      <c r="J32" s="43">
        <v>24790</v>
      </c>
      <c r="K32" s="43">
        <f t="shared" si="17"/>
        <v>29500.1</v>
      </c>
      <c r="L32" s="49">
        <f t="shared" si="18"/>
        <v>737502.5</v>
      </c>
      <c r="M32" s="43">
        <v>22689</v>
      </c>
      <c r="N32" s="43">
        <v>27000</v>
      </c>
      <c r="O32" s="49">
        <f t="shared" si="19"/>
        <v>675000</v>
      </c>
      <c r="P32" s="33"/>
      <c r="Q32" s="67">
        <f t="shared" si="9"/>
        <v>27166.698666666667</v>
      </c>
      <c r="R32" s="67">
        <f t="shared" si="3"/>
        <v>679167.46666666667</v>
      </c>
    </row>
    <row r="33" spans="1:18" ht="23.25" x14ac:dyDescent="0.35">
      <c r="A33" s="13">
        <v>25</v>
      </c>
      <c r="B33" s="54"/>
      <c r="C33" s="23" t="s">
        <v>45</v>
      </c>
      <c r="D33" s="13">
        <v>1</v>
      </c>
      <c r="E33" s="14">
        <v>1</v>
      </c>
      <c r="F33" s="14" t="s">
        <v>28</v>
      </c>
      <c r="G33" s="43">
        <v>29411.8</v>
      </c>
      <c r="H33" s="43">
        <f t="shared" si="12"/>
        <v>35000.042000000001</v>
      </c>
      <c r="I33" s="49">
        <f t="shared" si="20"/>
        <v>35000.042000000001</v>
      </c>
      <c r="J33" s="43">
        <v>39916</v>
      </c>
      <c r="K33" s="43">
        <f t="shared" si="17"/>
        <v>47500.04</v>
      </c>
      <c r="L33" s="49">
        <f t="shared" si="18"/>
        <v>47500.04</v>
      </c>
      <c r="M33" s="43">
        <v>35294</v>
      </c>
      <c r="N33" s="43">
        <f t="shared" si="15"/>
        <v>41999.86</v>
      </c>
      <c r="O33" s="49">
        <f t="shared" si="19"/>
        <v>41999.86</v>
      </c>
      <c r="P33" s="33"/>
      <c r="Q33" s="67">
        <f t="shared" si="9"/>
        <v>41499.980666666663</v>
      </c>
      <c r="R33" s="67">
        <f t="shared" si="3"/>
        <v>41499.980666666663</v>
      </c>
    </row>
    <row r="34" spans="1:18" ht="23.25" x14ac:dyDescent="0.35">
      <c r="A34" s="13">
        <v>26</v>
      </c>
      <c r="B34" s="54"/>
      <c r="C34" s="23" t="s">
        <v>47</v>
      </c>
      <c r="D34" s="13">
        <v>30</v>
      </c>
      <c r="E34" s="14">
        <v>30</v>
      </c>
      <c r="F34" s="14" t="s">
        <v>28</v>
      </c>
      <c r="G34" s="43">
        <v>100000</v>
      </c>
      <c r="H34" s="43">
        <f t="shared" si="12"/>
        <v>119000</v>
      </c>
      <c r="I34" s="49">
        <f t="shared" si="20"/>
        <v>3570000</v>
      </c>
      <c r="J34" s="43">
        <v>119328</v>
      </c>
      <c r="K34" s="43">
        <f t="shared" si="17"/>
        <v>142000.32000000001</v>
      </c>
      <c r="L34" s="49">
        <f t="shared" si="18"/>
        <v>4260009.6000000006</v>
      </c>
      <c r="M34" s="43">
        <v>110924</v>
      </c>
      <c r="N34" s="43">
        <v>132000</v>
      </c>
      <c r="O34" s="49">
        <f t="shared" si="19"/>
        <v>3960000</v>
      </c>
      <c r="P34" s="33"/>
      <c r="Q34" s="67">
        <f t="shared" si="9"/>
        <v>131000.10666666667</v>
      </c>
      <c r="R34" s="67">
        <f t="shared" si="3"/>
        <v>3930003.2000000007</v>
      </c>
    </row>
    <row r="35" spans="1:18" ht="23.25" x14ac:dyDescent="0.35">
      <c r="A35" s="13">
        <v>27</v>
      </c>
      <c r="B35" s="54"/>
      <c r="C35" s="23" t="s">
        <v>48</v>
      </c>
      <c r="D35" s="13">
        <v>1</v>
      </c>
      <c r="E35" s="14">
        <v>1</v>
      </c>
      <c r="F35" s="14" t="s">
        <v>106</v>
      </c>
      <c r="G35" s="43">
        <v>26806.7</v>
      </c>
      <c r="H35" s="43">
        <f t="shared" si="12"/>
        <v>31899.973000000002</v>
      </c>
      <c r="I35" s="49">
        <f t="shared" si="20"/>
        <v>31899.973000000002</v>
      </c>
      <c r="J35" s="43">
        <v>29681</v>
      </c>
      <c r="K35" s="43">
        <f t="shared" si="17"/>
        <v>35320.39</v>
      </c>
      <c r="L35" s="49">
        <f t="shared" si="18"/>
        <v>35320.39</v>
      </c>
      <c r="M35" s="43">
        <v>24370</v>
      </c>
      <c r="N35" s="43">
        <f t="shared" si="15"/>
        <v>29000.3</v>
      </c>
      <c r="O35" s="49">
        <f t="shared" si="19"/>
        <v>29000.3</v>
      </c>
      <c r="P35" s="33"/>
      <c r="Q35" s="67">
        <f t="shared" si="9"/>
        <v>32073.554333333333</v>
      </c>
      <c r="R35" s="67">
        <f t="shared" si="3"/>
        <v>32073.554333333333</v>
      </c>
    </row>
    <row r="36" spans="1:18" ht="46.5" x14ac:dyDescent="0.35">
      <c r="A36" s="13">
        <v>28</v>
      </c>
      <c r="B36" s="54"/>
      <c r="C36" s="23" t="s">
        <v>49</v>
      </c>
      <c r="D36" s="13">
        <v>12</v>
      </c>
      <c r="E36" s="14">
        <v>12</v>
      </c>
      <c r="F36" s="14" t="s">
        <v>28</v>
      </c>
      <c r="G36" s="43">
        <v>63025.2</v>
      </c>
      <c r="H36" s="43">
        <f t="shared" si="12"/>
        <v>74999.987999999998</v>
      </c>
      <c r="I36" s="49">
        <f t="shared" si="20"/>
        <v>899999.85599999991</v>
      </c>
      <c r="J36" s="43">
        <v>66387</v>
      </c>
      <c r="K36" s="43">
        <f t="shared" si="17"/>
        <v>79000.53</v>
      </c>
      <c r="L36" s="49">
        <f t="shared" si="18"/>
        <v>948006.36</v>
      </c>
      <c r="M36" s="43">
        <v>71429</v>
      </c>
      <c r="N36" s="43">
        <f t="shared" si="15"/>
        <v>85000.51</v>
      </c>
      <c r="O36" s="49">
        <f t="shared" si="19"/>
        <v>1020006.1199999999</v>
      </c>
      <c r="P36" s="33"/>
      <c r="Q36" s="67">
        <f t="shared" si="9"/>
        <v>79667.009333333335</v>
      </c>
      <c r="R36" s="67">
        <f t="shared" si="3"/>
        <v>956004.11200000008</v>
      </c>
    </row>
    <row r="37" spans="1:18" ht="31.5" x14ac:dyDescent="0.35">
      <c r="A37" s="13">
        <v>29</v>
      </c>
      <c r="B37" s="54"/>
      <c r="C37" s="23" t="s">
        <v>50</v>
      </c>
      <c r="D37" s="13">
        <v>1</v>
      </c>
      <c r="E37" s="14">
        <v>1</v>
      </c>
      <c r="F37" s="14" t="s">
        <v>51</v>
      </c>
      <c r="G37" s="43">
        <v>12605</v>
      </c>
      <c r="H37" s="43">
        <f t="shared" si="12"/>
        <v>14999.95</v>
      </c>
      <c r="I37" s="49">
        <f t="shared" si="20"/>
        <v>14999.95</v>
      </c>
      <c r="J37" s="43">
        <v>17647</v>
      </c>
      <c r="K37" s="43">
        <f t="shared" si="17"/>
        <v>20999.93</v>
      </c>
      <c r="L37" s="49">
        <f t="shared" si="18"/>
        <v>20999.93</v>
      </c>
      <c r="M37" s="43">
        <v>15126</v>
      </c>
      <c r="N37" s="43">
        <f t="shared" si="15"/>
        <v>17999.939999999999</v>
      </c>
      <c r="O37" s="49">
        <f t="shared" si="19"/>
        <v>17999.939999999999</v>
      </c>
      <c r="P37" s="33"/>
      <c r="Q37" s="67">
        <f t="shared" si="9"/>
        <v>17999.940000000002</v>
      </c>
      <c r="R37" s="67">
        <f t="shared" si="3"/>
        <v>17999.940000000002</v>
      </c>
    </row>
    <row r="38" spans="1:18" ht="46.5" x14ac:dyDescent="0.35">
      <c r="A38" s="13">
        <v>30</v>
      </c>
      <c r="B38" s="54"/>
      <c r="C38" s="23" t="s">
        <v>52</v>
      </c>
      <c r="D38" s="13">
        <v>12</v>
      </c>
      <c r="E38" s="13">
        <v>12</v>
      </c>
      <c r="F38" s="14" t="s">
        <v>46</v>
      </c>
      <c r="G38" s="43">
        <v>92437</v>
      </c>
      <c r="H38" s="43">
        <f t="shared" si="12"/>
        <v>110000.03</v>
      </c>
      <c r="I38" s="49">
        <f t="shared" si="20"/>
        <v>1320000.3599999999</v>
      </c>
      <c r="J38" s="43">
        <v>96639</v>
      </c>
      <c r="K38" s="43">
        <f t="shared" si="17"/>
        <v>115000.41</v>
      </c>
      <c r="L38" s="49">
        <f t="shared" si="18"/>
        <v>1380004.92</v>
      </c>
      <c r="M38" s="43">
        <v>79832</v>
      </c>
      <c r="N38" s="43">
        <f t="shared" si="15"/>
        <v>95000.08</v>
      </c>
      <c r="O38" s="49">
        <f t="shared" si="19"/>
        <v>1140000.96</v>
      </c>
      <c r="P38" s="33"/>
      <c r="Q38" s="67">
        <f t="shared" si="9"/>
        <v>106666.84000000001</v>
      </c>
      <c r="R38" s="67">
        <f t="shared" si="3"/>
        <v>1280002.0799999998</v>
      </c>
    </row>
    <row r="39" spans="1:18" ht="23.25" x14ac:dyDescent="0.35">
      <c r="A39" s="13">
        <v>31</v>
      </c>
      <c r="B39" s="54"/>
      <c r="C39" s="23" t="s">
        <v>53</v>
      </c>
      <c r="D39" s="13">
        <v>2</v>
      </c>
      <c r="E39" s="13">
        <v>2</v>
      </c>
      <c r="F39" s="14" t="s">
        <v>46</v>
      </c>
      <c r="G39" s="43">
        <v>21008.400000000001</v>
      </c>
      <c r="H39" s="43">
        <f t="shared" si="12"/>
        <v>24999.996000000003</v>
      </c>
      <c r="I39" s="49">
        <f t="shared" si="20"/>
        <v>49999.992000000006</v>
      </c>
      <c r="J39" s="43">
        <v>31849</v>
      </c>
      <c r="K39" s="43">
        <f t="shared" si="17"/>
        <v>37900.31</v>
      </c>
      <c r="L39" s="49">
        <f t="shared" si="18"/>
        <v>75800.62</v>
      </c>
      <c r="M39" s="43">
        <v>25210</v>
      </c>
      <c r="N39" s="43">
        <f t="shared" si="15"/>
        <v>29999.9</v>
      </c>
      <c r="O39" s="49">
        <f t="shared" si="19"/>
        <v>59999.8</v>
      </c>
      <c r="P39" s="33"/>
      <c r="Q39" s="67">
        <f t="shared" si="9"/>
        <v>30966.735333333334</v>
      </c>
      <c r="R39" s="67">
        <f t="shared" si="3"/>
        <v>61933.470666666668</v>
      </c>
    </row>
    <row r="40" spans="1:18" ht="46.5" x14ac:dyDescent="0.35">
      <c r="A40" s="13">
        <v>32</v>
      </c>
      <c r="B40" s="54"/>
      <c r="C40" s="23" t="s">
        <v>54</v>
      </c>
      <c r="D40" s="13">
        <v>1</v>
      </c>
      <c r="E40" s="13">
        <v>1</v>
      </c>
      <c r="F40" s="14" t="s">
        <v>55</v>
      </c>
      <c r="G40" s="43">
        <v>12605</v>
      </c>
      <c r="H40" s="43">
        <f t="shared" si="12"/>
        <v>14999.95</v>
      </c>
      <c r="I40" s="49">
        <f t="shared" si="20"/>
        <v>14999.95</v>
      </c>
      <c r="J40" s="43">
        <v>13866</v>
      </c>
      <c r="K40" s="43">
        <f t="shared" si="17"/>
        <v>16500.54</v>
      </c>
      <c r="L40" s="49">
        <f t="shared" si="18"/>
        <v>16500.54</v>
      </c>
      <c r="M40" s="43">
        <v>12185</v>
      </c>
      <c r="N40" s="43">
        <f t="shared" si="15"/>
        <v>14500.15</v>
      </c>
      <c r="O40" s="49">
        <f t="shared" si="19"/>
        <v>14500.15</v>
      </c>
      <c r="P40" s="33"/>
      <c r="Q40" s="67">
        <f t="shared" si="9"/>
        <v>15333.546666666667</v>
      </c>
      <c r="R40" s="67">
        <f t="shared" si="3"/>
        <v>15333.546666666667</v>
      </c>
    </row>
    <row r="41" spans="1:18" ht="46.5" x14ac:dyDescent="0.35">
      <c r="A41" s="13">
        <v>33</v>
      </c>
      <c r="B41" s="54"/>
      <c r="C41" s="23" t="s">
        <v>56</v>
      </c>
      <c r="D41" s="13">
        <v>1</v>
      </c>
      <c r="E41" s="13">
        <v>1</v>
      </c>
      <c r="F41" s="14" t="s">
        <v>57</v>
      </c>
      <c r="G41" s="43">
        <v>35000</v>
      </c>
      <c r="H41" s="43">
        <f t="shared" si="12"/>
        <v>41650</v>
      </c>
      <c r="I41" s="49">
        <f t="shared" si="20"/>
        <v>41650</v>
      </c>
      <c r="J41" s="43">
        <v>39900</v>
      </c>
      <c r="K41" s="43">
        <f t="shared" si="17"/>
        <v>47481</v>
      </c>
      <c r="L41" s="49">
        <f t="shared" si="18"/>
        <v>47481</v>
      </c>
      <c r="M41" s="43">
        <v>34900</v>
      </c>
      <c r="N41" s="43">
        <f t="shared" si="15"/>
        <v>41531</v>
      </c>
      <c r="O41" s="49">
        <f t="shared" si="19"/>
        <v>41531</v>
      </c>
      <c r="P41" s="33"/>
      <c r="Q41" s="67">
        <f t="shared" si="9"/>
        <v>43554</v>
      </c>
      <c r="R41" s="67">
        <f t="shared" si="3"/>
        <v>43554</v>
      </c>
    </row>
    <row r="42" spans="1:18" ht="46.5" x14ac:dyDescent="0.35">
      <c r="A42" s="13">
        <v>34</v>
      </c>
      <c r="B42" s="54"/>
      <c r="C42" s="23" t="s">
        <v>58</v>
      </c>
      <c r="D42" s="13">
        <v>1</v>
      </c>
      <c r="E42" s="13">
        <v>1</v>
      </c>
      <c r="F42" s="14" t="s">
        <v>46</v>
      </c>
      <c r="G42" s="43">
        <v>29411.8</v>
      </c>
      <c r="H42" s="43">
        <f t="shared" si="12"/>
        <v>35000.042000000001</v>
      </c>
      <c r="I42" s="49">
        <f t="shared" si="20"/>
        <v>35000.042000000001</v>
      </c>
      <c r="J42" s="43">
        <v>31849</v>
      </c>
      <c r="K42" s="43">
        <f t="shared" si="17"/>
        <v>37900.31</v>
      </c>
      <c r="L42" s="49">
        <f t="shared" si="18"/>
        <v>37900.31</v>
      </c>
      <c r="M42" s="43">
        <v>27311</v>
      </c>
      <c r="N42" s="43">
        <f t="shared" si="15"/>
        <v>32500.09</v>
      </c>
      <c r="O42" s="49">
        <f t="shared" si="19"/>
        <v>32500.09</v>
      </c>
      <c r="P42" s="33"/>
      <c r="Q42" s="67">
        <f t="shared" si="9"/>
        <v>35133.480666666663</v>
      </c>
      <c r="R42" s="67">
        <f t="shared" si="3"/>
        <v>35133.480666666663</v>
      </c>
    </row>
    <row r="43" spans="1:18" ht="46.5" x14ac:dyDescent="0.35">
      <c r="A43" s="13">
        <v>35</v>
      </c>
      <c r="B43" s="54"/>
      <c r="C43" s="23" t="s">
        <v>59</v>
      </c>
      <c r="D43" s="13">
        <v>15</v>
      </c>
      <c r="E43" s="13">
        <v>15</v>
      </c>
      <c r="F43" s="14" t="s">
        <v>28</v>
      </c>
      <c r="G43" s="43">
        <v>24369.7</v>
      </c>
      <c r="H43" s="43">
        <f t="shared" si="12"/>
        <v>28999.942999999999</v>
      </c>
      <c r="I43" s="49">
        <f t="shared" si="20"/>
        <v>434999.14500000002</v>
      </c>
      <c r="J43" s="43">
        <v>27437</v>
      </c>
      <c r="K43" s="43">
        <f t="shared" si="17"/>
        <v>32650.03</v>
      </c>
      <c r="L43" s="49">
        <f t="shared" si="18"/>
        <v>489750.44999999995</v>
      </c>
      <c r="M43" s="43">
        <v>23109</v>
      </c>
      <c r="N43" s="43">
        <f t="shared" si="15"/>
        <v>27499.71</v>
      </c>
      <c r="O43" s="49">
        <f t="shared" si="19"/>
        <v>412495.64999999997</v>
      </c>
      <c r="P43" s="33"/>
      <c r="Q43" s="67">
        <f t="shared" si="9"/>
        <v>29716.560999999998</v>
      </c>
      <c r="R43" s="67">
        <f t="shared" si="3"/>
        <v>445748.41499999998</v>
      </c>
    </row>
    <row r="44" spans="1:18" ht="90" customHeight="1" x14ac:dyDescent="0.35">
      <c r="A44" s="13">
        <v>36</v>
      </c>
      <c r="B44" s="54"/>
      <c r="C44" s="23" t="s">
        <v>60</v>
      </c>
      <c r="D44" s="13">
        <v>1</v>
      </c>
      <c r="E44" s="13">
        <v>1</v>
      </c>
      <c r="F44" s="14" t="s">
        <v>46</v>
      </c>
      <c r="G44" s="43">
        <v>44537.8</v>
      </c>
      <c r="H44" s="43">
        <f t="shared" si="12"/>
        <v>52999.982000000004</v>
      </c>
      <c r="I44" s="49">
        <f t="shared" si="20"/>
        <v>52999.982000000004</v>
      </c>
      <c r="J44" s="43">
        <v>49790</v>
      </c>
      <c r="K44" s="43">
        <f t="shared" si="17"/>
        <v>59250.1</v>
      </c>
      <c r="L44" s="49">
        <f t="shared" si="18"/>
        <v>59250.1</v>
      </c>
      <c r="M44" s="43">
        <v>43067</v>
      </c>
      <c r="N44" s="43">
        <f t="shared" si="15"/>
        <v>51249.73</v>
      </c>
      <c r="O44" s="49">
        <f t="shared" si="19"/>
        <v>51249.73</v>
      </c>
      <c r="P44" s="33"/>
      <c r="Q44" s="67">
        <f t="shared" si="9"/>
        <v>54499.937333333335</v>
      </c>
      <c r="R44" s="67">
        <f t="shared" si="3"/>
        <v>54499.937333333335</v>
      </c>
    </row>
    <row r="45" spans="1:18" ht="23.25" x14ac:dyDescent="0.25">
      <c r="A45" s="12"/>
      <c r="B45" s="54"/>
      <c r="C45" s="11" t="s">
        <v>96</v>
      </c>
      <c r="D45" s="12"/>
      <c r="E45" s="12"/>
      <c r="F45" s="20"/>
      <c r="G45" s="45"/>
      <c r="H45" s="45"/>
      <c r="I45" s="45"/>
      <c r="J45" s="46"/>
      <c r="K45" s="38"/>
      <c r="L45" s="38"/>
      <c r="M45" s="46"/>
      <c r="N45" s="46"/>
      <c r="O45" s="46"/>
      <c r="P45" s="31"/>
      <c r="Q45" s="67">
        <f t="shared" si="9"/>
        <v>0</v>
      </c>
      <c r="R45" s="67">
        <f t="shared" si="3"/>
        <v>0</v>
      </c>
    </row>
    <row r="46" spans="1:18" ht="23.25" x14ac:dyDescent="0.35">
      <c r="A46" s="13">
        <v>37</v>
      </c>
      <c r="B46" s="54"/>
      <c r="C46" s="23" t="s">
        <v>61</v>
      </c>
      <c r="D46" s="13">
        <v>45</v>
      </c>
      <c r="E46" s="13">
        <v>45</v>
      </c>
      <c r="F46" s="14" t="s">
        <v>28</v>
      </c>
      <c r="G46" s="43">
        <v>5462.2</v>
      </c>
      <c r="H46" s="43">
        <f t="shared" si="12"/>
        <v>6500.018</v>
      </c>
      <c r="I46" s="49">
        <f t="shared" ref="I46" si="21">(E46*H46)</f>
        <v>292500.81</v>
      </c>
      <c r="J46" s="43">
        <v>7333</v>
      </c>
      <c r="K46" s="43">
        <f t="shared" si="17"/>
        <v>8726.27</v>
      </c>
      <c r="L46" s="49">
        <f t="shared" si="18"/>
        <v>392682.15</v>
      </c>
      <c r="M46" s="43">
        <v>4622</v>
      </c>
      <c r="N46" s="43">
        <f t="shared" si="15"/>
        <v>5500.18</v>
      </c>
      <c r="O46" s="49">
        <f t="shared" si="19"/>
        <v>247508.1</v>
      </c>
      <c r="P46" s="33"/>
      <c r="Q46" s="67">
        <f t="shared" si="9"/>
        <v>6908.8226666666669</v>
      </c>
      <c r="R46" s="67">
        <f t="shared" si="3"/>
        <v>310897.01999999996</v>
      </c>
    </row>
    <row r="47" spans="1:18" ht="31.5" x14ac:dyDescent="0.35">
      <c r="A47" s="13">
        <v>38</v>
      </c>
      <c r="B47" s="54"/>
      <c r="C47" s="23" t="s">
        <v>62</v>
      </c>
      <c r="D47" s="16">
        <v>15</v>
      </c>
      <c r="E47" s="16">
        <v>15</v>
      </c>
      <c r="F47" s="14" t="s">
        <v>63</v>
      </c>
      <c r="G47" s="43">
        <v>12605</v>
      </c>
      <c r="H47" s="43">
        <f t="shared" si="12"/>
        <v>14999.95</v>
      </c>
      <c r="I47" s="49">
        <f t="shared" ref="I47:I52" si="22">(E47*H47)</f>
        <v>224999.25</v>
      </c>
      <c r="J47" s="43">
        <v>12563</v>
      </c>
      <c r="K47" s="43">
        <f t="shared" si="17"/>
        <v>14949.970000000001</v>
      </c>
      <c r="L47" s="49">
        <f t="shared" si="18"/>
        <v>224249.55000000002</v>
      </c>
      <c r="M47" s="43">
        <v>11344</v>
      </c>
      <c r="N47" s="43">
        <f t="shared" si="15"/>
        <v>13499.36</v>
      </c>
      <c r="O47" s="49">
        <f t="shared" si="19"/>
        <v>202490.40000000002</v>
      </c>
      <c r="P47" s="33"/>
      <c r="Q47" s="67">
        <f t="shared" si="9"/>
        <v>14483.093333333332</v>
      </c>
      <c r="R47" s="67">
        <f t="shared" si="3"/>
        <v>217246.40000000002</v>
      </c>
    </row>
    <row r="48" spans="1:18" ht="23.25" x14ac:dyDescent="0.35">
      <c r="A48" s="13">
        <v>39</v>
      </c>
      <c r="B48" s="54"/>
      <c r="C48" s="23" t="s">
        <v>64</v>
      </c>
      <c r="D48" s="13">
        <v>45</v>
      </c>
      <c r="E48" s="13">
        <v>45</v>
      </c>
      <c r="F48" s="14" t="s">
        <v>28</v>
      </c>
      <c r="G48" s="43">
        <v>7983.2</v>
      </c>
      <c r="H48" s="43">
        <f t="shared" si="12"/>
        <v>9500.0079999999998</v>
      </c>
      <c r="I48" s="49">
        <f t="shared" si="22"/>
        <v>427500.36</v>
      </c>
      <c r="J48" s="43">
        <v>7773</v>
      </c>
      <c r="K48" s="43">
        <f t="shared" si="17"/>
        <v>9249.8700000000008</v>
      </c>
      <c r="L48" s="49">
        <f t="shared" si="18"/>
        <v>416244.15</v>
      </c>
      <c r="M48" s="43">
        <v>7143</v>
      </c>
      <c r="N48" s="43">
        <f t="shared" si="15"/>
        <v>8500.17</v>
      </c>
      <c r="O48" s="49">
        <f t="shared" si="19"/>
        <v>382507.65</v>
      </c>
      <c r="P48" s="33"/>
      <c r="Q48" s="67">
        <f t="shared" si="9"/>
        <v>9083.3493333333336</v>
      </c>
      <c r="R48" s="67">
        <f t="shared" si="3"/>
        <v>408750.72000000003</v>
      </c>
    </row>
    <row r="49" spans="1:18" ht="23.25" x14ac:dyDescent="0.35">
      <c r="A49" s="13">
        <v>40</v>
      </c>
      <c r="B49" s="54"/>
      <c r="C49" s="23" t="s">
        <v>65</v>
      </c>
      <c r="D49" s="13">
        <v>45</v>
      </c>
      <c r="E49" s="13">
        <v>45</v>
      </c>
      <c r="F49" s="14" t="s">
        <v>28</v>
      </c>
      <c r="G49" s="43">
        <v>7983.2</v>
      </c>
      <c r="H49" s="43">
        <f t="shared" si="12"/>
        <v>9500.0079999999998</v>
      </c>
      <c r="I49" s="49">
        <f t="shared" si="22"/>
        <v>427500.36</v>
      </c>
      <c r="J49" s="43">
        <v>7773</v>
      </c>
      <c r="K49" s="43">
        <f t="shared" si="17"/>
        <v>9249.8700000000008</v>
      </c>
      <c r="L49" s="49">
        <f t="shared" si="18"/>
        <v>416244.15</v>
      </c>
      <c r="M49" s="43">
        <v>7143</v>
      </c>
      <c r="N49" s="43">
        <f t="shared" si="15"/>
        <v>8500.17</v>
      </c>
      <c r="O49" s="49">
        <f t="shared" si="19"/>
        <v>382507.65</v>
      </c>
      <c r="P49" s="33"/>
      <c r="Q49" s="67">
        <f t="shared" si="9"/>
        <v>9083.3493333333336</v>
      </c>
      <c r="R49" s="67">
        <f t="shared" si="3"/>
        <v>408750.72000000003</v>
      </c>
    </row>
    <row r="50" spans="1:18" ht="23.25" x14ac:dyDescent="0.35">
      <c r="A50" s="13">
        <v>41</v>
      </c>
      <c r="B50" s="54"/>
      <c r="C50" s="23" t="s">
        <v>66</v>
      </c>
      <c r="D50" s="13">
        <v>45</v>
      </c>
      <c r="E50" s="13">
        <v>45</v>
      </c>
      <c r="F50" s="14" t="s">
        <v>28</v>
      </c>
      <c r="G50" s="43">
        <v>7983.2</v>
      </c>
      <c r="H50" s="43">
        <f t="shared" si="12"/>
        <v>9500.0079999999998</v>
      </c>
      <c r="I50" s="49">
        <f t="shared" si="22"/>
        <v>427500.36</v>
      </c>
      <c r="J50" s="43">
        <v>7773</v>
      </c>
      <c r="K50" s="43">
        <f t="shared" si="17"/>
        <v>9249.8700000000008</v>
      </c>
      <c r="L50" s="49">
        <f t="shared" si="18"/>
        <v>416244.15</v>
      </c>
      <c r="M50" s="43">
        <v>7143</v>
      </c>
      <c r="N50" s="43">
        <f t="shared" si="15"/>
        <v>8500.17</v>
      </c>
      <c r="O50" s="49">
        <f t="shared" si="19"/>
        <v>382507.65</v>
      </c>
      <c r="P50" s="33"/>
      <c r="Q50" s="67">
        <f t="shared" si="9"/>
        <v>9083.3493333333336</v>
      </c>
      <c r="R50" s="67">
        <f t="shared" si="3"/>
        <v>408750.72000000003</v>
      </c>
    </row>
    <row r="51" spans="1:18" ht="23.25" x14ac:dyDescent="0.35">
      <c r="A51" s="13">
        <v>42</v>
      </c>
      <c r="B51" s="54"/>
      <c r="C51" s="23" t="s">
        <v>67</v>
      </c>
      <c r="D51" s="13">
        <v>45</v>
      </c>
      <c r="E51" s="13">
        <v>45</v>
      </c>
      <c r="F51" s="14" t="s">
        <v>28</v>
      </c>
      <c r="G51" s="43">
        <v>7983.2</v>
      </c>
      <c r="H51" s="43">
        <f t="shared" si="12"/>
        <v>9500.0079999999998</v>
      </c>
      <c r="I51" s="49">
        <f t="shared" si="22"/>
        <v>427500.36</v>
      </c>
      <c r="J51" s="43">
        <v>7773</v>
      </c>
      <c r="K51" s="43">
        <f t="shared" si="17"/>
        <v>9249.8700000000008</v>
      </c>
      <c r="L51" s="49">
        <f t="shared" si="18"/>
        <v>416244.15</v>
      </c>
      <c r="M51" s="43">
        <v>7143</v>
      </c>
      <c r="N51" s="43">
        <f t="shared" si="15"/>
        <v>8500.17</v>
      </c>
      <c r="O51" s="49">
        <f t="shared" si="19"/>
        <v>382507.65</v>
      </c>
      <c r="P51" s="33"/>
      <c r="Q51" s="67">
        <f t="shared" si="9"/>
        <v>9083.3493333333336</v>
      </c>
      <c r="R51" s="67">
        <f t="shared" si="3"/>
        <v>408750.72000000003</v>
      </c>
    </row>
    <row r="52" spans="1:18" ht="23.25" x14ac:dyDescent="0.35">
      <c r="A52" s="13">
        <v>43</v>
      </c>
      <c r="B52" s="54"/>
      <c r="C52" s="23" t="s">
        <v>68</v>
      </c>
      <c r="D52" s="13">
        <v>45</v>
      </c>
      <c r="E52" s="13">
        <v>45</v>
      </c>
      <c r="F52" s="14" t="s">
        <v>28</v>
      </c>
      <c r="G52" s="43">
        <v>7983.2</v>
      </c>
      <c r="H52" s="43">
        <f>(G52*19%)+G52</f>
        <v>9500.0079999999998</v>
      </c>
      <c r="I52" s="49">
        <f t="shared" si="22"/>
        <v>427500.36</v>
      </c>
      <c r="J52" s="43">
        <v>7773</v>
      </c>
      <c r="K52" s="43">
        <f t="shared" si="17"/>
        <v>9249.8700000000008</v>
      </c>
      <c r="L52" s="49">
        <f t="shared" si="18"/>
        <v>416244.15</v>
      </c>
      <c r="M52" s="43">
        <v>7143</v>
      </c>
      <c r="N52" s="43">
        <f>(M52*19%)+M52</f>
        <v>8500.17</v>
      </c>
      <c r="O52" s="49">
        <f t="shared" si="19"/>
        <v>382507.65</v>
      </c>
      <c r="P52" s="33"/>
      <c r="Q52" s="67">
        <f t="shared" si="9"/>
        <v>9083.3493333333336</v>
      </c>
      <c r="R52" s="67">
        <f t="shared" si="3"/>
        <v>408750.72000000003</v>
      </c>
    </row>
    <row r="53" spans="1:18" ht="23.25" x14ac:dyDescent="0.25">
      <c r="A53" s="12"/>
      <c r="B53" s="54"/>
      <c r="C53" s="11" t="s">
        <v>69</v>
      </c>
      <c r="D53" s="12"/>
      <c r="E53" s="12"/>
      <c r="F53" s="20"/>
      <c r="G53" s="45"/>
      <c r="H53" s="45"/>
      <c r="I53" s="45"/>
      <c r="J53" s="46"/>
      <c r="K53" s="38"/>
      <c r="L53" s="38"/>
      <c r="M53" s="46"/>
      <c r="N53" s="46"/>
      <c r="O53" s="46"/>
      <c r="P53" s="31"/>
      <c r="Q53" s="67">
        <f t="shared" si="9"/>
        <v>0</v>
      </c>
      <c r="R53" s="67">
        <f t="shared" si="3"/>
        <v>0</v>
      </c>
    </row>
    <row r="54" spans="1:18" ht="46.5" x14ac:dyDescent="0.35">
      <c r="A54" s="13">
        <v>44</v>
      </c>
      <c r="B54" s="54"/>
      <c r="C54" s="23" t="s">
        <v>70</v>
      </c>
      <c r="D54" s="14">
        <v>96</v>
      </c>
      <c r="E54" s="14">
        <v>96</v>
      </c>
      <c r="F54" s="18" t="s">
        <v>71</v>
      </c>
      <c r="G54" s="43">
        <v>58823.5</v>
      </c>
      <c r="H54" s="43">
        <f>(G54*19%)+G54</f>
        <v>69999.964999999997</v>
      </c>
      <c r="I54" s="49">
        <f t="shared" ref="I54" si="23">(E54*H54)</f>
        <v>6719996.6399999997</v>
      </c>
      <c r="J54" s="51">
        <v>84034</v>
      </c>
      <c r="K54" s="43">
        <f>(J54*19%)+J54</f>
        <v>100000.46</v>
      </c>
      <c r="L54" s="49">
        <f t="shared" si="18"/>
        <v>9600044.1600000001</v>
      </c>
      <c r="M54" s="43">
        <v>42017</v>
      </c>
      <c r="N54" s="43">
        <f>(M54*19%)+M54</f>
        <v>50000.23</v>
      </c>
      <c r="O54" s="49">
        <f t="shared" si="19"/>
        <v>4800022.08</v>
      </c>
      <c r="P54" s="33"/>
      <c r="Q54" s="67">
        <f t="shared" si="9"/>
        <v>73333.551666666666</v>
      </c>
      <c r="R54" s="67">
        <f t="shared" si="3"/>
        <v>7040020.9600000009</v>
      </c>
    </row>
    <row r="55" spans="1:18" ht="123" customHeight="1" x14ac:dyDescent="0.25">
      <c r="A55" s="17">
        <v>45</v>
      </c>
      <c r="B55" s="54"/>
      <c r="C55" s="40" t="s">
        <v>117</v>
      </c>
      <c r="D55" s="61">
        <v>165</v>
      </c>
      <c r="E55" s="61">
        <v>165</v>
      </c>
      <c r="F55" s="18" t="s">
        <v>28</v>
      </c>
      <c r="G55" s="43">
        <v>7563</v>
      </c>
      <c r="H55" s="43">
        <f t="shared" ref="H55:H81" si="24">(G55*19%)+G55</f>
        <v>8999.9699999999993</v>
      </c>
      <c r="I55" s="49">
        <f t="shared" ref="I55:I75" si="25">(E55*H55)</f>
        <v>1484995.0499999998</v>
      </c>
      <c r="J55" s="51">
        <v>8040</v>
      </c>
      <c r="K55" s="43">
        <f t="shared" si="17"/>
        <v>9567.6</v>
      </c>
      <c r="L55" s="49">
        <f t="shared" si="18"/>
        <v>1578654</v>
      </c>
      <c r="M55" s="43">
        <v>8824</v>
      </c>
      <c r="N55" s="43">
        <f>(M55*19%)+M55</f>
        <v>10500.56</v>
      </c>
      <c r="O55" s="49">
        <f t="shared" si="19"/>
        <v>1732592.4</v>
      </c>
      <c r="P55" s="34"/>
      <c r="Q55" s="67">
        <f t="shared" si="9"/>
        <v>9689.3766666666652</v>
      </c>
      <c r="R55" s="67">
        <f t="shared" si="3"/>
        <v>1598747.1499999997</v>
      </c>
    </row>
    <row r="56" spans="1:18" ht="186" x14ac:dyDescent="0.35">
      <c r="A56" s="13">
        <v>50</v>
      </c>
      <c r="B56" s="54"/>
      <c r="C56" s="23" t="s">
        <v>118</v>
      </c>
      <c r="D56" s="13">
        <v>110</v>
      </c>
      <c r="E56" s="13">
        <v>110</v>
      </c>
      <c r="F56" s="18" t="s">
        <v>28</v>
      </c>
      <c r="G56" s="51">
        <v>14958</v>
      </c>
      <c r="H56" s="52">
        <f>(G56*8%)+G56</f>
        <v>16154.64</v>
      </c>
      <c r="I56" s="52">
        <f t="shared" si="25"/>
        <v>1777010.4</v>
      </c>
      <c r="J56" s="51">
        <v>15882</v>
      </c>
      <c r="K56" s="52">
        <f>(J56*8%)+J56</f>
        <v>17152.560000000001</v>
      </c>
      <c r="L56" s="49">
        <f>(E56*K56)</f>
        <v>1886781.6</v>
      </c>
      <c r="M56" s="43">
        <v>15294</v>
      </c>
      <c r="N56" s="52">
        <f>(M56*8%)+M56</f>
        <v>16517.52</v>
      </c>
      <c r="O56" s="52">
        <f>(E56*N56)</f>
        <v>1816927.2</v>
      </c>
      <c r="P56" s="33" t="s">
        <v>112</v>
      </c>
      <c r="Q56" s="67">
        <f t="shared" si="9"/>
        <v>16608.240000000002</v>
      </c>
      <c r="R56" s="67">
        <f t="shared" si="3"/>
        <v>1826906.4000000001</v>
      </c>
    </row>
    <row r="57" spans="1:18" ht="91.5" customHeight="1" x14ac:dyDescent="0.35">
      <c r="A57" s="17">
        <v>51</v>
      </c>
      <c r="B57" s="54"/>
      <c r="C57" s="23" t="s">
        <v>122</v>
      </c>
      <c r="D57" s="13">
        <v>100</v>
      </c>
      <c r="E57" s="13">
        <v>100</v>
      </c>
      <c r="F57" s="18" t="s">
        <v>28</v>
      </c>
      <c r="G57" s="51">
        <v>7142.9</v>
      </c>
      <c r="H57" s="52">
        <f>(G57*8%)+G57</f>
        <v>7714.3319999999994</v>
      </c>
      <c r="I57" s="52">
        <f t="shared" si="25"/>
        <v>771433.2</v>
      </c>
      <c r="J57" s="51">
        <v>7647</v>
      </c>
      <c r="K57" s="52">
        <f>(J57*8%)+J57</f>
        <v>8258.76</v>
      </c>
      <c r="L57" s="49">
        <f t="shared" si="18"/>
        <v>825876</v>
      </c>
      <c r="M57" s="43">
        <v>7311</v>
      </c>
      <c r="N57" s="52">
        <f>(M57*8%)+M57</f>
        <v>7895.88</v>
      </c>
      <c r="O57" s="52">
        <f>(E57*N57)</f>
        <v>789588</v>
      </c>
      <c r="P57" s="33" t="s">
        <v>112</v>
      </c>
      <c r="Q57" s="67">
        <f t="shared" si="9"/>
        <v>7956.3240000000005</v>
      </c>
      <c r="R57" s="67">
        <f t="shared" si="3"/>
        <v>795632.4</v>
      </c>
    </row>
    <row r="58" spans="1:18" ht="98.25" customHeight="1" x14ac:dyDescent="0.35">
      <c r="A58" s="13">
        <v>52</v>
      </c>
      <c r="B58" s="54"/>
      <c r="C58" s="23" t="s">
        <v>72</v>
      </c>
      <c r="D58" s="13">
        <v>8</v>
      </c>
      <c r="E58" s="13">
        <v>8</v>
      </c>
      <c r="F58" s="18" t="s">
        <v>73</v>
      </c>
      <c r="G58" s="43">
        <v>184873.9</v>
      </c>
      <c r="H58" s="43">
        <f t="shared" si="24"/>
        <v>219999.94099999999</v>
      </c>
      <c r="I58" s="49">
        <f t="shared" si="25"/>
        <v>1759999.5279999999</v>
      </c>
      <c r="J58" s="51">
        <v>184874</v>
      </c>
      <c r="K58" s="43">
        <f t="shared" si="17"/>
        <v>220000.06</v>
      </c>
      <c r="L58" s="49">
        <f t="shared" si="18"/>
        <v>1760000.48</v>
      </c>
      <c r="M58" s="43">
        <v>168067</v>
      </c>
      <c r="N58" s="43">
        <f>(M58*19%)+M58</f>
        <v>199999.73</v>
      </c>
      <c r="O58" s="49">
        <f t="shared" ref="O58:O67" si="26">(E58*N58)</f>
        <v>1599997.84</v>
      </c>
      <c r="P58" s="33"/>
      <c r="Q58" s="67">
        <f t="shared" si="9"/>
        <v>213333.24366666668</v>
      </c>
      <c r="R58" s="67">
        <f t="shared" si="3"/>
        <v>1706665.9493333334</v>
      </c>
    </row>
    <row r="59" spans="1:18" ht="69.75" x14ac:dyDescent="0.35">
      <c r="A59" s="17">
        <v>53</v>
      </c>
      <c r="B59" s="54"/>
      <c r="C59" s="23" t="s">
        <v>74</v>
      </c>
      <c r="D59" s="13">
        <v>18</v>
      </c>
      <c r="E59" s="13">
        <v>18</v>
      </c>
      <c r="F59" s="18" t="s">
        <v>73</v>
      </c>
      <c r="G59" s="43">
        <v>5042</v>
      </c>
      <c r="H59" s="43">
        <f t="shared" si="24"/>
        <v>5999.98</v>
      </c>
      <c r="I59" s="49">
        <f t="shared" si="25"/>
        <v>107999.63999999998</v>
      </c>
      <c r="J59" s="51">
        <v>5882</v>
      </c>
      <c r="K59" s="43">
        <f t="shared" si="17"/>
        <v>6999.58</v>
      </c>
      <c r="L59" s="49">
        <f t="shared" si="18"/>
        <v>125992.44</v>
      </c>
      <c r="M59" s="43">
        <v>4202</v>
      </c>
      <c r="N59" s="43">
        <f t="shared" ref="N59:N75" si="27">(M59*19%)+M59</f>
        <v>5000.38</v>
      </c>
      <c r="O59" s="49">
        <f t="shared" si="26"/>
        <v>90006.84</v>
      </c>
      <c r="P59" s="33"/>
      <c r="Q59" s="67">
        <f t="shared" si="9"/>
        <v>5999.98</v>
      </c>
      <c r="R59" s="67">
        <f t="shared" si="3"/>
        <v>107999.64</v>
      </c>
    </row>
    <row r="60" spans="1:18" ht="93" x14ac:dyDescent="0.35">
      <c r="A60" s="17">
        <v>55</v>
      </c>
      <c r="B60" s="54"/>
      <c r="C60" s="23" t="s">
        <v>75</v>
      </c>
      <c r="D60" s="13">
        <v>100</v>
      </c>
      <c r="E60" s="13">
        <v>100</v>
      </c>
      <c r="F60" s="18" t="s">
        <v>28</v>
      </c>
      <c r="G60" s="43">
        <v>2521</v>
      </c>
      <c r="H60" s="43">
        <f t="shared" si="24"/>
        <v>2999.99</v>
      </c>
      <c r="I60" s="49">
        <f t="shared" si="25"/>
        <v>299999</v>
      </c>
      <c r="J60" s="51">
        <v>3529</v>
      </c>
      <c r="K60" s="43">
        <f t="shared" si="17"/>
        <v>4199.51</v>
      </c>
      <c r="L60" s="49">
        <f t="shared" si="18"/>
        <v>419951</v>
      </c>
      <c r="M60" s="43">
        <v>2941</v>
      </c>
      <c r="N60" s="43">
        <f t="shared" si="27"/>
        <v>3499.79</v>
      </c>
      <c r="O60" s="49">
        <f t="shared" si="26"/>
        <v>349979</v>
      </c>
      <c r="P60" s="33"/>
      <c r="Q60" s="67">
        <f t="shared" si="9"/>
        <v>3566.4300000000003</v>
      </c>
      <c r="R60" s="67">
        <f t="shared" si="3"/>
        <v>356643</v>
      </c>
    </row>
    <row r="61" spans="1:18" ht="46.5" x14ac:dyDescent="0.35">
      <c r="A61" s="13">
        <v>56</v>
      </c>
      <c r="B61" s="54"/>
      <c r="C61" s="23" t="s">
        <v>76</v>
      </c>
      <c r="D61" s="60">
        <v>165</v>
      </c>
      <c r="E61" s="60">
        <v>165</v>
      </c>
      <c r="F61" s="18" t="s">
        <v>28</v>
      </c>
      <c r="G61" s="43">
        <v>7983.2</v>
      </c>
      <c r="H61" s="43">
        <f t="shared" si="24"/>
        <v>9500.0079999999998</v>
      </c>
      <c r="I61" s="49">
        <f t="shared" si="25"/>
        <v>1567501.32</v>
      </c>
      <c r="J61" s="51">
        <v>8597</v>
      </c>
      <c r="K61" s="43">
        <f t="shared" si="17"/>
        <v>10230.43</v>
      </c>
      <c r="L61" s="49">
        <f t="shared" si="18"/>
        <v>1688020.95</v>
      </c>
      <c r="M61" s="43">
        <v>7143</v>
      </c>
      <c r="N61" s="43">
        <f t="shared" si="27"/>
        <v>8500.17</v>
      </c>
      <c r="O61" s="49">
        <f t="shared" si="26"/>
        <v>1402528.05</v>
      </c>
      <c r="P61" s="33"/>
      <c r="Q61" s="67">
        <f t="shared" si="9"/>
        <v>9410.2026666666661</v>
      </c>
      <c r="R61" s="67">
        <f t="shared" si="3"/>
        <v>1552683.4400000002</v>
      </c>
    </row>
    <row r="62" spans="1:18" ht="23.25" x14ac:dyDescent="0.35">
      <c r="A62" s="17">
        <v>57</v>
      </c>
      <c r="B62" s="54"/>
      <c r="C62" s="24" t="s">
        <v>100</v>
      </c>
      <c r="D62" s="13">
        <v>1</v>
      </c>
      <c r="E62" s="13">
        <v>5</v>
      </c>
      <c r="F62" s="18" t="s">
        <v>77</v>
      </c>
      <c r="G62" s="43">
        <v>1512605</v>
      </c>
      <c r="H62" s="43">
        <f t="shared" si="24"/>
        <v>1799999.95</v>
      </c>
      <c r="I62" s="49">
        <f>H62*D62</f>
        <v>1799999.95</v>
      </c>
      <c r="J62" s="51">
        <v>1848739</v>
      </c>
      <c r="K62" s="43">
        <f t="shared" si="17"/>
        <v>2199999.41</v>
      </c>
      <c r="L62" s="49">
        <f>K62</f>
        <v>2199999.41</v>
      </c>
      <c r="M62" s="43">
        <v>1470588</v>
      </c>
      <c r="N62" s="43">
        <f t="shared" si="27"/>
        <v>1749999.72</v>
      </c>
      <c r="O62" s="49">
        <f>N62</f>
        <v>1749999.72</v>
      </c>
      <c r="P62" s="33"/>
      <c r="Q62" s="67">
        <f t="shared" si="9"/>
        <v>1916666.36</v>
      </c>
      <c r="R62" s="67">
        <f t="shared" si="3"/>
        <v>1916666.36</v>
      </c>
    </row>
    <row r="63" spans="1:18" ht="23.25" x14ac:dyDescent="0.35">
      <c r="A63" s="13">
        <v>58</v>
      </c>
      <c r="B63" s="54"/>
      <c r="C63" s="24" t="s">
        <v>101</v>
      </c>
      <c r="D63" s="13">
        <v>1</v>
      </c>
      <c r="E63" s="13">
        <v>5</v>
      </c>
      <c r="F63" s="18" t="s">
        <v>77</v>
      </c>
      <c r="G63" s="43">
        <v>1512605</v>
      </c>
      <c r="H63" s="43">
        <f t="shared" si="24"/>
        <v>1799999.95</v>
      </c>
      <c r="I63" s="49">
        <f>H63*D63</f>
        <v>1799999.95</v>
      </c>
      <c r="J63" s="51">
        <v>1848739</v>
      </c>
      <c r="K63" s="43">
        <f t="shared" si="17"/>
        <v>2199999.41</v>
      </c>
      <c r="L63" s="49">
        <f>K63</f>
        <v>2199999.41</v>
      </c>
      <c r="M63" s="43">
        <v>1470588</v>
      </c>
      <c r="N63" s="43">
        <f t="shared" si="27"/>
        <v>1749999.72</v>
      </c>
      <c r="O63" s="49">
        <f>N63</f>
        <v>1749999.72</v>
      </c>
      <c r="P63" s="33"/>
      <c r="Q63" s="67">
        <f t="shared" si="9"/>
        <v>1916666.36</v>
      </c>
      <c r="R63" s="67">
        <f t="shared" si="3"/>
        <v>1916666.36</v>
      </c>
    </row>
    <row r="64" spans="1:18" ht="69.75" x14ac:dyDescent="0.35">
      <c r="A64" s="17">
        <v>59</v>
      </c>
      <c r="B64" s="54"/>
      <c r="C64" s="23" t="s">
        <v>78</v>
      </c>
      <c r="D64" s="13">
        <v>1</v>
      </c>
      <c r="E64" s="13">
        <v>1</v>
      </c>
      <c r="F64" s="18" t="s">
        <v>46</v>
      </c>
      <c r="G64" s="43">
        <v>268907.59999999998</v>
      </c>
      <c r="H64" s="43">
        <f t="shared" si="24"/>
        <v>320000.04399999999</v>
      </c>
      <c r="I64" s="49">
        <f t="shared" si="25"/>
        <v>320000.04399999999</v>
      </c>
      <c r="J64" s="51">
        <v>319328</v>
      </c>
      <c r="K64" s="43">
        <f t="shared" si="17"/>
        <v>380000.32</v>
      </c>
      <c r="L64" s="49">
        <f t="shared" si="18"/>
        <v>380000.32</v>
      </c>
      <c r="M64" s="43">
        <v>285714</v>
      </c>
      <c r="N64" s="43">
        <f t="shared" si="27"/>
        <v>339999.66000000003</v>
      </c>
      <c r="O64" s="49">
        <f t="shared" si="26"/>
        <v>339999.66000000003</v>
      </c>
      <c r="P64" s="33"/>
      <c r="Q64" s="67">
        <f t="shared" si="9"/>
        <v>346666.67466666672</v>
      </c>
      <c r="R64" s="67">
        <f t="shared" si="3"/>
        <v>346666.67466666672</v>
      </c>
    </row>
    <row r="65" spans="1:18" ht="63" x14ac:dyDescent="0.35">
      <c r="A65" s="13">
        <v>60</v>
      </c>
      <c r="B65" s="54"/>
      <c r="C65" s="23" t="s">
        <v>79</v>
      </c>
      <c r="D65" s="14">
        <v>8</v>
      </c>
      <c r="E65" s="14">
        <v>8</v>
      </c>
      <c r="F65" s="14" t="s">
        <v>80</v>
      </c>
      <c r="G65" s="43">
        <v>16806.7</v>
      </c>
      <c r="H65" s="43">
        <f t="shared" si="24"/>
        <v>19999.973000000002</v>
      </c>
      <c r="I65" s="49">
        <f t="shared" si="25"/>
        <v>159999.78400000001</v>
      </c>
      <c r="J65" s="51">
        <v>22521</v>
      </c>
      <c r="K65" s="43">
        <f t="shared" si="17"/>
        <v>26799.989999999998</v>
      </c>
      <c r="L65" s="49">
        <f t="shared" si="18"/>
        <v>214399.91999999998</v>
      </c>
      <c r="M65" s="43">
        <v>18908</v>
      </c>
      <c r="N65" s="43">
        <f t="shared" si="27"/>
        <v>22500.52</v>
      </c>
      <c r="O65" s="49">
        <f t="shared" si="26"/>
        <v>180004.16</v>
      </c>
      <c r="P65" s="33"/>
      <c r="Q65" s="67">
        <f t="shared" si="9"/>
        <v>23100.161000000004</v>
      </c>
      <c r="R65" s="67">
        <f t="shared" si="3"/>
        <v>184801.28800000003</v>
      </c>
    </row>
    <row r="66" spans="1:18" ht="116.25" x14ac:dyDescent="0.35">
      <c r="A66" s="17">
        <v>61</v>
      </c>
      <c r="B66" s="54"/>
      <c r="C66" s="23" t="s">
        <v>81</v>
      </c>
      <c r="D66" s="13">
        <v>6</v>
      </c>
      <c r="E66" s="13">
        <v>6</v>
      </c>
      <c r="F66" s="14" t="s">
        <v>82</v>
      </c>
      <c r="G66" s="43">
        <v>46218.5</v>
      </c>
      <c r="H66" s="43">
        <f t="shared" si="24"/>
        <v>55000.014999999999</v>
      </c>
      <c r="I66" s="49">
        <f t="shared" si="25"/>
        <v>330000.08999999997</v>
      </c>
      <c r="J66" s="51">
        <v>57983</v>
      </c>
      <c r="K66" s="43">
        <f t="shared" si="17"/>
        <v>68999.77</v>
      </c>
      <c r="L66" s="49">
        <f t="shared" si="18"/>
        <v>413998.62</v>
      </c>
      <c r="M66" s="43">
        <v>54622</v>
      </c>
      <c r="N66" s="43">
        <f t="shared" si="27"/>
        <v>65000.18</v>
      </c>
      <c r="O66" s="49">
        <f t="shared" si="26"/>
        <v>390001.08</v>
      </c>
      <c r="P66" s="33"/>
      <c r="Q66" s="67">
        <f t="shared" si="9"/>
        <v>62999.988333333335</v>
      </c>
      <c r="R66" s="67">
        <f t="shared" si="3"/>
        <v>377999.93</v>
      </c>
    </row>
    <row r="67" spans="1:18" ht="69.75" x14ac:dyDescent="0.35">
      <c r="A67" s="13">
        <v>62</v>
      </c>
      <c r="B67" s="54"/>
      <c r="C67" s="23" t="s">
        <v>83</v>
      </c>
      <c r="D67" s="60">
        <v>100</v>
      </c>
      <c r="E67" s="60">
        <v>100</v>
      </c>
      <c r="F67" s="18" t="s">
        <v>28</v>
      </c>
      <c r="G67" s="43">
        <v>6302.5</v>
      </c>
      <c r="H67" s="43">
        <f t="shared" si="24"/>
        <v>7499.9750000000004</v>
      </c>
      <c r="I67" s="49">
        <f t="shared" si="25"/>
        <v>749997.5</v>
      </c>
      <c r="J67" s="51">
        <v>7983</v>
      </c>
      <c r="K67" s="43">
        <f t="shared" si="17"/>
        <v>9499.77</v>
      </c>
      <c r="L67" s="49">
        <f t="shared" si="18"/>
        <v>949977</v>
      </c>
      <c r="M67" s="43">
        <v>7143</v>
      </c>
      <c r="N67" s="43">
        <f t="shared" si="27"/>
        <v>8500.17</v>
      </c>
      <c r="O67" s="49">
        <f t="shared" si="26"/>
        <v>850017</v>
      </c>
      <c r="P67" s="33"/>
      <c r="Q67" s="67">
        <f t="shared" si="9"/>
        <v>8499.9716666666664</v>
      </c>
      <c r="R67" s="67">
        <f t="shared" si="3"/>
        <v>849997.16666666663</v>
      </c>
    </row>
    <row r="68" spans="1:18" ht="93" x14ac:dyDescent="0.35">
      <c r="A68" s="17">
        <v>63</v>
      </c>
      <c r="B68" s="54"/>
      <c r="C68" s="23" t="s">
        <v>84</v>
      </c>
      <c r="D68" s="60">
        <v>100</v>
      </c>
      <c r="E68" s="60">
        <v>100</v>
      </c>
      <c r="F68" s="18" t="s">
        <v>28</v>
      </c>
      <c r="G68" s="43">
        <v>2941.2</v>
      </c>
      <c r="H68" s="43">
        <f t="shared" si="24"/>
        <v>3500.0279999999998</v>
      </c>
      <c r="I68" s="49">
        <f t="shared" si="25"/>
        <v>350002.8</v>
      </c>
      <c r="J68" s="51">
        <v>3067</v>
      </c>
      <c r="K68" s="43">
        <f t="shared" si="17"/>
        <v>3649.73</v>
      </c>
      <c r="L68" s="49">
        <f t="shared" si="18"/>
        <v>364973</v>
      </c>
      <c r="M68" s="43">
        <v>3529</v>
      </c>
      <c r="N68" s="43">
        <f t="shared" si="27"/>
        <v>4199.51</v>
      </c>
      <c r="O68" s="49">
        <f t="shared" ref="O68:O71" si="28">(E68*N68)</f>
        <v>419951</v>
      </c>
      <c r="P68" s="33"/>
      <c r="Q68" s="67">
        <f t="shared" si="9"/>
        <v>3783.0893333333333</v>
      </c>
      <c r="R68" s="67">
        <f t="shared" si="3"/>
        <v>378308.93333333335</v>
      </c>
    </row>
    <row r="69" spans="1:18" ht="93" x14ac:dyDescent="0.35">
      <c r="A69" s="13">
        <v>64</v>
      </c>
      <c r="B69" s="54"/>
      <c r="C69" s="23" t="s">
        <v>85</v>
      </c>
      <c r="D69" s="60">
        <v>100</v>
      </c>
      <c r="E69" s="60">
        <v>100</v>
      </c>
      <c r="F69" s="18" t="s">
        <v>28</v>
      </c>
      <c r="G69" s="43">
        <v>18487.400000000001</v>
      </c>
      <c r="H69" s="43">
        <f t="shared" si="24"/>
        <v>22000.006000000001</v>
      </c>
      <c r="I69" s="49">
        <f t="shared" si="25"/>
        <v>2200000.6</v>
      </c>
      <c r="J69" s="51">
        <v>21849</v>
      </c>
      <c r="K69" s="43">
        <f t="shared" si="17"/>
        <v>26000.31</v>
      </c>
      <c r="L69" s="49">
        <f t="shared" si="18"/>
        <v>2600031</v>
      </c>
      <c r="M69" s="43">
        <v>26891</v>
      </c>
      <c r="N69" s="43">
        <f t="shared" si="27"/>
        <v>32000.29</v>
      </c>
      <c r="O69" s="49">
        <f t="shared" si="28"/>
        <v>3200029</v>
      </c>
      <c r="P69" s="33"/>
      <c r="Q69" s="67">
        <f t="shared" si="9"/>
        <v>26666.868666666665</v>
      </c>
      <c r="R69" s="67">
        <f t="shared" si="3"/>
        <v>2666686.8666666667</v>
      </c>
    </row>
    <row r="70" spans="1:18" s="19" customFormat="1" ht="116.25" x14ac:dyDescent="0.35">
      <c r="A70" s="17">
        <v>65</v>
      </c>
      <c r="B70" s="56"/>
      <c r="C70" s="23" t="s">
        <v>86</v>
      </c>
      <c r="D70" s="13">
        <v>1</v>
      </c>
      <c r="E70" s="13">
        <v>2</v>
      </c>
      <c r="F70" s="18" t="s">
        <v>87</v>
      </c>
      <c r="G70" s="43">
        <v>5042016.8</v>
      </c>
      <c r="H70" s="43">
        <f t="shared" si="24"/>
        <v>5999999.9919999996</v>
      </c>
      <c r="I70" s="49">
        <f t="shared" si="25"/>
        <v>11999999.983999999</v>
      </c>
      <c r="J70" s="51">
        <v>5462185</v>
      </c>
      <c r="K70" s="43">
        <f t="shared" si="17"/>
        <v>6500000.1500000004</v>
      </c>
      <c r="L70" s="49">
        <f t="shared" si="18"/>
        <v>13000000.300000001</v>
      </c>
      <c r="M70" s="43">
        <v>4621849</v>
      </c>
      <c r="N70" s="43">
        <f t="shared" si="27"/>
        <v>5500000.3100000005</v>
      </c>
      <c r="O70" s="49">
        <f t="shared" si="28"/>
        <v>11000000.620000001</v>
      </c>
      <c r="P70" s="35"/>
      <c r="Q70" s="67">
        <f t="shared" si="9"/>
        <v>6000000.1506666662</v>
      </c>
      <c r="R70" s="67">
        <f t="shared" si="3"/>
        <v>12000000.301333332</v>
      </c>
    </row>
    <row r="71" spans="1:18" s="19" customFormat="1" ht="93" x14ac:dyDescent="0.35">
      <c r="A71" s="13">
        <v>66</v>
      </c>
      <c r="B71" s="56"/>
      <c r="C71" s="23" t="s">
        <v>88</v>
      </c>
      <c r="D71" s="13">
        <v>1</v>
      </c>
      <c r="E71" s="13">
        <v>2</v>
      </c>
      <c r="F71" s="18" t="s">
        <v>87</v>
      </c>
      <c r="G71" s="43">
        <v>2016806.7</v>
      </c>
      <c r="H71" s="43">
        <f t="shared" si="24"/>
        <v>2399999.9729999998</v>
      </c>
      <c r="I71" s="49">
        <f t="shared" si="25"/>
        <v>4799999.9459999995</v>
      </c>
      <c r="J71" s="51">
        <v>2352941</v>
      </c>
      <c r="K71" s="43">
        <f t="shared" si="17"/>
        <v>2799999.79</v>
      </c>
      <c r="L71" s="49">
        <f t="shared" si="18"/>
        <v>5599999.5800000001</v>
      </c>
      <c r="M71" s="43">
        <v>2100840</v>
      </c>
      <c r="N71" s="43">
        <f t="shared" si="27"/>
        <v>2499999.6</v>
      </c>
      <c r="O71" s="49">
        <f t="shared" si="28"/>
        <v>4999999.2</v>
      </c>
      <c r="P71" s="35"/>
      <c r="Q71" s="67">
        <f t="shared" si="9"/>
        <v>2566666.4543333333</v>
      </c>
      <c r="R71" s="67">
        <f t="shared" ref="R71:R81" si="29">(I71+L71+O71)/3</f>
        <v>5133332.9086666666</v>
      </c>
    </row>
    <row r="72" spans="1:18" s="19" customFormat="1" ht="69.75" x14ac:dyDescent="0.35">
      <c r="A72" s="17">
        <v>67</v>
      </c>
      <c r="B72" s="56"/>
      <c r="C72" s="23" t="s">
        <v>89</v>
      </c>
      <c r="D72" s="13">
        <v>1</v>
      </c>
      <c r="E72" s="13">
        <v>2</v>
      </c>
      <c r="F72" s="18" t="s">
        <v>87</v>
      </c>
      <c r="G72" s="43">
        <v>1008403.4</v>
      </c>
      <c r="H72" s="43">
        <f t="shared" si="24"/>
        <v>1200000.0460000001</v>
      </c>
      <c r="I72" s="49">
        <f t="shared" si="25"/>
        <v>2400000.0920000002</v>
      </c>
      <c r="J72" s="51">
        <v>1334538</v>
      </c>
      <c r="K72" s="43">
        <f t="shared" si="17"/>
        <v>1588100.22</v>
      </c>
      <c r="L72" s="49">
        <f t="shared" si="18"/>
        <v>3176200.44</v>
      </c>
      <c r="M72" s="43">
        <v>1134454</v>
      </c>
      <c r="N72" s="43">
        <f t="shared" si="27"/>
        <v>1350000.26</v>
      </c>
      <c r="O72" s="49">
        <f>(E72*N72)</f>
        <v>2700000.52</v>
      </c>
      <c r="P72" s="35"/>
      <c r="Q72" s="67">
        <f t="shared" si="9"/>
        <v>1379366.8419999999</v>
      </c>
      <c r="R72" s="67">
        <f t="shared" si="29"/>
        <v>2758733.6839999999</v>
      </c>
    </row>
    <row r="73" spans="1:18" s="19" customFormat="1" ht="46.5" x14ac:dyDescent="0.35">
      <c r="A73" s="13">
        <v>68</v>
      </c>
      <c r="B73" s="56"/>
      <c r="C73" s="39" t="s">
        <v>90</v>
      </c>
      <c r="D73" s="13">
        <v>1</v>
      </c>
      <c r="E73" s="13">
        <v>1</v>
      </c>
      <c r="F73" s="18" t="s">
        <v>109</v>
      </c>
      <c r="G73" s="53">
        <v>268907.59999999998</v>
      </c>
      <c r="H73" s="53">
        <f t="shared" si="24"/>
        <v>320000.04399999999</v>
      </c>
      <c r="I73" s="49">
        <f>(E73*H73)*D73</f>
        <v>320000.04399999999</v>
      </c>
      <c r="J73" s="51">
        <v>319328</v>
      </c>
      <c r="K73" s="43">
        <f t="shared" si="17"/>
        <v>380000.32</v>
      </c>
      <c r="L73" s="49">
        <f>(D73*K73)*E73</f>
        <v>380000.32</v>
      </c>
      <c r="M73" s="43">
        <v>294118</v>
      </c>
      <c r="N73" s="43">
        <f t="shared" si="27"/>
        <v>350000.42</v>
      </c>
      <c r="O73" s="49">
        <f>(D73*N73)</f>
        <v>350000.42</v>
      </c>
      <c r="P73" s="35"/>
      <c r="Q73" s="67">
        <f t="shared" si="9"/>
        <v>350000.26133333333</v>
      </c>
      <c r="R73" s="67">
        <f t="shared" si="29"/>
        <v>350000.26133333333</v>
      </c>
    </row>
    <row r="74" spans="1:18" s="19" customFormat="1" ht="93" x14ac:dyDescent="0.35">
      <c r="A74" s="17">
        <v>69</v>
      </c>
      <c r="B74" s="56"/>
      <c r="C74" s="39" t="s">
        <v>91</v>
      </c>
      <c r="D74" s="13">
        <v>1</v>
      </c>
      <c r="E74" s="13">
        <v>1</v>
      </c>
      <c r="F74" s="18" t="s">
        <v>109</v>
      </c>
      <c r="G74" s="43">
        <v>3193277.3</v>
      </c>
      <c r="H74" s="43">
        <f>(G74*19%)+G74</f>
        <v>3799999.9869999997</v>
      </c>
      <c r="I74" s="49">
        <f>(E74*H74)</f>
        <v>3799999.9869999997</v>
      </c>
      <c r="J74" s="51">
        <v>3109244</v>
      </c>
      <c r="K74" s="43">
        <f t="shared" si="17"/>
        <v>3700000.36</v>
      </c>
      <c r="L74" s="49">
        <f>(D74*K74)</f>
        <v>3700000.36</v>
      </c>
      <c r="M74" s="43">
        <v>3078000</v>
      </c>
      <c r="N74" s="43">
        <f t="shared" si="27"/>
        <v>3662820</v>
      </c>
      <c r="O74" s="49">
        <f>(E74*N74)</f>
        <v>3662820</v>
      </c>
      <c r="P74" s="35"/>
      <c r="Q74" s="67">
        <f t="shared" si="9"/>
        <v>3720940.1156666665</v>
      </c>
      <c r="R74" s="67">
        <f t="shared" si="29"/>
        <v>3720940.1156666665</v>
      </c>
    </row>
    <row r="75" spans="1:18" s="19" customFormat="1" ht="46.5" x14ac:dyDescent="0.35">
      <c r="A75" s="13">
        <v>70</v>
      </c>
      <c r="B75" s="56"/>
      <c r="C75" s="39" t="s">
        <v>92</v>
      </c>
      <c r="D75" s="13">
        <v>1</v>
      </c>
      <c r="E75" s="13">
        <v>1</v>
      </c>
      <c r="F75" s="18" t="s">
        <v>109</v>
      </c>
      <c r="G75" s="43">
        <v>1176470.6000000001</v>
      </c>
      <c r="H75" s="43">
        <f t="shared" si="24"/>
        <v>1400000.0140000002</v>
      </c>
      <c r="I75" s="49">
        <f t="shared" si="25"/>
        <v>1400000.0140000002</v>
      </c>
      <c r="J75" s="51">
        <v>1596639</v>
      </c>
      <c r="K75" s="43">
        <f t="shared" si="17"/>
        <v>1900000.4100000001</v>
      </c>
      <c r="L75" s="49">
        <f>(D75*K75)</f>
        <v>1900000.4100000001</v>
      </c>
      <c r="M75" s="43">
        <v>1134000</v>
      </c>
      <c r="N75" s="43">
        <f t="shared" si="27"/>
        <v>1349460</v>
      </c>
      <c r="O75" s="49">
        <f>(E75*N75)</f>
        <v>1349460</v>
      </c>
      <c r="P75" s="35"/>
      <c r="Q75" s="67">
        <f t="shared" si="9"/>
        <v>1549820.1413333334</v>
      </c>
      <c r="R75" s="67">
        <f t="shared" si="29"/>
        <v>1549820.1413333334</v>
      </c>
    </row>
    <row r="76" spans="1:18" ht="23.25" x14ac:dyDescent="0.25">
      <c r="A76" s="12"/>
      <c r="B76" s="54"/>
      <c r="C76" s="11" t="s">
        <v>93</v>
      </c>
      <c r="D76" s="12"/>
      <c r="E76" s="12"/>
      <c r="F76" s="20"/>
      <c r="G76" s="45"/>
      <c r="H76" s="45"/>
      <c r="I76" s="45"/>
      <c r="J76" s="46"/>
      <c r="K76" s="38"/>
      <c r="L76" s="38"/>
      <c r="M76" s="46"/>
      <c r="N76" s="46"/>
      <c r="O76" s="46"/>
      <c r="P76" s="31"/>
      <c r="Q76" s="67">
        <f t="shared" si="9"/>
        <v>0</v>
      </c>
      <c r="R76" s="67">
        <f t="shared" si="29"/>
        <v>0</v>
      </c>
    </row>
    <row r="77" spans="1:18" ht="69.75" x14ac:dyDescent="0.35">
      <c r="A77" s="13">
        <v>71</v>
      </c>
      <c r="B77" s="54"/>
      <c r="C77" s="23" t="s">
        <v>94</v>
      </c>
      <c r="D77" s="13">
        <v>4</v>
      </c>
      <c r="E77" s="13">
        <v>4</v>
      </c>
      <c r="F77" s="18" t="s">
        <v>28</v>
      </c>
      <c r="G77" s="43">
        <v>63025.2</v>
      </c>
      <c r="H77" s="43">
        <f t="shared" si="24"/>
        <v>74999.987999999998</v>
      </c>
      <c r="I77" s="49">
        <f t="shared" ref="I77:I81" si="30">(E77*H77)</f>
        <v>299999.95199999999</v>
      </c>
      <c r="J77" s="43">
        <v>77311</v>
      </c>
      <c r="K77" s="43">
        <f t="shared" si="17"/>
        <v>92000.09</v>
      </c>
      <c r="L77" s="49">
        <f t="shared" si="18"/>
        <v>368000.36</v>
      </c>
      <c r="M77" s="43">
        <v>77311</v>
      </c>
      <c r="N77" s="43">
        <f t="shared" ref="N77:N81" si="31">(M77*19%)+M77</f>
        <v>92000.09</v>
      </c>
      <c r="O77" s="49">
        <f t="shared" ref="O77:O81" si="32">(E77*N77)</f>
        <v>368000.36</v>
      </c>
      <c r="P77" s="33"/>
      <c r="Q77" s="67">
        <f t="shared" si="9"/>
        <v>86333.389333333325</v>
      </c>
      <c r="R77" s="67">
        <f t="shared" si="29"/>
        <v>345333.5573333333</v>
      </c>
    </row>
    <row r="78" spans="1:18" ht="46.5" x14ac:dyDescent="0.35">
      <c r="A78" s="13">
        <v>72</v>
      </c>
      <c r="B78" s="54"/>
      <c r="C78" s="23" t="s">
        <v>95</v>
      </c>
      <c r="D78" s="13">
        <v>4</v>
      </c>
      <c r="E78" s="13">
        <v>4</v>
      </c>
      <c r="F78" s="18" t="s">
        <v>28</v>
      </c>
      <c r="G78" s="43">
        <v>63025.2</v>
      </c>
      <c r="H78" s="43">
        <f t="shared" si="24"/>
        <v>74999.987999999998</v>
      </c>
      <c r="I78" s="49">
        <f t="shared" si="30"/>
        <v>299999.95199999999</v>
      </c>
      <c r="J78" s="43">
        <v>77311</v>
      </c>
      <c r="K78" s="43">
        <f t="shared" si="17"/>
        <v>92000.09</v>
      </c>
      <c r="L78" s="49">
        <f t="shared" si="18"/>
        <v>368000.36</v>
      </c>
      <c r="M78" s="43">
        <v>77311</v>
      </c>
      <c r="N78" s="43">
        <f t="shared" si="31"/>
        <v>92000.09</v>
      </c>
      <c r="O78" s="49">
        <f t="shared" si="32"/>
        <v>368000.36</v>
      </c>
      <c r="P78" s="33"/>
      <c r="Q78" s="67">
        <f t="shared" si="9"/>
        <v>86333.389333333325</v>
      </c>
      <c r="R78" s="67">
        <f t="shared" si="29"/>
        <v>345333.5573333333</v>
      </c>
    </row>
    <row r="79" spans="1:18" ht="139.5" x14ac:dyDescent="0.35">
      <c r="A79" s="13">
        <v>73</v>
      </c>
      <c r="B79" s="54"/>
      <c r="C79" s="23" t="s">
        <v>119</v>
      </c>
      <c r="D79" s="13">
        <v>8</v>
      </c>
      <c r="E79" s="13">
        <v>8</v>
      </c>
      <c r="F79" s="18" t="s">
        <v>28</v>
      </c>
      <c r="G79" s="43">
        <v>14285.7</v>
      </c>
      <c r="H79" s="43">
        <f t="shared" si="24"/>
        <v>16999.983</v>
      </c>
      <c r="I79" s="49">
        <f t="shared" si="30"/>
        <v>135999.864</v>
      </c>
      <c r="J79" s="43">
        <v>14706</v>
      </c>
      <c r="K79" s="43">
        <f t="shared" si="17"/>
        <v>17500.14</v>
      </c>
      <c r="L79" s="49">
        <f t="shared" si="18"/>
        <v>140001.12</v>
      </c>
      <c r="M79" s="43">
        <v>14706</v>
      </c>
      <c r="N79" s="43">
        <f t="shared" si="31"/>
        <v>17500.14</v>
      </c>
      <c r="O79" s="49">
        <f t="shared" si="32"/>
        <v>140001.12</v>
      </c>
      <c r="P79" s="33"/>
      <c r="Q79" s="67">
        <f t="shared" si="9"/>
        <v>17333.420999999998</v>
      </c>
      <c r="R79" s="67">
        <f t="shared" si="29"/>
        <v>138667.36799999999</v>
      </c>
    </row>
    <row r="80" spans="1:18" ht="69.75" x14ac:dyDescent="0.35">
      <c r="A80" s="13">
        <v>74</v>
      </c>
      <c r="B80" s="54"/>
      <c r="C80" s="23" t="s">
        <v>120</v>
      </c>
      <c r="D80" s="13">
        <v>500</v>
      </c>
      <c r="E80" s="13">
        <v>500</v>
      </c>
      <c r="F80" s="18" t="s">
        <v>28</v>
      </c>
      <c r="G80" s="43">
        <v>252.1</v>
      </c>
      <c r="H80" s="43">
        <f t="shared" si="24"/>
        <v>299.99900000000002</v>
      </c>
      <c r="I80" s="49">
        <f t="shared" si="30"/>
        <v>149999.5</v>
      </c>
      <c r="J80" s="43">
        <v>336</v>
      </c>
      <c r="K80" s="43">
        <f t="shared" si="17"/>
        <v>399.84000000000003</v>
      </c>
      <c r="L80" s="49">
        <f t="shared" si="18"/>
        <v>199920.00000000003</v>
      </c>
      <c r="M80" s="43">
        <v>336</v>
      </c>
      <c r="N80" s="43">
        <f t="shared" si="31"/>
        <v>399.84000000000003</v>
      </c>
      <c r="O80" s="49">
        <f t="shared" si="32"/>
        <v>199920.00000000003</v>
      </c>
      <c r="P80" s="33"/>
      <c r="Q80" s="67">
        <f t="shared" si="9"/>
        <v>366.55966666666671</v>
      </c>
      <c r="R80" s="67">
        <f t="shared" si="29"/>
        <v>183279.83333333334</v>
      </c>
    </row>
    <row r="81" spans="1:18" ht="116.25" x14ac:dyDescent="0.35">
      <c r="A81" s="13">
        <v>75</v>
      </c>
      <c r="B81" s="54"/>
      <c r="C81" s="23" t="s">
        <v>121</v>
      </c>
      <c r="D81" s="13">
        <v>25</v>
      </c>
      <c r="E81" s="13">
        <v>25</v>
      </c>
      <c r="F81" s="18" t="s">
        <v>28</v>
      </c>
      <c r="G81" s="43">
        <v>5042</v>
      </c>
      <c r="H81" s="43">
        <f t="shared" si="24"/>
        <v>5999.98</v>
      </c>
      <c r="I81" s="49">
        <f t="shared" si="30"/>
        <v>149999.5</v>
      </c>
      <c r="J81" s="43">
        <v>6092</v>
      </c>
      <c r="K81" s="43">
        <f t="shared" si="17"/>
        <v>7249.48</v>
      </c>
      <c r="L81" s="49">
        <f t="shared" si="18"/>
        <v>181237</v>
      </c>
      <c r="M81" s="43">
        <v>6092</v>
      </c>
      <c r="N81" s="43">
        <f t="shared" si="31"/>
        <v>7249.48</v>
      </c>
      <c r="O81" s="49">
        <f t="shared" si="32"/>
        <v>181237</v>
      </c>
      <c r="P81" s="33"/>
      <c r="Q81" s="67">
        <f t="shared" si="9"/>
        <v>6832.98</v>
      </c>
      <c r="R81" s="67">
        <f t="shared" si="29"/>
        <v>170824.5</v>
      </c>
    </row>
    <row r="82" spans="1:18" ht="23.25" x14ac:dyDescent="0.35">
      <c r="C82" s="6"/>
      <c r="I82" s="47">
        <f>SUM(I9:I81)</f>
        <v>136079686.16299999</v>
      </c>
      <c r="L82" s="47">
        <f>SUM(L9:L81)</f>
        <v>154024095.37000012</v>
      </c>
      <c r="O82" s="47">
        <f>SUM(O9:O81)</f>
        <v>131624357.40000005</v>
      </c>
      <c r="R82" s="67">
        <f>SUM(R9:R81)</f>
        <v>140576046.31100005</v>
      </c>
    </row>
    <row r="83" spans="1:18" ht="23.25" x14ac:dyDescent="0.35">
      <c r="C83" s="58" t="s">
        <v>110</v>
      </c>
      <c r="R83" s="67">
        <v>161747760.16</v>
      </c>
    </row>
    <row r="84" spans="1:18" ht="23.25" x14ac:dyDescent="0.35">
      <c r="C84" s="6"/>
    </row>
    <row r="85" spans="1:18" ht="46.5" x14ac:dyDescent="0.25">
      <c r="C85" s="59" t="s">
        <v>111</v>
      </c>
      <c r="D85" s="65">
        <f>(I82+L82+O82)/3</f>
        <v>140576046.31100005</v>
      </c>
      <c r="E85" s="80"/>
      <c r="F85" s="80"/>
      <c r="G85" s="80"/>
    </row>
    <row r="86" spans="1:18" ht="23.25" x14ac:dyDescent="0.35">
      <c r="C86" s="6"/>
    </row>
    <row r="87" spans="1:18" ht="23.25" x14ac:dyDescent="0.35">
      <c r="C87" s="6"/>
    </row>
    <row r="88" spans="1:18" ht="23.25" x14ac:dyDescent="0.35">
      <c r="C88" s="6"/>
    </row>
    <row r="89" spans="1:18" ht="23.25" x14ac:dyDescent="0.35">
      <c r="C89" s="6"/>
    </row>
    <row r="90" spans="1:18" ht="23.25" x14ac:dyDescent="0.35">
      <c r="C90" s="6"/>
    </row>
    <row r="91" spans="1:18" ht="23.25" x14ac:dyDescent="0.35">
      <c r="C91" s="6"/>
    </row>
    <row r="92" spans="1:18" ht="23.25" x14ac:dyDescent="0.35">
      <c r="C92" s="6"/>
    </row>
    <row r="93" spans="1:18" ht="23.25" x14ac:dyDescent="0.35">
      <c r="C93" s="6"/>
    </row>
    <row r="94" spans="1:18" ht="23.25" x14ac:dyDescent="0.35">
      <c r="C94" s="6"/>
    </row>
    <row r="95" spans="1:18" ht="23.25" x14ac:dyDescent="0.35">
      <c r="C95" s="6"/>
    </row>
    <row r="96" spans="1:18" ht="23.25" x14ac:dyDescent="0.35">
      <c r="C96" s="6"/>
    </row>
    <row r="97" spans="3:3" ht="23.25" x14ac:dyDescent="0.35">
      <c r="C97" s="6"/>
    </row>
    <row r="98" spans="3:3" ht="23.25" x14ac:dyDescent="0.35">
      <c r="C98" s="6"/>
    </row>
    <row r="99" spans="3:3" ht="23.25" x14ac:dyDescent="0.35">
      <c r="C99" s="6"/>
    </row>
  </sheetData>
  <autoFilter ref="A7:P81"/>
  <mergeCells count="12">
    <mergeCell ref="G6:I6"/>
    <mergeCell ref="M6:O6"/>
    <mergeCell ref="C2:P2"/>
    <mergeCell ref="A5:P5"/>
    <mergeCell ref="A1:B4"/>
    <mergeCell ref="C3:K3"/>
    <mergeCell ref="N3:P3"/>
    <mergeCell ref="D4:E4"/>
    <mergeCell ref="G4:K4"/>
    <mergeCell ref="N4:P4"/>
    <mergeCell ref="C1:P1"/>
    <mergeCell ref="J6:L6"/>
  </mergeCells>
  <pageMargins left="0.7" right="0.7" top="0.75" bottom="0.75" header="0.3" footer="0.3"/>
  <pageSetup paperSize="9" orientation="portrait" horizontalDpi="300" verticalDpi="300" r:id="rId1"/>
  <ignoredErrors>
    <ignoredError sqref="L73 I73" formula="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4c37b329-dd8e-4702-8738-03066c5e2716" xsi:nil="true"/>
    <lcf76f155ced4ddcb4097134ff3c332f xmlns="66552042-5c7d-48dd-80c5-dd57f011de04">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BD526F1DC4A00F4189655028FE5A73FF" ma:contentTypeVersion="16" ma:contentTypeDescription="Crear nuevo documento." ma:contentTypeScope="" ma:versionID="9363dda5159eea0618d013b8ea966cab">
  <xsd:schema xmlns:xsd="http://www.w3.org/2001/XMLSchema" xmlns:xs="http://www.w3.org/2001/XMLSchema" xmlns:p="http://schemas.microsoft.com/office/2006/metadata/properties" xmlns:ns2="4c37b329-dd8e-4702-8738-03066c5e2716" xmlns:ns3="66552042-5c7d-48dd-80c5-dd57f011de04" targetNamespace="http://schemas.microsoft.com/office/2006/metadata/properties" ma:root="true" ma:fieldsID="5165aae3407a86348ebd5dabf3ee0f3f" ns2:_="" ns3:_="">
    <xsd:import namespace="4c37b329-dd8e-4702-8738-03066c5e2716"/>
    <xsd:import namespace="66552042-5c7d-48dd-80c5-dd57f011de04"/>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DateTaken" minOccurs="0"/>
                <xsd:element ref="ns3:MediaLengthInSeconds" minOccurs="0"/>
                <xsd:element ref="ns3:MediaServiceLocation" minOccurs="0"/>
                <xsd:element ref="ns3: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37b329-dd8e-4702-8738-03066c5e2716"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9fc1dd4c-879a-425a-babb-350ab13b8a3c}" ma:internalName="TaxCatchAll" ma:showField="CatchAllData" ma:web="4c37b329-dd8e-4702-8738-03066c5e271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6552042-5c7d-48dd-80c5-dd57f011de04"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5B9C70-E4F2-4FCF-9E74-1F400D64FE1B}">
  <ds:schemaRefs>
    <ds:schemaRef ds:uri="http://schemas.microsoft.com/sharepoint/v3/contenttype/forms"/>
  </ds:schemaRefs>
</ds:datastoreItem>
</file>

<file path=customXml/itemProps2.xml><?xml version="1.0" encoding="utf-8"?>
<ds:datastoreItem xmlns:ds="http://schemas.openxmlformats.org/officeDocument/2006/customXml" ds:itemID="{61D72371-05E7-4B5B-9C8B-EE908A6A77D7}">
  <ds:schemaRefs>
    <ds:schemaRef ds:uri="http://purl.org/dc/terms/"/>
    <ds:schemaRef ds:uri="4c37b329-dd8e-4702-8738-03066c5e2716"/>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66552042-5c7d-48dd-80c5-dd57f011de04"/>
    <ds:schemaRef ds:uri="http://www.w3.org/XML/1998/namespace"/>
    <ds:schemaRef ds:uri="http://purl.org/dc/dcmitype/"/>
  </ds:schemaRefs>
</ds:datastoreItem>
</file>

<file path=customXml/itemProps3.xml><?xml version="1.0" encoding="utf-8"?>
<ds:datastoreItem xmlns:ds="http://schemas.openxmlformats.org/officeDocument/2006/customXml" ds:itemID="{95B5061F-1FBF-4EE6-9EBD-612A5D15D34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37b329-dd8e-4702-8738-03066c5e2716"/>
    <ds:schemaRef ds:uri="66552042-5c7d-48dd-80c5-dd57f011de0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Usuario</cp:lastModifiedBy>
  <cp:revision/>
  <dcterms:created xsi:type="dcterms:W3CDTF">2021-04-12T04:15:38Z</dcterms:created>
  <dcterms:modified xsi:type="dcterms:W3CDTF">2022-12-10T02:28:37Z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0x010100BD526F1DC4A00F4189655028FE5A73FF</vt:lpwstr>
  </property>
  <property fmtid="{D5CDD505-2E9C-101B-9397-08002B2CF9AE}" pid="3" name="MediaServiceImageTags">
    <vt:lpwstr/>
  </property>
</Properties>
</file>