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US\Documents\ADATA HD710 PRO\TURISMO\2022\PROCESOS DE CONTRATACION\LICITACION PUBLICA\PUEBLOS MAGICOS V2\"/>
    </mc:Choice>
  </mc:AlternateContent>
  <bookViews>
    <workbookView xWindow="0" yWindow="0" windowWidth="20490" windowHeight="7125"/>
  </bookViews>
  <sheets>
    <sheet name="GRUPO 1" sheetId="1" r:id="rId1"/>
    <sheet name="GRUPO 2" sheetId="3" r:id="rId2"/>
  </sheets>
  <definedNames>
    <definedName name="SbtPpto" localSheetId="1">'GRUPO 2'!$G$43</definedName>
    <definedName name="SbtPpto">'GRUPO 1'!$G$68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89" i="1" l="1"/>
  <c r="F108" i="3" l="1"/>
  <c r="F107" i="3"/>
  <c r="F102" i="3"/>
  <c r="F101" i="3"/>
  <c r="F98" i="3"/>
  <c r="F95" i="3"/>
  <c r="F96" i="3"/>
  <c r="F97" i="3"/>
  <c r="F85" i="3"/>
  <c r="F83" i="3"/>
  <c r="F78" i="3"/>
  <c r="F74" i="3"/>
  <c r="F71" i="3"/>
  <c r="F66" i="3"/>
  <c r="F60" i="3"/>
  <c r="F24" i="3"/>
  <c r="F18" i="3"/>
  <c r="F10" i="3"/>
  <c r="F11" i="3"/>
  <c r="F12" i="3"/>
  <c r="F13" i="3"/>
  <c r="F14" i="3"/>
  <c r="F15" i="3"/>
  <c r="F9" i="3"/>
  <c r="F43" i="3"/>
  <c r="F40" i="3"/>
  <c r="F35" i="3"/>
  <c r="F32" i="3"/>
  <c r="F29" i="3"/>
  <c r="F26" i="3"/>
  <c r="F22" i="3"/>
  <c r="F16" i="3"/>
  <c r="F44" i="3" s="1"/>
  <c r="F45" i="3" l="1"/>
  <c r="E106" i="3"/>
  <c r="F86" i="3"/>
  <c r="F87" i="3"/>
  <c r="F88" i="3"/>
  <c r="F89" i="3"/>
  <c r="F90" i="3"/>
  <c r="F91" i="3"/>
  <c r="F92" i="3"/>
  <c r="F93" i="3"/>
  <c r="F94" i="3"/>
  <c r="F80" i="3"/>
  <c r="F81" i="3"/>
  <c r="F82" i="3"/>
  <c r="F73" i="3"/>
  <c r="F62" i="3"/>
  <c r="F54" i="3"/>
  <c r="F55" i="3"/>
  <c r="F56" i="3"/>
  <c r="F57" i="3"/>
  <c r="F100" i="3"/>
  <c r="A81" i="3"/>
  <c r="A82" i="3" s="1"/>
  <c r="A77" i="3"/>
  <c r="F70" i="3"/>
  <c r="F69" i="3"/>
  <c r="A69" i="3"/>
  <c r="A70" i="3" s="1"/>
  <c r="F68" i="3"/>
  <c r="F65" i="3"/>
  <c r="F64" i="3"/>
  <c r="F63" i="3"/>
  <c r="A63" i="3"/>
  <c r="A64" i="3" s="1"/>
  <c r="A65" i="3" s="1"/>
  <c r="A59" i="3"/>
  <c r="F59" i="3"/>
  <c r="A54" i="3"/>
  <c r="A55" i="3" s="1"/>
  <c r="A56" i="3" s="1"/>
  <c r="A57" i="3" s="1"/>
  <c r="F53" i="3"/>
  <c r="F46" i="3" l="1"/>
  <c r="F47" i="3" s="1"/>
  <c r="F48" i="3"/>
  <c r="F49" i="3" s="1"/>
  <c r="F58" i="3"/>
  <c r="F77" i="3"/>
  <c r="F76" i="3"/>
  <c r="F103" i="3" l="1"/>
  <c r="F104" i="3" s="1"/>
  <c r="F105" i="3" s="1"/>
  <c r="F106" i="3" l="1"/>
  <c r="E48" i="3" l="1"/>
  <c r="F42" i="3"/>
  <c r="F38" i="3"/>
  <c r="F39" i="3"/>
  <c r="F34" i="3"/>
  <c r="F28" i="3"/>
  <c r="F37" i="3"/>
  <c r="F31" i="3"/>
  <c r="A25" i="3"/>
  <c r="F21" i="3"/>
  <c r="F20" i="3"/>
  <c r="F19" i="3"/>
  <c r="A19" i="3"/>
  <c r="A20" i="3" s="1"/>
  <c r="A21" i="3" s="1"/>
  <c r="A15" i="3"/>
  <c r="A10" i="3"/>
  <c r="A11" i="3" s="1"/>
  <c r="A12" i="3" s="1"/>
  <c r="A13" i="3" s="1"/>
  <c r="F25" i="3" l="1"/>
  <c r="F181" i="1" l="1"/>
  <c r="F182" i="1" s="1"/>
  <c r="F174" i="1"/>
  <c r="F175" i="1"/>
  <c r="F176" i="1"/>
  <c r="F177" i="1"/>
  <c r="F178" i="1"/>
  <c r="F173" i="1"/>
  <c r="F170" i="1"/>
  <c r="F171" i="1" s="1"/>
  <c r="F159" i="1"/>
  <c r="F160" i="1" s="1"/>
  <c r="F143" i="1"/>
  <c r="F144" i="1"/>
  <c r="F145" i="1"/>
  <c r="F146" i="1"/>
  <c r="F147" i="1"/>
  <c r="F148" i="1"/>
  <c r="F149" i="1"/>
  <c r="F150" i="1"/>
  <c r="F151" i="1"/>
  <c r="F152" i="1"/>
  <c r="F153" i="1"/>
  <c r="F154" i="1"/>
  <c r="F155" i="1"/>
  <c r="F156" i="1"/>
  <c r="F142" i="1"/>
  <c r="F139" i="1"/>
  <c r="F140" i="1" s="1"/>
  <c r="F128" i="1"/>
  <c r="F129" i="1" s="1"/>
  <c r="F127" i="1"/>
  <c r="F119" i="1"/>
  <c r="F120" i="1"/>
  <c r="F121" i="1"/>
  <c r="F122" i="1"/>
  <c r="F123" i="1"/>
  <c r="F124" i="1"/>
  <c r="F118" i="1"/>
  <c r="F113" i="1"/>
  <c r="F114" i="1"/>
  <c r="F115" i="1"/>
  <c r="F112" i="1"/>
  <c r="F116" i="1" s="1"/>
  <c r="F107" i="1"/>
  <c r="F108" i="1"/>
  <c r="F109" i="1"/>
  <c r="F106" i="1"/>
  <c r="F110" i="1" s="1"/>
  <c r="F103" i="1"/>
  <c r="F104" i="1" s="1"/>
  <c r="F92" i="1"/>
  <c r="F93" i="1"/>
  <c r="F94" i="1"/>
  <c r="F95" i="1"/>
  <c r="F96" i="1"/>
  <c r="F97" i="1"/>
  <c r="F98" i="1"/>
  <c r="F99" i="1"/>
  <c r="F100" i="1"/>
  <c r="F91" i="1"/>
  <c r="F101" i="1" s="1"/>
  <c r="F88" i="1"/>
  <c r="F87" i="1"/>
  <c r="F89" i="1" s="1"/>
  <c r="F75" i="1"/>
  <c r="F76" i="1"/>
  <c r="F77" i="1"/>
  <c r="F78" i="1"/>
  <c r="F79" i="1"/>
  <c r="F80" i="1"/>
  <c r="F81" i="1"/>
  <c r="F82" i="1"/>
  <c r="F83" i="1"/>
  <c r="F84" i="1"/>
  <c r="F74" i="1"/>
  <c r="F63" i="1"/>
  <c r="F62" i="1"/>
  <c r="F64" i="1" s="1"/>
  <c r="F58" i="1"/>
  <c r="F59" i="1"/>
  <c r="F57" i="1"/>
  <c r="F52" i="1"/>
  <c r="F53" i="1"/>
  <c r="F54" i="1"/>
  <c r="F51" i="1"/>
  <c r="F48" i="1"/>
  <c r="F40" i="1"/>
  <c r="F41" i="1"/>
  <c r="F42" i="1"/>
  <c r="F43" i="1"/>
  <c r="F44" i="1"/>
  <c r="F45" i="1"/>
  <c r="F46" i="1"/>
  <c r="F47" i="1"/>
  <c r="F39" i="1"/>
  <c r="F49" i="1" s="1"/>
  <c r="F33" i="1"/>
  <c r="F27" i="1"/>
  <c r="F28" i="1"/>
  <c r="F29" i="1"/>
  <c r="F30" i="1"/>
  <c r="F31" i="1"/>
  <c r="F32" i="1"/>
  <c r="F34" i="1"/>
  <c r="F35" i="1"/>
  <c r="F36" i="1"/>
  <c r="F26" i="1"/>
  <c r="F22" i="1"/>
  <c r="F24" i="1" s="1"/>
  <c r="F23" i="1"/>
  <c r="F10" i="1"/>
  <c r="F11" i="1"/>
  <c r="F12" i="1"/>
  <c r="F13" i="1"/>
  <c r="F14" i="1"/>
  <c r="F15" i="1"/>
  <c r="F16" i="1"/>
  <c r="F17" i="1"/>
  <c r="F18" i="1"/>
  <c r="F19" i="1"/>
  <c r="F9" i="1"/>
  <c r="F37" i="1" l="1"/>
  <c r="F55" i="1"/>
  <c r="F60" i="1"/>
  <c r="F85" i="1"/>
  <c r="F130" i="1" s="1"/>
  <c r="F131" i="1" s="1"/>
  <c r="F125" i="1"/>
  <c r="F157" i="1"/>
  <c r="F161" i="1" s="1"/>
  <c r="F162" i="1" s="1"/>
  <c r="F20" i="1"/>
  <c r="F179" i="1"/>
  <c r="F183" i="1" s="1"/>
  <c r="F65" i="1"/>
  <c r="E165" i="1"/>
  <c r="F68" i="1" l="1"/>
  <c r="F67" i="1"/>
  <c r="F66" i="1"/>
  <c r="F69" i="1" s="1"/>
  <c r="F70" i="1" s="1"/>
  <c r="F184" i="1"/>
  <c r="F163" i="1"/>
  <c r="F164" i="1" s="1"/>
  <c r="F132" i="1"/>
  <c r="F133" i="1" s="1"/>
  <c r="F134" i="1" l="1"/>
  <c r="F135" i="1" s="1"/>
  <c r="F165" i="1"/>
  <c r="F166" i="1" s="1"/>
  <c r="F185" i="1"/>
  <c r="F186" i="1" s="1"/>
  <c r="F187" i="1" l="1"/>
  <c r="F188" i="1" s="1"/>
  <c r="E187" i="1"/>
  <c r="E134" i="1" l="1"/>
  <c r="A85" i="1"/>
  <c r="E69" i="1" l="1"/>
  <c r="A64" i="1"/>
  <c r="A60" i="1"/>
  <c r="A55" i="1"/>
  <c r="A49" i="1"/>
  <c r="A37" i="1"/>
  <c r="A24" i="1"/>
  <c r="A20" i="1"/>
</calcChain>
</file>

<file path=xl/sharedStrings.xml><?xml version="1.0" encoding="utf-8"?>
<sst xmlns="http://schemas.openxmlformats.org/spreadsheetml/2006/main" count="500" uniqueCount="187">
  <si>
    <t>DEPARTAMENTO DEL VALLE DEL CAUCA</t>
  </si>
  <si>
    <t>PROPONENTE:</t>
  </si>
  <si>
    <t>NOTA : El valor total del presupuesto, incluye IVA todos los costos directos, indirectos e impuestos</t>
  </si>
  <si>
    <t>PARA CONSTANCIA DE LO ANTERIOR FIRMAMOS ESTE DOCUMENTO A LOS ____ DIAS DEL MES DE ________________ DEL AÑO ___________</t>
  </si>
  <si>
    <t>FIRMA DEL REPRESENTANTE LEGAL DEL OFERENTE</t>
  </si>
  <si>
    <t>NOMBRE:</t>
  </si>
  <si>
    <t>CARGO:</t>
  </si>
  <si>
    <t>DOCUMENTO DE IDENTIDAD /NIT:</t>
  </si>
  <si>
    <t>OBRA:</t>
  </si>
  <si>
    <t>ITEM</t>
  </si>
  <si>
    <t>DESCRIPCION</t>
  </si>
  <si>
    <t>UND</t>
  </si>
  <si>
    <t>CANT.</t>
  </si>
  <si>
    <t>VR. UNIT</t>
  </si>
  <si>
    <t>VR. TOTAL</t>
  </si>
  <si>
    <t>PRELIMINARES</t>
  </si>
  <si>
    <t>ML</t>
  </si>
  <si>
    <t>M2</t>
  </si>
  <si>
    <t>M3</t>
  </si>
  <si>
    <t>VALOR COSTOS DIRECTOS</t>
  </si>
  <si>
    <t>ADMINISTRACION</t>
  </si>
  <si>
    <t>IMPREVISTOS</t>
  </si>
  <si>
    <t>UTILIDAD</t>
  </si>
  <si>
    <t>TOTAL AIU</t>
  </si>
  <si>
    <t>Localizacion y trazado fachadas</t>
  </si>
  <si>
    <t>Ceramiento en polisombra verde H=2.10 m</t>
  </si>
  <si>
    <t>GBL</t>
  </si>
  <si>
    <t>Campamento de obra 18 m2</t>
  </si>
  <si>
    <t>Suministro y construccion provisional electrica</t>
  </si>
  <si>
    <t>Suministro y construccion provisional de acueducto</t>
  </si>
  <si>
    <t>Desmonte y retiro de avisos y letreros comerciales. Incluye acarreo, disposición y retiro de escombros.</t>
  </si>
  <si>
    <t>Desmonte y retiro de toldos/cubiertas livianas en fachadas. Incluye acarreo, disposición y retiro de escombros.</t>
  </si>
  <si>
    <t>Preparación de la superficie (rasqueteado,lijado)</t>
  </si>
  <si>
    <t>Limpieza profunda de materiales a la vista con hidrolavadora industrial.</t>
  </si>
  <si>
    <t xml:space="preserve">Instalacion valla informativa </t>
  </si>
  <si>
    <t>RESANES/ REPELLOS/ IMPRIMANTES</t>
  </si>
  <si>
    <t>Resanes localizados sobre fachadas con mortero 1:2 impermeabilizado y estuco relleno para exteriores.</t>
  </si>
  <si>
    <t>Suministro y aplicación de imprimante con emulsión acrílica a base de agua (sobre fachadas</t>
  </si>
  <si>
    <t>PINTURA FACHADA</t>
  </si>
  <si>
    <t>Pintura de muro fachada exterior con Koraza o similar según ficha tecnica por predio (3 manos)</t>
  </si>
  <si>
    <t>Pintura de muro fachada exterior con esmalte o similar según ficha tecnica por predio (3 manos)</t>
  </si>
  <si>
    <t>Pintura de zocalo fachada con Koraza o similar según ficha tecnica por predio (3 manos)</t>
  </si>
  <si>
    <t>Pintura de carteras en puertas y ventanas con Koraza o similar según ficha tecnica por predio (2 manos)</t>
  </si>
  <si>
    <t>Pintura de cielos en fachada con Koraza o similar según ficha tecnica por predio (3 manos)</t>
  </si>
  <si>
    <t>Pintura de cielos en madera en fachada con esmalte según ficha tecnica por predio (3 manos)</t>
  </si>
  <si>
    <t>Pintura de puertas y ventanas en madera con esmalte según ficha técnica por predio (3 manos)</t>
  </si>
  <si>
    <t>Pintura de puertas y ventanas metalicas con esmalte según ficha técnica por predio (3 manos)</t>
  </si>
  <si>
    <t>Pintura de barandas y/o rejas en madera o metálica según ficha técnica por predio (3 manos)</t>
  </si>
  <si>
    <t>Pintura de alfajias y cornizas</t>
  </si>
  <si>
    <t>Pintura bordes de vano madera y metalicas.</t>
  </si>
  <si>
    <t>TOLDOS</t>
  </si>
  <si>
    <t xml:space="preserve">Suministro e instalación de toldo + estructura metálica de soporte contra fachada. Según detalle arquitectónico FICHA No. 9  </t>
  </si>
  <si>
    <t xml:space="preserve">Suministro e instalación de toldo + estructura metálica de soporte contra fachada. Según detalle arquitectónico FICHA No. 30 </t>
  </si>
  <si>
    <t>Suministro e instalación de toldo + estructura metálica de soporte contra fachada. Según detalle arquitectónico FICHA No. 18</t>
  </si>
  <si>
    <t>Suministro e instalación de toldo + estructura metálica de soporte contra fachada. Según detalle arquitectónico FICHA No. 17.1</t>
  </si>
  <si>
    <t>Suministro e instalación de toldo + estructura metálica de soporte contra fachada. Según detalle arquitectónico FICHA No. 15.1</t>
  </si>
  <si>
    <t>Suministro e instalación de toldo + estructura metálica de soporte contra fachada. Según detalle arquitectónico FICHA No. 15</t>
  </si>
  <si>
    <t>MATERAS Y ORNAMENTACION</t>
  </si>
  <si>
    <t>Suministro e instalación de materas en balcones.</t>
  </si>
  <si>
    <t>Suministro e instalacion "BESITO NUEVA GUINEA" Impatiens hawkeri B9</t>
  </si>
  <si>
    <t>Suministro e instalación de tierra vegetal</t>
  </si>
  <si>
    <t>Suministro e instalación de piedra decorativa</t>
  </si>
  <si>
    <t>ELEMENTOS DECORATIVOS FACHADAS</t>
  </si>
  <si>
    <t>Suministro e instalación de letrero en formato circular ø 0,88 m. Soporte en perfil tubular cuadrado CR de 4 x 4 cm anclado a superficie o muro con chazos expansibles.Sistema de anclaje en tubular cuadrado CR de 2 x 2 cm, pernado a la estructura  soporte con tornillo de 1/2". Aviso en lamina galvanizada cal 14 pintada en pintura electrostática color dorado y marco o borde cortados según diseño. Letras en relieve cortadas en acrilico con luz led interna.</t>
  </si>
  <si>
    <t>Narigueras decorativas FIGURA No.1</t>
  </si>
  <si>
    <t>Narigueras decorativas FIGURA No.2</t>
  </si>
  <si>
    <t>ASEO Y VARIOS</t>
  </si>
  <si>
    <t>Aseo al final de Obra</t>
  </si>
  <si>
    <t>Retiro de escombros de cualquier tipo de material, Incluye derechos de botadero. Hasta 20 Km de distancia</t>
  </si>
  <si>
    <t>SELECCIÓN ABREVIADA DE MENOR CUANTIA No. 1.350-12.13-0001.2022</t>
  </si>
  <si>
    <t>OBRA CALIMA FACHADAS</t>
  </si>
  <si>
    <t>SEÑALIZACION Y ELEMENTOS DE SEGURIDAD. INCLUYE CINTA DE SEGURIDAD DE 500 ML, 32 CONOS EN PVC PARA SEÑAL DE TRANSITO H=1.3 M, 2 SEÑALIZACION DE PARE Y SIGA MOVILES 60X60, SEÑALIZACION PREVENTIVA MOVILES 60X60, PALETAS DE CONTROL DE TRANSITO Y PERSONAL PARA CONTROL DE TRAFICO. (PLAN DE CALIDAD, AMBIENTAL E INDUSTRIAL)</t>
  </si>
  <si>
    <t>FORMATO 5 - PROPUESTA ECONÓMICA - GRUPO 1</t>
  </si>
  <si>
    <t>Instalacion valla informativa. Dim 3x6 según diseño secretaria de Turismo.</t>
  </si>
  <si>
    <t>CONSTRUCCION ARBOLES ENCANTO</t>
  </si>
  <si>
    <t>Estructuras decorativas alusivas a la película "encanto" incluye 17 especies de thumbergia rosada y 9 unidades de la especie tango trepadora.</t>
  </si>
  <si>
    <t>Acrilico decorativo TIPO 1</t>
  </si>
  <si>
    <t>Acrilico decorativo TIPO 2</t>
  </si>
  <si>
    <t>Acrilico decorativo TIPO 3</t>
  </si>
  <si>
    <t>Marco en perfil tubular  de 3 x 3 cm. Pintura anticorrosiva de 3 o 4 mills  y pintura de acabado para exteriores de 2 mills de espesor color negro. Superficie en listones de madera deck plastico acabado en tono natural. Letras en acrilico brillante. Elemento de anclaje a  muro en perfil tubular cuadrado de 3 x 3 cm en forma de C, con platinas de anclaje en los extremos de15 x 15 cm con 4 perforaciones para pernos de 3/8". Elemento decorativo de forja en varilla lisa de 1/2"  Pintura anticorrosiva de 3 o 4 mills  y pintura de acabado para exteriores de 2 mills de espesor color negro. Argollas para unir elemento de anclaje con superficie de aviso en forja redonda de varilla de 1/4". Elemento para instalación de iluminación en varilla lisa de 1/2" anclado a platina de anclaje en el extremo de 15x15 cm con 4 perforaciones papra perno de 3/8".</t>
  </si>
  <si>
    <t>Suministro e instalación de toldo + estructura metálica de soporte contra fachada. Según detalle arquitectónico FICHA No. 10</t>
  </si>
  <si>
    <t>Suministro e instalación de toldo + estructura metálica de soporte contra fachada. Según detalle arquitectónico FICHA No. 11</t>
  </si>
  <si>
    <t>Suministro e instalación de toldo + estructura metálica de soporte contra fachada. Según detalle arquitectónico FICHA No. 13</t>
  </si>
  <si>
    <t>Suministro e instalación de toldo + estructura metálica de soporte contra fachada. Según detalle arquitectónico FICHA No. 17</t>
  </si>
  <si>
    <t>Suministro e instalación de toldo + estructura metálica de soporte contra fachada. Según detalle arquitectónico FICHA No. 30</t>
  </si>
  <si>
    <t>OBRA SEVILLA - FACHADAS</t>
  </si>
  <si>
    <t>SUBTOTAL CAP 2 RESANES/ REPELLOS/ IMPRIMANTES</t>
  </si>
  <si>
    <t>SUBTOTAL CAP 3 PINTURA FACHADA</t>
  </si>
  <si>
    <t>SUBTOTAL CAP 4 CONSTRUCCION ARBOLES ENCANTO</t>
  </si>
  <si>
    <t>SUBTOTAL CAP 5 ELEMENTOS DECORATIVOS FACHADAS</t>
  </si>
  <si>
    <t>SUBTOTAL CAP 6 MATERAS Y ORNAMENTACION</t>
  </si>
  <si>
    <t>SUBTOTAL CAP 7 TOLDOS</t>
  </si>
  <si>
    <t>SUBTOTAL CAP 8 ASEO Y VARIOS</t>
  </si>
  <si>
    <t>VALOR TOTAL OBRA CALIMA FACHADAS</t>
  </si>
  <si>
    <t>VALOR TOTAL OBRA SEVILLA FACHADAS</t>
  </si>
  <si>
    <t>URBANISMO TACTICO SEVILLA PUEBLO MAGICOS</t>
  </si>
  <si>
    <t>ELEMENTOS DE SEGURIDAD VIAL</t>
  </si>
  <si>
    <t>SEÑALIZACION Y ELEMENTOS DE SEGURIDAD. INCLUYE CINTA DE SEGURIDAD DE 500 ML, 15 CONOS EN PVC PARA SEÑAL DE TRANSITO H=1.3 M, 2 SEÑALIZACION DE PARE Y SIGA MOVILES 60X60, SEÑALIZACION PREVENTIVA MOVILES 60X60, PALETAS DE CONTROL DE TRANSITO Y PERSONAL PARA CONTROL DE TRAFICO. (PLAN DE CALIDAD, PLAN MANEJO DE TRANSITO)</t>
  </si>
  <si>
    <t>URBANISMO TACTICO</t>
  </si>
  <si>
    <t>Lavado via con hidrolavadora, localizacion y reemplanteo topografico diseño  urbanismo tactico sobre via.</t>
  </si>
  <si>
    <t>Suministro y aplicación de imprimante epóxico base agua para pavimento rigido, segun diseño de intersecciones viales</t>
  </si>
  <si>
    <t xml:space="preserve">Suministro y aplicación base en resina acrilica para preparacion de via. Según especificacione tecnicas </t>
  </si>
  <si>
    <t>Suministro y aplicación de pintura según diseño de zonas peatonales con resina acrílica para asfalto. Alto tráfico (Urbanismo táctico) Color según diseño (fondo Gris). 2 Manos</t>
  </si>
  <si>
    <t>Suministro y aplicación de pintura según diseño de zonas peatonales con resina acrílica para asfalto. Alto tráfico (Urbanismo táctico) Color según diseño (Tequendama). 2 Manos</t>
  </si>
  <si>
    <t>Suministro y aplicación de pintura según diseño de zonas peatonales con resina acrílica para asfalto. Alto tráfico (Urbanismo táctico) Color según diseño (Colinillas de miel). 2 manos</t>
  </si>
  <si>
    <t>Suministro y aplicación de pintura según diseño de zonas peatonales con resina acrílica para asfalto. Alto tráfico (Urbanismo táctico) Color según diseño (Amarillo sol). 2 manos</t>
  </si>
  <si>
    <t>Suministro y aplicación de pintura según diseño de zonas peatonales con resina acrílica para asfalto. Alto tráfico (Urbanismo táctico) Color según diseño (Frescura botanica). 2 manos</t>
  </si>
  <si>
    <t>Suministro y aplicación de pintura según diseño de zonas peatonales con resina acrílica para asfalto. Alto tráfico (Urbanismo táctico) Color según diseño (Manzana verde). 2 manos</t>
  </si>
  <si>
    <t>Suministro y aplicación de pintura según diseño de zonas peatonales con resina acrílica para asfalto. Alto tráfico (Urbanismo táctico) Color según diseño (Hojas de menta). 2 manos</t>
  </si>
  <si>
    <t>Suministro y aplicación de pintura según diseño de zonas peatonales con resina acrílica para asfalto. Alto tráfico (Urbanismo táctico) Color según diseño (Postre de arandanos).2 manos</t>
  </si>
  <si>
    <t>Suministro y aplicación de pintura según diseño de zonas peatonales con resina acrílica para asfalto. Alto tráfico (Urbanismo táctico) Color según diseño (Fusion arandano). 2 manos</t>
  </si>
  <si>
    <t>Suministro y aplicación de pintura según diseño de zonas peatonales con resina acrílica para asfalto. Alto tráfico (Sobre intersecciones  cebras y flechas) Color blanco. 2 manos</t>
  </si>
  <si>
    <t>Suministro y aplicación de pintura según diseño de zonas peatonales con resina acrílica para asfalto. Alto tráfico (Urbanismo táctico) Color según diseño (Trofeo). 2 manos</t>
  </si>
  <si>
    <t>Suministro y aplicación de resina bicomponente transparente para el acabado y proteccion a los rayos UV, acidos, aceites y carburantes.</t>
  </si>
  <si>
    <t xml:space="preserve">Aseo al final de Obra </t>
  </si>
  <si>
    <t>URBANISMO TACTICO ROLDANILLO PUEBLO MAGICOS</t>
  </si>
  <si>
    <t>Suministro y aplicación de pintura según diseño de zonas peatonales con resina acrílica para asfalto. Alto tráfico (Urbanismo táctico) con lineas arquitectonicas 10 cm de espesor</t>
  </si>
  <si>
    <t>SUBTOTAL CAP. 2  URBANISMO TACTICO:</t>
  </si>
  <si>
    <t>SUBTOTAL CAP. 1  ELEMENTOS DE SEGURIDAD VIAL:</t>
  </si>
  <si>
    <t>SUBTOTAL CAP. 3  ASEO Y VARIOS:</t>
  </si>
  <si>
    <t>SUBTOTAL CAP. 2 URBANISMO TACTICO:</t>
  </si>
  <si>
    <t>INSTALACIONES ELECTRICAS</t>
  </si>
  <si>
    <t xml:space="preserve">VALOR COSTOS DIRECTOS </t>
  </si>
  <si>
    <t xml:space="preserve">VALOR TOTAL URBANISMO TACTICO SEVILLA </t>
  </si>
  <si>
    <t>VALOR TOTAL URBANISMO TACTICO ROLDANILLO</t>
  </si>
  <si>
    <t>VALOR TOTAL GRUPO 1</t>
  </si>
  <si>
    <t>OBRA PÚBLICA PARA LA ADECUACIÓN Y MEJORAMIENTO DE LOS PUEBLOS MAGICOS DEL VALLE DEL CAUCA EN MARCO DEL PROYECTO MEJORAMIENTO DE LOS ATRACTIVOS TURÍSTICOS DEL VALLE DEL CAUCA –  GRUPO 2 ILUMINACIÓN INTELIGENTE PUEBLOS MÁGICOS DEL VALLE</t>
  </si>
  <si>
    <t>ILUMINACION INTERACTIVA PUEBLO MAGICO DARIEN</t>
  </si>
  <si>
    <t xml:space="preserve">Campamento provisional de obra y bodegaje </t>
  </si>
  <si>
    <t>SEÑALIZACION Y ELEMENTOS DE SEGURIDAD. INCLUYE CINTA DE SEGURIDAD DE 500 ML, 32 CONOS EN PVC PARA SEÑAL DE TRANSITO H=1.3 M, 2 SEÑALIZACION DE PARE Y SIGA MOVILES 60X60, SEÑALIZACION PREVENTIVA MOVILES 60X60, PALETAS DE CONTROL DE TRANSITO Y PERSONAL PARA CONTROL DE TRAFICO. (PLAN DE CALIDAD, AMBIENTAL E INDUSTRIAL).</t>
  </si>
  <si>
    <t xml:space="preserve">Suministro y construccion de la provisional electrica. </t>
  </si>
  <si>
    <t xml:space="preserve">suministro e instalacion de red provisional de acueducto </t>
  </si>
  <si>
    <t>Demolicion de anden  existente</t>
  </si>
  <si>
    <t>Retiro de escombros volqueta distancia disposicion final mayor a 10 KM</t>
  </si>
  <si>
    <t>SUBTOTAL CAP 1  PRELIMINARES:</t>
  </si>
  <si>
    <t>CIMENTACION</t>
  </si>
  <si>
    <t>Excavacion de terreno natrual para zapatas, bases de concreto y acometidas electricos</t>
  </si>
  <si>
    <t xml:space="preserve">Relleno con material del sitio compactado - rana </t>
  </si>
  <si>
    <t>Acarreo interno de material sobrante de las excavaciones a punto de acopio.</t>
  </si>
  <si>
    <t>Retirode material sobrante de excavaciones volqueta distancia disposicion final mayor a 10 KM</t>
  </si>
  <si>
    <t>SUBTOTAL CAP 2  CIMENTACION:</t>
  </si>
  <si>
    <t>ESTRUCTURA EN CONCRETO</t>
  </si>
  <si>
    <t>Solados E=5cm. Concreto preparado en obra F`c 2500psi</t>
  </si>
  <si>
    <t>Concreto 3000 PSI para zapatas preparado en obra o premezclado. Incluye  suministro transporte, formaleteo y colocacion.</t>
  </si>
  <si>
    <t>SUBTOTAL CAP 3  ESTRUCTURA EN CONCRETO:</t>
  </si>
  <si>
    <t>ACERO DE REFUERZO</t>
  </si>
  <si>
    <t xml:space="preserve">Acero de refuerzo 60000 psi 420 mpa </t>
  </si>
  <si>
    <t>KG</t>
  </si>
  <si>
    <t>SUBTOTAL CAP 4  ACERO DE REFUERZO:</t>
  </si>
  <si>
    <t>PISOS</t>
  </si>
  <si>
    <t>Reposicion de Anden en concreto 10 cm 3000 psi, fachadas</t>
  </si>
  <si>
    <t>SUBTOTAL CAP 5  PISOS:</t>
  </si>
  <si>
    <t>CERRAJERIA</t>
  </si>
  <si>
    <t>Suministro e instalacion de tubo estructural redondo 6" incluye anclaje a zapata y pintura</t>
  </si>
  <si>
    <t>SUBTOTAL CAP 6  CERRAJERIA:</t>
  </si>
  <si>
    <t>Acometida electrica 12AWG linea face y tierra general para alimentacion de iluminacion en tuberia PVC</t>
  </si>
  <si>
    <t>Suministro e instalacion de iluminacion EN25: Foco Ø 116mm con Profiler – LED Blanco Neutro, Proyector para uso exterior con perfilador diseñado para utilizar lámparas LED. Consta de un conjunto óptico y una base. El cuerpo óptico, el brazo y la base y el soporte del marco están hechos de aleación de aluminio y se someten a un proceso de pretratamiento de varios pasos, en el que las fases principales son el desengrasado, la fluorozirconación (una película superficial protectora) y el sellado (con un nano- capa estructurada de silano). La etapa de pintura consiste en una imprimación y una pintura acrílica líquida, curada a 150 °C, con un alto nivel de resistencia a la intemperie. Cristal de cierre sódico-cálcico templado extraclaro de 5 mm de espesor. Asegurado mediante una base ajustable de 360°. Ajustable horizontalmente. Incluye una escala graduada con bloqueo de posición. Completo con circuito LED y sistema óptico Opti Beam. El producto se suministra con gobos de Ø40 mm y Ø30 mm que permiten conos y aspas de luz de 26° y 18° para definir formas específicas montables magnéticamente. Posibilidad de utilizar gobos de cristal dicroico (mediante montaje con porta gobos y sistema de rotación de imagen) o de chapa (mediante montaje magnético). El producto incluye un prensaestopas PG9. Balasto electrónico DALI integrado en producto. Opción de instalar un SPD para aumentar la protección contra picos de tensión. Todos los tornillos externos utilizados son de acero inoxidable A2.</t>
  </si>
  <si>
    <t>Suministro e instalacion de sistema de proteccion tipo mini breaker y de dispositivo de proteccion de sobretenciones transitorias (DPS) 1500W</t>
  </si>
  <si>
    <t>ASEO FINAL</t>
  </si>
  <si>
    <t>ASEO DURANTE LA OBRA Y FINAL</t>
  </si>
  <si>
    <t>SUBTOTAL CAP 7  INSTALACIONES ELECTRICAS:</t>
  </si>
  <si>
    <t>SUBTOTAL CAP 8 ASEO FINAL:</t>
  </si>
  <si>
    <t>VALOR TOTAL ILUMINACION CALIMA - EL DARIEN</t>
  </si>
  <si>
    <t xml:space="preserve">ILUMINACION INTERACTIVA PUEBLO MAGICO SEVILLA </t>
  </si>
  <si>
    <t>Demolicion de piso corredor parque existente</t>
  </si>
  <si>
    <t>Solados E=7cm. Concreto preparado en obra F`c 2000psi</t>
  </si>
  <si>
    <t>Construccion de bases en concreto incluye Concreto de 3000 Psi preparado en obra, formaleteo, colocacion y filtro.</t>
  </si>
  <si>
    <t>Reposicion de corredores internos del parque en Concreto Ciclopeo 3000 PSI relac 60C/40P y fachaleta de 20x20 cm.</t>
  </si>
  <si>
    <t>Suministro e instalacion de estructura en acero 60x60 para proteccion de luminaria en bases internas del parque</t>
  </si>
  <si>
    <t>Suministro e instalacion de estructutra flotante en acero incluye postes cerchas, guayas y demas.</t>
  </si>
  <si>
    <t>VALOR TOTAL GRUPO 2</t>
  </si>
  <si>
    <t>VALOR TOTAL ILUMINACION SEVILLA</t>
  </si>
  <si>
    <t>FORMATO 5 - PROPUESTA ECONÓMICA - GRUPO 2</t>
  </si>
  <si>
    <t>Acometida eléctrica 12AWG línea face y tierra general para alimentación de iluminación en tubería PVC</t>
  </si>
  <si>
    <t>Acometida señal DMX 3x16AWG en tubería PVC</t>
  </si>
  <si>
    <t>Suministro e instalación de iluminaria Ángulo de haz 40°L Lumens Todos los canales completos en 1,644 Lumens por canal único R 270 / G 722 / B 242 / W 877 Efficacy Todos los canales Full On 33.85 LED Channels Rojo/Green/Azul/4000 K Blanco. Entrada Voltage 220 a 240 VAC, 50/60 Hz Power Consum ption 48.8 W Interfaz DMX/RDM Dimensiones 223,0 x 236,35 x 86,85 mm (8,78 x 9,31 x 3,42 pulgadas) (Alto x Ancho x Profundidad) Incluido el montaje bracket 195,0 x 213,0 x 52,4 mm (7,68 x 8,38 x 2,06 pulgadas) Material de la carcasa Aluminio fundido a presión, Lente Vidrio templado transparente -40 a 50 °C (-40 a 122 °F) Arranque de -20 a 50 °C (-4 a 122 °F) -40 a 80 °C (-40 a 176 °F) Cumple con ANSI C136.31 Impacto mecánico IK07 Cumple con la norma ASTM B117.</t>
  </si>
  <si>
    <t>Suministro e instalacion de iluminación EN25: Foco Ø 116mm con Profiler – LED Blanco Neutro, Proyector para uso exterior con perfilador diseñado para utilizar lámparas LED. Consta de un conjunto óptico y una base. El cuerpo óptico, el brazo y la base y el soporte del marco están hechos de aleación de aluminio y se someten a un proceso de pretratamiento de varios pasos, en el que las fases principales son el desengrasado, la fluorozirconación (una película superficial protectora) y el sellado (con un nano- capa estructurada de silano). La etapa de pintura consiste en una imprimación y una pintura acrílica líquida, curada a 150 °C, con un alto nivel de resistencia a la intemperie. Cristal de cierre sódico-cálcico templado extraclaro de 5 mm de espesor. Asegurado mediante una base ajustable de 360°. Ajustable horizontalmente. Incluye una escala graduada con bloqueo de posición. Completo con circuito LED y sistema óptico Opti Beam. El producto se suministra con gobos de Ø40 mm y Ø30 mm que permiten conos y aspas de luz de 26° y 18° para definir formas específicas montables magnéticamente. Posibilidad de utilizar gobos de cristal dicroico (mediante montaje con porta gobos y sistema de rotación de imagen) o de chapa (mediante montaje magnético). El producto incluye unos prensaestopas PG9. Balasto electrónico DALI integrado en producto. Opción de instalar un SPD para aumentar la protección contra picos de tensión. Todos los tornillos externos utilizados son de acero inoxidable A2.</t>
  </si>
  <si>
    <t>Suministro e instalacion de Luminaria tubo led  Ángulo de haz117°Lx170° Lumens Todos los canales Full On† 462.3 Sobre eje Candela 102 Efficacy 34.1 LED Channlos Entrada Voltage 24 VDC Power Consum ption 13.6 W (Máximo a plena salida, estado estacionario) Interfaz de control Kinet o DMX a través de CM-150 CA gen2 Dimensiones 66 x 1.197 x 46,6 mm (2,6 x 47,126 x 1,83 pulgadas) (Alto x Ancho x Profundidad) Incluido el montaje bracket 66 x 1.197 x 34,2 mm (2,6 x 47,126 x 1,35 pulgadas) 780 g (1,7 lb) Material de la carcasa Policarbonato extruido  Rangos temperatura -40 a 50 °C (-40 a 122 °F) Arranque de -20 a 50 °C (-4 a 122 °F) -40 a 80 °C (-40 a 176 °F) Cumple con ANSI C136.31 Impacto mecánico IK09 Cumple con la norma ASTM B117para&gt; Certificaciones  UL/cUL, FCC Clase A, CE, CQC, RCM</t>
  </si>
  <si>
    <t>Suministro e instalación de divisor en policarbonato DMX / RDM de 6 salidas. Entrada/salida DMX/RDM aisladas, montaje en superficie o riel DIN, entrada DC 12-24V, consumo 4,5W max. Incluye generador de señal SPLITTER y BOOSTER, con certificaciones UL-cUL-FCC clase A</t>
  </si>
  <si>
    <t xml:space="preserve">Suministro e instalacion de cofre o gabinete para intemperie o ambientes exigentes en lamina cold rolled o lamina galvanizado, con empaques especiales para evitar la filtración de agua y polvo, cerradura especial para intemperie, techo con inclinación que evite el represamiento de agua y previene la corrosión, piso con perforaciones con prensa estopa para el paso del cable, con paredes que cumpla las 19" estándar según la norma EIA 310D y terminado en pintura electrostática poliéster para protección a rayos UV. </t>
  </si>
  <si>
    <t>suministro e instalacion de controlador de sistema de iluminación 100-240V. Tipo DMX / eternet de 1 universo, con certificaciones UL-cUL-FCC clase A</t>
  </si>
  <si>
    <t>Suministro e instalacion de sistema de protección tipo mini breaker y de dispositivo de protección de sobretensiones transitorias (DPS) 1500W</t>
  </si>
  <si>
    <t>control basado en Ethernet y descubrimiento automático del sistema de iluminación, Light System Manager Voltaje de entrada, El consumo de energía, 100 a 240 VCA, cambio automático 180 W máximo, Datos de red de nodos LED compatibles Hasta 15.000 nodos, Dimensiones 335 x 303 x 88 mm (13,2 x 11,9 x 3,5 pulgadas) Caja de aluminio de 3,4 kg (7,5 libras) (2) puertos RJ45, blindados.  Cable de datos 5e o superior  Temperatura de funcionamiento Humedad 0 a 35 °C (32 a 95 °F) 0 a 90 %, humedad relativa, sin condensación Certificación UL/cUL, FCC, CE, RCM, CCC Ubicación seca Soporte de hardware para entornos medianos y grandes: el hardware Light System Engine procesa datos de salida de luz simultánea para hasta 15,000 nodos LED controlables individualmente, según la configuración. Control nativo de luminarias multicanal: Light System Manager admite luminarias con hasta 12 canales LED en modo de 8 o 16 bits. Perfil delgado y opciones de montaje flexibles: las lengüetas de montaje integradas permiten la instalación en altura, en superficies verticales o en elementos arquitectónicos o de entretenimiento en movimiento.</t>
  </si>
  <si>
    <t>suministro e instalacion de controlador de sistema de iluminación data enable pro 100 a 277 VCA, rango automático, 50/60 Hz 16,5 A máximo 16 A máximo 20 W máximo PG21 para potencia / PG13 para datos (métrico) controladores DMX de terceros o controladores Ethernet de terceros compatibles con KiNET Conector de bloque de terminales de PC de 3 hilos Salida de alimentación/datos Conector de bloque de terminales de PC de 4 hilos Conector de bloque de terminales IDC de 4 hilos (solo Ew Accent MX Powercore e iColor Accent MX Powercore)  Entrada/Salida DMX Conectores IDC de doble par y doble entrada Entrada/Salida Ethernet Conectores IDC de doble par y doble entrada</t>
  </si>
  <si>
    <t>suministro e instalacion Parlantes para aplicación en Sevilla Gabinete de ABS resistente a los rayos UV que se puede pintar con rejilla de aluminio inoxidable Alta sensibilidad y manejo de potencia. Tweeter Tractrix Horn de 90˚x 90˚ para agudos limpios y claros Se suministra con soporte de montaje estilo C y herrajes de acero inoxidable Inserto roscado de 3/8"-16 para montajes opcionales 70Hz-20kHz ± 3dB SENSIBILIDAD 95dB a 1 vatio/1 metro 8 ohmios FRECUENCIA DE CRUCE 3400Hz MANEJO DE PODER 85 vatios (pico de 340 vatios) CAJA/TIPO DE MATERIAL Bass-reflex a través de dos puertos frontales/ABS Sistema de dos vías que utiliza un tweeter de cúpula de titanio de 1" (2,5 cm) con un Tractrix Horn de 90˚x 90˚ y un woofer IMG de 6,5" (16,5 cm)</t>
  </si>
  <si>
    <t>suministro e instalacion Amplificadores de sonido aplicación de Sevilla Potencia de salida: Consulte las tablas de potencia a continuación. Ganancia de voltaje a 1 kHz, salida nominal de 8 ohmios: 32,9 dB Respuesta de frecuencia: +0/–1 dB de 20 Hz a 20 kHz a 1 vatio en 4 ohmios. Impedancia de carga: Seguro con todo tipo de cargas. Clasificado para 2 a 8 ohmios en modo estéreo, 4 a 16 ohmios en modo Bridge-Mono. El XTi 1000 A1 (versión de 100 V) está clasificado para estéreo de 4 a 8 ohmios, puente mono de 8 a 16 ohmios. Relación señal/ruido (por debajo de la potencia nominal de 1 kHz a 8 ohmios): 100 dB (ponderado A). Factor de amortiguamiento: mejor que 500 de 20 Hz a 400 Hz. EQ de entrada: 6 ﬁltros paramétricos por canal con Q ajustable, aumento/corte de ±15 dB. También ﬁltros shelving altos y bajos ajustables. Esta sección del ecualizador de 8 filtros se puede omitir. Diafonía: &gt; 70 dB por debajo de la potencia nominal, 20 Hz a 1 kHz. Filtros cruzados: paso alto y paso bajo por canal. Butterworth 6/12/18/24 dB por octava. Linkwitz-Riley 24/48 dB por octava. También incluye control de polaridad y ganancia de paso de banda de ±15 dB.</t>
  </si>
  <si>
    <t>OBRA PÚBLICA PARA LA ADECUACIÓN Y MEJORAMIENTO DE LOS PUEBLOS MAGICOS DEL VALLE DEL CAUCA EN MARCO DEL PROYECTO MEJORAMIENTO DE LOS ATRACTIVOS TURÍSTICOS DEL VALLE DEL CAUCA – GRUPO 1  EMBELLECIMIENTO DE FACHADAS Y URBANISMO TÁCTICO DE LOS PUEBLOS MÁGICOS DEL VALLE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</si>
</sst>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4" formatCode="_-&quot;$&quot;\ * #,##0.00_-;\-&quot;$&quot;\ * #,##0.00_-;_-&quot;$&quot;\ * &quot;-&quot;??_-;_-@_-"/>
    <numFmt numFmtId="43" formatCode="_-* #,##0.00_-;\-* #,##0.00_-;_-* &quot;-&quot;??_-;_-@_-"/>
    <numFmt numFmtId="164" formatCode="_ * #,##0.00_ ;_ * \-#,##0.00_ ;_ * &quot;-&quot;??_ ;_ @_ "/>
    <numFmt numFmtId="165" formatCode="_ * #,##0_ ;_ * \-#,##0_ ;_ * &quot;-&quot;??_ ;_ @_ "/>
    <numFmt numFmtId="166" formatCode="_-* #,##0.00\ &quot;€&quot;_-;\-* #,##0.00\ &quot;€&quot;_-;_-* &quot;-&quot;??\ &quot;€&quot;_-;_-@_-"/>
    <numFmt numFmtId="167" formatCode="_-&quot;$&quot;\ * #,##0_-;\-&quot;$&quot;\ * #,##0_-;_-&quot;$&quot;\ * &quot;-&quot;??_-;_-@_-"/>
    <numFmt numFmtId="168" formatCode="_-[$$-240A]\ * #,##0.00_-;\-[$$-240A]\ * #,##0.00_-;_-[$$-240A]\ * &quot;-&quot;??_-;_-@_-"/>
  </numFmts>
  <fonts count="24" x14ac:knownFonts="1">
    <font>
      <sz val="11"/>
      <color theme="1"/>
      <name val="Calibri"/>
      <family val="2"/>
      <scheme val="minor"/>
    </font>
    <font>
      <sz val="11"/>
      <color theme="1"/>
      <name val="Calibri"/>
      <family val="2"/>
      <scheme val="minor"/>
    </font>
    <font>
      <b/>
      <sz val="11"/>
      <name val="Calibri"/>
      <family val="2"/>
    </font>
    <font>
      <b/>
      <sz val="11"/>
      <color indexed="8"/>
      <name val="Calibri"/>
      <family val="2"/>
    </font>
    <font>
      <sz val="12"/>
      <name val="Arial Narrow"/>
      <family val="2"/>
    </font>
    <font>
      <sz val="10"/>
      <name val="Arial"/>
      <family val="2"/>
    </font>
    <font>
      <sz val="10"/>
      <name val="Calibri"/>
      <family val="2"/>
    </font>
    <font>
      <b/>
      <sz val="16"/>
      <name val="Calibri"/>
      <family val="2"/>
      <scheme val="minor"/>
    </font>
    <font>
      <b/>
      <sz val="10"/>
      <name val="Calibri"/>
      <family val="2"/>
    </font>
    <font>
      <b/>
      <sz val="10"/>
      <name val="Arial"/>
      <family val="2"/>
    </font>
    <font>
      <b/>
      <sz val="11"/>
      <name val="Arial"/>
      <family val="2"/>
    </font>
    <font>
      <sz val="10"/>
      <name val="Arial Narrow"/>
      <family val="2"/>
    </font>
    <font>
      <sz val="10"/>
      <color theme="1"/>
      <name val="Arial Narrow"/>
      <family val="2"/>
    </font>
    <font>
      <sz val="11"/>
      <name val="Calibri"/>
      <family val="2"/>
      <scheme val="minor"/>
    </font>
    <font>
      <b/>
      <sz val="11"/>
      <color theme="1"/>
      <name val="Arial"/>
      <family val="2"/>
    </font>
    <font>
      <b/>
      <sz val="12"/>
      <name val="Arial"/>
      <family val="2"/>
    </font>
    <font>
      <b/>
      <sz val="14"/>
      <name val="Arial"/>
      <family val="2"/>
    </font>
    <font>
      <b/>
      <sz val="16"/>
      <name val="Arial"/>
      <family val="2"/>
    </font>
    <font>
      <sz val="10"/>
      <color rgb="FF000000"/>
      <name val="Arial"/>
      <family val="2"/>
    </font>
    <font>
      <sz val="10"/>
      <color theme="1"/>
      <name val="Arial"/>
      <family val="2"/>
    </font>
    <font>
      <sz val="11"/>
      <color rgb="FF000000"/>
      <name val="Calibri"/>
      <family val="2"/>
    </font>
    <font>
      <sz val="11"/>
      <color theme="1"/>
      <name val="Calibri"/>
      <family val="2"/>
    </font>
    <font>
      <b/>
      <sz val="10"/>
      <color theme="1"/>
      <name val="Arial"/>
      <family val="2"/>
    </font>
    <font>
      <b/>
      <sz val="10"/>
      <color rgb="FF000000"/>
      <name val="Arial"/>
      <family val="2"/>
    </font>
  </fonts>
  <fills count="8">
    <fill>
      <patternFill patternType="none"/>
    </fill>
    <fill>
      <patternFill patternType="gray125"/>
    </fill>
    <fill>
      <patternFill patternType="solid">
        <fgColor theme="0" tint="-0.14999847407452621"/>
        <bgColor auto="1"/>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DEDEDE"/>
        <bgColor indexed="64"/>
      </patternFill>
    </fill>
    <fill>
      <patternFill patternType="solid">
        <fgColor rgb="FFFFFF00"/>
        <bgColor indexed="64"/>
      </patternFill>
    </fill>
    <fill>
      <patternFill patternType="solid">
        <fgColor rgb="FF92D05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auto="1"/>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right style="double">
        <color indexed="64"/>
      </right>
      <top style="thin">
        <color indexed="64"/>
      </top>
      <bottom/>
      <diagonal/>
    </border>
    <border>
      <left style="medium">
        <color indexed="64"/>
      </left>
      <right/>
      <top/>
      <bottom style="thin">
        <color indexed="64"/>
      </bottom>
      <diagonal/>
    </border>
    <border>
      <left/>
      <right/>
      <top/>
      <bottom style="thin">
        <color indexed="64"/>
      </bottom>
      <diagonal/>
    </border>
  </borders>
  <cellStyleXfs count="5">
    <xf numFmtId="0" fontId="0" fillId="0" borderId="0"/>
    <xf numFmtId="164" fontId="5"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4" fontId="1" fillId="0" borderId="0" applyFont="0" applyFill="0" applyBorder="0" applyAlignment="0" applyProtection="0"/>
  </cellStyleXfs>
  <cellXfs count="144">
    <xf numFmtId="0" fontId="0" fillId="0" borderId="0" xfId="0"/>
    <xf numFmtId="0" fontId="0" fillId="0" borderId="0" xfId="0" applyAlignment="1">
      <alignment wrapText="1"/>
    </xf>
    <xf numFmtId="0" fontId="0" fillId="0" borderId="0" xfId="0" applyAlignment="1"/>
    <xf numFmtId="165" fontId="9" fillId="2" borderId="1" xfId="2" applyNumberFormat="1" applyFont="1" applyFill="1" applyBorder="1" applyAlignment="1" applyProtection="1">
      <alignment horizontal="center" vertical="center" wrapText="1"/>
      <protection hidden="1"/>
    </xf>
    <xf numFmtId="0" fontId="7" fillId="0" borderId="1" xfId="0" applyFont="1" applyFill="1" applyBorder="1" applyAlignment="1">
      <alignment vertical="center"/>
    </xf>
    <xf numFmtId="0" fontId="0" fillId="0" borderId="1" xfId="0" applyBorder="1"/>
    <xf numFmtId="0" fontId="10" fillId="3" borderId="1" xfId="0" applyFont="1" applyFill="1" applyBorder="1" applyAlignment="1" applyProtection="1">
      <alignment horizontal="center" vertical="top" wrapText="1"/>
      <protection locked="0" hidden="1"/>
    </xf>
    <xf numFmtId="0" fontId="9" fillId="3" borderId="1" xfId="0" applyFont="1" applyFill="1" applyBorder="1" applyAlignment="1" applyProtection="1">
      <alignment vertical="top" wrapText="1"/>
      <protection hidden="1"/>
    </xf>
    <xf numFmtId="3" fontId="10" fillId="3" borderId="1" xfId="0" applyNumberFormat="1" applyFont="1" applyFill="1" applyBorder="1" applyAlignment="1" applyProtection="1">
      <alignment horizontal="right" vertical="top" wrapText="1"/>
      <protection hidden="1"/>
    </xf>
    <xf numFmtId="0" fontId="5" fillId="0" borderId="1" xfId="0" applyFont="1" applyBorder="1" applyAlignment="1" applyProtection="1">
      <alignment horizontal="center" vertical="top" wrapText="1"/>
      <protection locked="0" hidden="1"/>
    </xf>
    <xf numFmtId="0" fontId="11" fillId="0" borderId="1" xfId="0" applyFont="1" applyBorder="1" applyAlignment="1" applyProtection="1">
      <alignment vertical="top" wrapText="1"/>
      <protection hidden="1"/>
    </xf>
    <xf numFmtId="0" fontId="0" fillId="0" borderId="1" xfId="0" applyBorder="1" applyAlignment="1" applyProtection="1">
      <alignment horizontal="center" vertical="top" wrapText="1"/>
      <protection hidden="1"/>
    </xf>
    <xf numFmtId="0" fontId="0" fillId="0" borderId="1" xfId="0" applyBorder="1" applyAlignment="1" applyProtection="1">
      <alignment horizontal="right" vertical="top" wrapText="1"/>
      <protection hidden="1"/>
    </xf>
    <xf numFmtId="0" fontId="5" fillId="0" borderId="1" xfId="0" applyFont="1" applyBorder="1" applyAlignment="1" applyProtection="1">
      <alignment horizontal="center" vertical="center" wrapText="1"/>
      <protection locked="0" hidden="1"/>
    </xf>
    <xf numFmtId="2" fontId="5" fillId="0" borderId="1" xfId="0" applyNumberFormat="1" applyFont="1" applyBorder="1" applyAlignment="1" applyProtection="1">
      <alignment horizontal="center" vertical="top" wrapText="1"/>
      <protection locked="0" hidden="1"/>
    </xf>
    <xf numFmtId="0" fontId="0" fillId="0" borderId="1" xfId="0" applyBorder="1" applyAlignment="1" applyProtection="1">
      <alignment horizontal="right" vertical="top" wrapText="1"/>
      <protection locked="0" hidden="1"/>
    </xf>
    <xf numFmtId="4" fontId="10" fillId="3" borderId="1" xfId="0" applyNumberFormat="1" applyFont="1" applyFill="1" applyBorder="1" applyAlignment="1" applyProtection="1">
      <alignment horizontal="right" vertical="top" wrapText="1"/>
      <protection hidden="1"/>
    </xf>
    <xf numFmtId="0" fontId="9" fillId="2" borderId="1" xfId="0" applyFont="1" applyFill="1" applyBorder="1" applyAlignment="1" applyProtection="1">
      <alignment horizontal="center" vertical="center" wrapText="1"/>
      <protection hidden="1"/>
    </xf>
    <xf numFmtId="165" fontId="9" fillId="2" borderId="1" xfId="0" applyNumberFormat="1" applyFont="1" applyFill="1" applyBorder="1" applyAlignment="1" applyProtection="1">
      <alignment horizontal="center" vertical="center" wrapText="1"/>
      <protection hidden="1"/>
    </xf>
    <xf numFmtId="0" fontId="10" fillId="3" borderId="1" xfId="0" applyFont="1" applyFill="1" applyBorder="1" applyAlignment="1" applyProtection="1">
      <alignment vertical="top" wrapText="1"/>
      <protection locked="0"/>
    </xf>
    <xf numFmtId="167" fontId="0" fillId="0" borderId="1" xfId="4" applyNumberFormat="1" applyFont="1" applyBorder="1" applyAlignment="1" applyProtection="1">
      <alignment horizontal="right" vertical="top" wrapText="1"/>
      <protection hidden="1"/>
    </xf>
    <xf numFmtId="165" fontId="0" fillId="0" borderId="1" xfId="2" applyNumberFormat="1" applyFont="1" applyBorder="1" applyAlignment="1" applyProtection="1">
      <alignment horizontal="right" vertical="top" wrapText="1"/>
      <protection hidden="1"/>
    </xf>
    <xf numFmtId="165" fontId="10" fillId="4" borderId="1" xfId="2" applyNumberFormat="1" applyFont="1" applyFill="1" applyBorder="1" applyAlignment="1" applyProtection="1">
      <alignment horizontal="right" vertical="top" wrapText="1"/>
      <protection hidden="1"/>
    </xf>
    <xf numFmtId="2" fontId="0" fillId="0" borderId="1" xfId="0" applyNumberFormat="1" applyBorder="1" applyAlignment="1" applyProtection="1">
      <alignment horizontal="right" vertical="top" wrapText="1"/>
      <protection locked="0" hidden="1"/>
    </xf>
    <xf numFmtId="164" fontId="10" fillId="4" borderId="1" xfId="2" applyNumberFormat="1" applyFont="1" applyFill="1" applyBorder="1" applyAlignment="1" applyProtection="1">
      <alignment horizontal="right" vertical="top" wrapText="1"/>
      <protection hidden="1"/>
    </xf>
    <xf numFmtId="1" fontId="0" fillId="0" borderId="1" xfId="0" applyNumberFormat="1" applyBorder="1" applyAlignment="1" applyProtection="1">
      <alignment horizontal="right" vertical="top" wrapText="1"/>
      <protection locked="0" hidden="1"/>
    </xf>
    <xf numFmtId="165" fontId="9" fillId="0" borderId="1" xfId="2" applyNumberFormat="1" applyFont="1" applyBorder="1" applyAlignment="1" applyProtection="1">
      <alignment vertical="top" wrapText="1"/>
      <protection hidden="1"/>
    </xf>
    <xf numFmtId="10" fontId="0" fillId="0" borderId="1" xfId="0" applyNumberFormat="1" applyBorder="1" applyAlignment="1" applyProtection="1">
      <alignment horizontal="center" wrapText="1"/>
      <protection hidden="1"/>
    </xf>
    <xf numFmtId="165" fontId="0" fillId="0" borderId="1" xfId="2" applyNumberFormat="1" applyFont="1" applyBorder="1" applyAlignment="1" applyProtection="1">
      <alignment wrapText="1"/>
      <protection hidden="1"/>
    </xf>
    <xf numFmtId="10" fontId="9" fillId="0" borderId="1" xfId="0" applyNumberFormat="1" applyFont="1" applyBorder="1" applyAlignment="1" applyProtection="1">
      <alignment horizontal="center" wrapText="1"/>
      <protection hidden="1"/>
    </xf>
    <xf numFmtId="165" fontId="9" fillId="0" borderId="1" xfId="2" applyNumberFormat="1" applyFont="1" applyBorder="1" applyAlignment="1" applyProtection="1">
      <alignment wrapText="1"/>
      <protection hidden="1"/>
    </xf>
    <xf numFmtId="0" fontId="0" fillId="0" borderId="1" xfId="0" applyBorder="1" applyAlignment="1" applyProtection="1">
      <alignment horizontal="center" vertical="center"/>
      <protection hidden="1"/>
    </xf>
    <xf numFmtId="0" fontId="0" fillId="0" borderId="1" xfId="0" applyBorder="1" applyAlignment="1" applyProtection="1">
      <alignment horizontal="right" vertical="center"/>
      <protection locked="0"/>
    </xf>
    <xf numFmtId="0" fontId="0" fillId="0" borderId="1" xfId="0" applyBorder="1" applyAlignment="1" applyProtection="1">
      <alignment horizontal="center" vertical="top"/>
      <protection hidden="1"/>
    </xf>
    <xf numFmtId="0" fontId="0" fillId="0" borderId="1" xfId="0" applyBorder="1" applyAlignment="1" applyProtection="1">
      <alignment horizontal="right" vertical="top"/>
      <protection locked="0"/>
    </xf>
    <xf numFmtId="0" fontId="5" fillId="0" borderId="1" xfId="0" applyFont="1" applyBorder="1" applyAlignment="1" applyProtection="1">
      <alignment horizontal="center" vertical="top"/>
      <protection locked="0" hidden="1"/>
    </xf>
    <xf numFmtId="0" fontId="0" fillId="0" borderId="1" xfId="0" applyBorder="1" applyAlignment="1" applyProtection="1">
      <alignment horizontal="right" vertical="top"/>
      <protection hidden="1"/>
    </xf>
    <xf numFmtId="0" fontId="9" fillId="2" borderId="1" xfId="0" applyFont="1" applyFill="1" applyBorder="1" applyAlignment="1" applyProtection="1">
      <alignment horizontal="center" vertical="center"/>
      <protection hidden="1"/>
    </xf>
    <xf numFmtId="0" fontId="10" fillId="3" borderId="3" xfId="0" applyFont="1" applyFill="1" applyBorder="1" applyAlignment="1" applyProtection="1">
      <alignment horizontal="center" vertical="top" wrapText="1"/>
      <protection locked="0" hidden="1"/>
    </xf>
    <xf numFmtId="0" fontId="9" fillId="3" borderId="4" xfId="0" applyFont="1" applyFill="1" applyBorder="1" applyAlignment="1" applyProtection="1">
      <alignment vertical="top" wrapText="1"/>
      <protection hidden="1"/>
    </xf>
    <xf numFmtId="0" fontId="12" fillId="0" borderId="1" xfId="0" applyFont="1" applyBorder="1" applyAlignment="1" applyProtection="1">
      <alignment vertical="top" wrapText="1"/>
      <protection hidden="1"/>
    </xf>
    <xf numFmtId="0" fontId="0" fillId="0" borderId="1" xfId="0" applyBorder="1" applyAlignment="1" applyProtection="1">
      <alignment horizontal="right" vertical="top"/>
      <protection locked="0" hidden="1"/>
    </xf>
    <xf numFmtId="0" fontId="13" fillId="0" borderId="1" xfId="0" applyFont="1" applyBorder="1" applyAlignment="1" applyProtection="1">
      <alignment horizontal="center" vertical="top"/>
      <protection hidden="1"/>
    </xf>
    <xf numFmtId="2" fontId="13" fillId="0" borderId="1" xfId="0" applyNumberFormat="1" applyFont="1" applyBorder="1" applyAlignment="1" applyProtection="1">
      <alignment horizontal="right" vertical="top"/>
      <protection locked="0" hidden="1"/>
    </xf>
    <xf numFmtId="2" fontId="0" fillId="0" borderId="1" xfId="0" applyNumberFormat="1" applyBorder="1" applyAlignment="1" applyProtection="1">
      <alignment horizontal="right" vertical="top"/>
      <protection locked="0" hidden="1"/>
    </xf>
    <xf numFmtId="1" fontId="0" fillId="0" borderId="1" xfId="0" applyNumberFormat="1" applyBorder="1" applyAlignment="1" applyProtection="1">
      <alignment horizontal="right" vertical="top"/>
      <protection locked="0" hidden="1"/>
    </xf>
    <xf numFmtId="165" fontId="9" fillId="2" borderId="1" xfId="0" applyNumberFormat="1" applyFont="1" applyFill="1" applyBorder="1" applyAlignment="1" applyProtection="1">
      <alignment horizontal="center" vertical="center"/>
      <protection hidden="1"/>
    </xf>
    <xf numFmtId="0" fontId="10" fillId="3" borderId="4" xfId="0" applyFont="1" applyFill="1" applyBorder="1" applyAlignment="1" applyProtection="1">
      <alignment vertical="top"/>
      <protection locked="0"/>
    </xf>
    <xf numFmtId="0" fontId="5" fillId="4" borderId="7" xfId="0" applyFont="1" applyFill="1" applyBorder="1" applyAlignment="1" applyProtection="1">
      <alignment horizontal="center" vertical="top"/>
      <protection locked="0" hidden="1"/>
    </xf>
    <xf numFmtId="0" fontId="11" fillId="4" borderId="8" xfId="0" applyFont="1" applyFill="1" applyBorder="1" applyAlignment="1" applyProtection="1">
      <alignment vertical="top" wrapText="1"/>
      <protection hidden="1"/>
    </xf>
    <xf numFmtId="0" fontId="0" fillId="4" borderId="8" xfId="0" applyFill="1" applyBorder="1" applyAlignment="1" applyProtection="1">
      <alignment horizontal="center" vertical="top"/>
      <protection hidden="1"/>
    </xf>
    <xf numFmtId="165" fontId="9" fillId="4" borderId="8" xfId="2" applyNumberFormat="1" applyFont="1" applyFill="1" applyBorder="1" applyAlignment="1" applyProtection="1">
      <alignment horizontal="right" vertical="top"/>
      <protection hidden="1"/>
    </xf>
    <xf numFmtId="0" fontId="10" fillId="3" borderId="1" xfId="0" applyFont="1" applyFill="1" applyBorder="1" applyAlignment="1" applyProtection="1">
      <alignment vertical="top"/>
      <protection locked="0"/>
    </xf>
    <xf numFmtId="165" fontId="10" fillId="6" borderId="1" xfId="0" applyNumberFormat="1" applyFont="1" applyFill="1" applyBorder="1" applyAlignment="1" applyProtection="1">
      <alignment horizontal="right" wrapText="1"/>
      <protection hidden="1"/>
    </xf>
    <xf numFmtId="165" fontId="15" fillId="6" borderId="1" xfId="0" applyNumberFormat="1" applyFont="1" applyFill="1" applyBorder="1" applyAlignment="1" applyProtection="1">
      <alignment horizontal="right" wrapText="1"/>
      <protection hidden="1"/>
    </xf>
    <xf numFmtId="0" fontId="16" fillId="0" borderId="1" xfId="0" applyFont="1" applyBorder="1" applyAlignment="1" applyProtection="1">
      <alignment horizontal="center" vertical="center" wrapText="1"/>
      <protection locked="0"/>
    </xf>
    <xf numFmtId="0" fontId="16" fillId="0" borderId="13" xfId="0" applyFont="1" applyBorder="1" applyAlignment="1" applyProtection="1">
      <alignment horizontal="center" vertical="center" wrapText="1"/>
      <protection locked="0"/>
    </xf>
    <xf numFmtId="0" fontId="10" fillId="3" borderId="1" xfId="0" applyFont="1" applyFill="1" applyBorder="1" applyAlignment="1" applyProtection="1">
      <alignment horizontal="left" vertical="top" wrapText="1"/>
      <protection locked="0"/>
    </xf>
    <xf numFmtId="167" fontId="0" fillId="0" borderId="1" xfId="4" applyNumberFormat="1" applyFont="1" applyBorder="1" applyAlignment="1" applyProtection="1">
      <alignment horizontal="right" vertical="center"/>
      <protection hidden="1"/>
    </xf>
    <xf numFmtId="0" fontId="5" fillId="4" borderId="1" xfId="0" applyFont="1" applyFill="1" applyBorder="1" applyAlignment="1" applyProtection="1">
      <alignment horizontal="center" vertical="top"/>
      <protection locked="0" hidden="1"/>
    </xf>
    <xf numFmtId="0" fontId="11" fillId="4" borderId="1" xfId="0" applyFont="1" applyFill="1" applyBorder="1" applyAlignment="1" applyProtection="1">
      <alignment vertical="top" wrapText="1"/>
      <protection hidden="1"/>
    </xf>
    <xf numFmtId="0" fontId="0" fillId="4" borderId="1" xfId="0" applyFill="1" applyBorder="1" applyAlignment="1" applyProtection="1">
      <alignment horizontal="center" vertical="top"/>
      <protection hidden="1"/>
    </xf>
    <xf numFmtId="0" fontId="0" fillId="4" borderId="1" xfId="0" applyFill="1" applyBorder="1" applyAlignment="1" applyProtection="1">
      <alignment horizontal="right" vertical="top"/>
      <protection hidden="1"/>
    </xf>
    <xf numFmtId="167" fontId="9" fillId="4" borderId="1" xfId="2" applyNumberFormat="1" applyFont="1" applyFill="1" applyBorder="1" applyAlignment="1" applyProtection="1">
      <alignment horizontal="right" vertical="top"/>
      <protection hidden="1"/>
    </xf>
    <xf numFmtId="165" fontId="10" fillId="4" borderId="1" xfId="2" applyNumberFormat="1" applyFont="1" applyFill="1" applyBorder="1" applyAlignment="1" applyProtection="1">
      <alignment horizontal="right" vertical="top"/>
      <protection hidden="1"/>
    </xf>
    <xf numFmtId="165" fontId="0" fillId="0" borderId="1" xfId="2" applyNumberFormat="1" applyFont="1" applyBorder="1" applyAlignment="1" applyProtection="1">
      <alignment horizontal="right" vertical="top"/>
      <protection hidden="1"/>
    </xf>
    <xf numFmtId="2" fontId="5" fillId="0" borderId="1" xfId="0" applyNumberFormat="1" applyFont="1" applyBorder="1" applyAlignment="1" applyProtection="1">
      <alignment horizontal="center" vertical="top"/>
      <protection locked="0" hidden="1"/>
    </xf>
    <xf numFmtId="0" fontId="0" fillId="4" borderId="1" xfId="0" applyFill="1" applyBorder="1" applyAlignment="1" applyProtection="1">
      <alignment horizontal="right" vertical="top"/>
      <protection locked="0" hidden="1"/>
    </xf>
    <xf numFmtId="165" fontId="9" fillId="4" borderId="1" xfId="2" applyNumberFormat="1" applyFont="1" applyFill="1" applyBorder="1" applyAlignment="1" applyProtection="1">
      <alignment horizontal="right" vertical="top"/>
      <protection hidden="1"/>
    </xf>
    <xf numFmtId="165" fontId="10" fillId="5" borderId="1" xfId="2" applyNumberFormat="1" applyFont="1" applyFill="1" applyBorder="1" applyAlignment="1" applyProtection="1">
      <alignment horizontal="right" vertical="center"/>
      <protection hidden="1"/>
    </xf>
    <xf numFmtId="10" fontId="0" fillId="0" borderId="1" xfId="0" applyNumberFormat="1" applyBorder="1" applyAlignment="1" applyProtection="1">
      <alignment horizontal="center"/>
      <protection hidden="1"/>
    </xf>
    <xf numFmtId="0" fontId="0" fillId="0" borderId="1" xfId="0" applyBorder="1" applyAlignment="1" applyProtection="1">
      <alignment horizontal="center" vertical="center"/>
      <protection locked="0"/>
    </xf>
    <xf numFmtId="2" fontId="13" fillId="0" borderId="1" xfId="0" applyNumberFormat="1" applyFont="1" applyFill="1" applyBorder="1" applyAlignment="1" applyProtection="1">
      <alignment horizontal="right" vertical="top"/>
      <protection locked="0" hidden="1"/>
    </xf>
    <xf numFmtId="165" fontId="0" fillId="4" borderId="1" xfId="0" applyNumberFormat="1" applyFill="1" applyBorder="1"/>
    <xf numFmtId="165" fontId="17" fillId="7" borderId="1" xfId="0" applyNumberFormat="1" applyFont="1" applyFill="1" applyBorder="1" applyAlignment="1" applyProtection="1">
      <alignment horizontal="right" wrapText="1"/>
      <protection hidden="1"/>
    </xf>
    <xf numFmtId="2" fontId="9" fillId="2" borderId="1" xfId="0" applyNumberFormat="1" applyFont="1" applyFill="1" applyBorder="1" applyAlignment="1" applyProtection="1">
      <alignment horizontal="center" vertical="center"/>
      <protection hidden="1"/>
    </xf>
    <xf numFmtId="2" fontId="9" fillId="3" borderId="4" xfId="0" applyNumberFormat="1" applyFont="1" applyFill="1" applyBorder="1" applyAlignment="1" applyProtection="1">
      <alignment vertical="top" wrapText="1"/>
      <protection hidden="1"/>
    </xf>
    <xf numFmtId="4" fontId="10" fillId="3" borderId="5" xfId="0" applyNumberFormat="1" applyFont="1" applyFill="1" applyBorder="1" applyAlignment="1" applyProtection="1">
      <alignment horizontal="right" vertical="top" wrapText="1"/>
      <protection hidden="1"/>
    </xf>
    <xf numFmtId="168" fontId="0" fillId="0" borderId="1" xfId="3" applyNumberFormat="1"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2" fontId="0" fillId="0" borderId="1" xfId="0" applyNumberFormat="1" applyBorder="1" applyAlignment="1">
      <alignment horizontal="center" vertical="center" wrapText="1"/>
    </xf>
    <xf numFmtId="2" fontId="0" fillId="4" borderId="8" xfId="0" applyNumberFormat="1" applyFill="1" applyBorder="1" applyAlignment="1" applyProtection="1">
      <alignment horizontal="right" vertical="top"/>
      <protection hidden="1"/>
    </xf>
    <xf numFmtId="164" fontId="10" fillId="4" borderId="9" xfId="2" applyNumberFormat="1" applyFont="1" applyFill="1" applyBorder="1" applyAlignment="1" applyProtection="1">
      <alignment horizontal="right" vertical="top"/>
      <protection hidden="1"/>
    </xf>
    <xf numFmtId="0" fontId="10" fillId="3" borderId="15" xfId="0" applyFont="1" applyFill="1" applyBorder="1" applyAlignment="1" applyProtection="1">
      <alignment horizontal="center" vertical="top" wrapText="1"/>
      <protection locked="0" hidden="1"/>
    </xf>
    <xf numFmtId="0" fontId="10" fillId="3" borderId="6" xfId="0" applyFont="1" applyFill="1" applyBorder="1" applyAlignment="1" applyProtection="1">
      <alignment vertical="top"/>
      <protection locked="0"/>
    </xf>
    <xf numFmtId="0" fontId="9" fillId="3" borderId="6" xfId="0" applyFont="1" applyFill="1" applyBorder="1" applyAlignment="1" applyProtection="1">
      <alignment vertical="top" wrapText="1"/>
      <protection hidden="1"/>
    </xf>
    <xf numFmtId="2" fontId="9" fillId="3" borderId="6" xfId="0" applyNumberFormat="1" applyFont="1" applyFill="1" applyBorder="1" applyAlignment="1" applyProtection="1">
      <alignment vertical="top" wrapText="1"/>
      <protection hidden="1"/>
    </xf>
    <xf numFmtId="4" fontId="10" fillId="3" borderId="16" xfId="0" applyNumberFormat="1" applyFont="1" applyFill="1" applyBorder="1" applyAlignment="1" applyProtection="1">
      <alignment horizontal="right" vertical="top" wrapText="1"/>
      <protection hidden="1"/>
    </xf>
    <xf numFmtId="0" fontId="0" fillId="0" borderId="17" xfId="0" applyBorder="1" applyAlignment="1">
      <alignment horizontal="center" vertical="center" wrapText="1"/>
    </xf>
    <xf numFmtId="0" fontId="0" fillId="0" borderId="17" xfId="0" applyBorder="1" applyAlignment="1">
      <alignment horizontal="left" vertical="center" wrapText="1"/>
    </xf>
    <xf numFmtId="2" fontId="0" fillId="0" borderId="17" xfId="0" applyNumberFormat="1" applyBorder="1" applyAlignment="1">
      <alignment horizontal="center" vertical="center" wrapText="1"/>
    </xf>
    <xf numFmtId="168" fontId="0" fillId="0" borderId="17" xfId="3" applyNumberFormat="1" applyFont="1" applyBorder="1" applyAlignment="1">
      <alignment horizontal="center" vertical="center" wrapText="1"/>
    </xf>
    <xf numFmtId="0" fontId="13" fillId="0" borderId="2" xfId="0" applyFont="1" applyBorder="1" applyAlignment="1">
      <alignment horizontal="left" vertical="center" wrapText="1"/>
    </xf>
    <xf numFmtId="168" fontId="0" fillId="0" borderId="1" xfId="3" applyNumberFormat="1" applyFont="1" applyFill="1" applyBorder="1" applyAlignment="1">
      <alignment horizontal="center" vertical="center" wrapText="1"/>
    </xf>
    <xf numFmtId="2" fontId="0" fillId="0" borderId="1" xfId="0" applyNumberFormat="1" applyFill="1" applyBorder="1" applyAlignment="1">
      <alignment horizontal="center" vertical="center" wrapText="1"/>
    </xf>
    <xf numFmtId="0" fontId="0" fillId="0" borderId="1" xfId="0" applyFont="1" applyBorder="1" applyAlignment="1">
      <alignment horizontal="center" vertical="center" wrapText="1"/>
    </xf>
    <xf numFmtId="2" fontId="0"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left" vertical="center" wrapText="1"/>
    </xf>
    <xf numFmtId="0" fontId="13" fillId="0" borderId="1" xfId="0" applyFont="1" applyBorder="1" applyAlignment="1">
      <alignment horizontal="left" vertical="center" wrapText="1"/>
    </xf>
    <xf numFmtId="44" fontId="0" fillId="0" borderId="1" xfId="4" applyFont="1" applyBorder="1" applyAlignment="1">
      <alignment horizontal="center" vertical="center" wrapText="1"/>
    </xf>
    <xf numFmtId="165" fontId="10" fillId="6" borderId="1" xfId="0" applyNumberFormat="1" applyFont="1" applyFill="1" applyBorder="1" applyAlignment="1" applyProtection="1">
      <alignment horizontal="center" vertical="center" wrapText="1"/>
      <protection hidden="1"/>
    </xf>
    <xf numFmtId="168" fontId="1" fillId="0" borderId="1" xfId="3" applyNumberFormat="1" applyFont="1" applyFill="1" applyBorder="1" applyAlignment="1">
      <alignment horizontal="center" vertical="center" wrapText="1"/>
    </xf>
    <xf numFmtId="168" fontId="0" fillId="0" borderId="11" xfId="3"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1" xfId="0" applyFont="1" applyBorder="1" applyAlignment="1">
      <alignment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2" fontId="21" fillId="0" borderId="1" xfId="0" applyNumberFormat="1" applyFont="1" applyBorder="1" applyAlignment="1">
      <alignment horizontal="center" vertical="center" wrapText="1"/>
    </xf>
    <xf numFmtId="168" fontId="0" fillId="0" borderId="2" xfId="3" applyNumberFormat="1" applyFont="1" applyFill="1" applyBorder="1" applyAlignment="1">
      <alignment horizontal="center" vertical="center" wrapText="1"/>
    </xf>
    <xf numFmtId="0" fontId="10" fillId="3" borderId="19" xfId="0" applyFont="1" applyFill="1" applyBorder="1" applyAlignment="1" applyProtection="1">
      <alignment horizontal="center" vertical="top" wrapText="1"/>
      <protection locked="0" hidden="1"/>
    </xf>
    <xf numFmtId="0" fontId="10" fillId="3" borderId="20" xfId="0" applyFont="1" applyFill="1" applyBorder="1" applyAlignment="1" applyProtection="1">
      <alignment vertical="top"/>
      <protection locked="0"/>
    </xf>
    <xf numFmtId="0" fontId="9" fillId="3" borderId="20" xfId="0" applyFont="1" applyFill="1" applyBorder="1" applyAlignment="1" applyProtection="1">
      <alignment vertical="top" wrapText="1"/>
      <protection hidden="1"/>
    </xf>
    <xf numFmtId="2" fontId="9" fillId="3" borderId="20" xfId="0" applyNumberFormat="1" applyFont="1" applyFill="1" applyBorder="1" applyAlignment="1" applyProtection="1">
      <alignment vertical="top" wrapText="1"/>
      <protection hidden="1"/>
    </xf>
    <xf numFmtId="0" fontId="22" fillId="4" borderId="20" xfId="0" applyFont="1" applyFill="1" applyBorder="1" applyAlignment="1">
      <alignment horizontal="center" vertical="center" wrapText="1"/>
    </xf>
    <xf numFmtId="0" fontId="23" fillId="4" borderId="20" xfId="0" applyFont="1" applyFill="1" applyBorder="1" applyAlignment="1">
      <alignment vertical="center" wrapText="1"/>
    </xf>
    <xf numFmtId="0" fontId="23" fillId="4" borderId="20" xfId="0" applyFont="1" applyFill="1" applyBorder="1" applyAlignment="1">
      <alignment horizontal="center" vertical="center" wrapText="1"/>
    </xf>
    <xf numFmtId="0" fontId="8" fillId="0" borderId="1" xfId="0" applyFont="1" applyFill="1" applyBorder="1" applyAlignment="1">
      <alignment horizontal="center" vertical="center"/>
    </xf>
    <xf numFmtId="0" fontId="17" fillId="7" borderId="12" xfId="0" applyFont="1" applyFill="1" applyBorder="1" applyAlignment="1" applyProtection="1">
      <alignment horizontal="right" wrapText="1"/>
      <protection hidden="1"/>
    </xf>
    <xf numFmtId="0" fontId="17" fillId="7" borderId="10" xfId="0" applyFont="1" applyFill="1" applyBorder="1" applyAlignment="1" applyProtection="1">
      <alignment horizontal="right" wrapText="1"/>
      <protection hidden="1"/>
    </xf>
    <xf numFmtId="0" fontId="17" fillId="7" borderId="11" xfId="0" applyFont="1" applyFill="1" applyBorder="1" applyAlignment="1" applyProtection="1">
      <alignment horizontal="right" wrapText="1"/>
      <protection hidden="1"/>
    </xf>
    <xf numFmtId="0" fontId="6"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9" fillId="0" borderId="1" xfId="0" applyFont="1" applyBorder="1" applyAlignment="1" applyProtection="1">
      <alignment horizontal="right" wrapText="1"/>
      <protection hidden="1"/>
    </xf>
    <xf numFmtId="0" fontId="16" fillId="0" borderId="1" xfId="0" applyFont="1" applyBorder="1" applyAlignment="1" applyProtection="1">
      <alignment horizontal="center" vertical="center" wrapText="1"/>
      <protection locked="0"/>
    </xf>
    <xf numFmtId="0" fontId="15" fillId="6" borderId="1" xfId="0" applyFont="1" applyFill="1" applyBorder="1" applyAlignment="1" applyProtection="1">
      <alignment horizontal="right" wrapText="1"/>
      <protection hidden="1"/>
    </xf>
    <xf numFmtId="167" fontId="9" fillId="4" borderId="1" xfId="2" applyNumberFormat="1" applyFont="1" applyFill="1" applyBorder="1" applyAlignment="1" applyProtection="1">
      <alignment horizontal="right" vertical="top" wrapText="1"/>
      <protection hidden="1"/>
    </xf>
    <xf numFmtId="165" fontId="9" fillId="4" borderId="1" xfId="2" applyNumberFormat="1" applyFont="1" applyFill="1" applyBorder="1" applyAlignment="1" applyProtection="1">
      <alignment horizontal="right" vertical="top" wrapText="1"/>
      <protection hidden="1"/>
    </xf>
    <xf numFmtId="165" fontId="9" fillId="4" borderId="1" xfId="2" applyNumberFormat="1" applyFont="1" applyFill="1" applyBorder="1" applyAlignment="1" applyProtection="1">
      <alignment horizontal="center" vertical="top" wrapText="1"/>
      <protection hidden="1"/>
    </xf>
    <xf numFmtId="0" fontId="0" fillId="0" borderId="1" xfId="0" applyBorder="1" applyAlignment="1" applyProtection="1">
      <alignment horizontal="right" wrapText="1"/>
      <protection hidden="1"/>
    </xf>
    <xf numFmtId="0" fontId="2" fillId="0" borderId="1"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10" fillId="3" borderId="1" xfId="0" applyFont="1" applyFill="1" applyBorder="1" applyAlignment="1" applyProtection="1">
      <alignment horizontal="left" vertical="top" wrapText="1"/>
      <protection locked="0"/>
    </xf>
    <xf numFmtId="167" fontId="9" fillId="4" borderId="1" xfId="2" applyNumberFormat="1" applyFont="1" applyFill="1" applyBorder="1" applyAlignment="1" applyProtection="1">
      <alignment horizontal="center" vertical="top" wrapText="1"/>
      <protection hidden="1"/>
    </xf>
    <xf numFmtId="0" fontId="14" fillId="5" borderId="1" xfId="0" applyFont="1" applyFill="1" applyBorder="1" applyAlignment="1" applyProtection="1">
      <alignment horizontal="right" vertical="center"/>
      <protection hidden="1"/>
    </xf>
    <xf numFmtId="0" fontId="10" fillId="6" borderId="1" xfId="0" applyFont="1" applyFill="1" applyBorder="1" applyAlignment="1" applyProtection="1">
      <alignment horizontal="right" wrapText="1"/>
      <protection hidden="1"/>
    </xf>
    <xf numFmtId="0" fontId="16" fillId="0" borderId="14"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18" xfId="0" applyFont="1" applyBorder="1" applyAlignment="1" applyProtection="1">
      <alignment horizontal="center" vertical="center" wrapText="1"/>
      <protection locked="0"/>
    </xf>
  </cellXfs>
  <cellStyles count="5">
    <cellStyle name="Millares" xfId="2" builtinId="3"/>
    <cellStyle name="Millares 2" xfId="1"/>
    <cellStyle name="Moneda" xfId="4" builtinId="4"/>
    <cellStyle name="Moneda 2" xfId="3"/>
    <cellStyle name="Normal" xfId="0" builtinId="0"/>
  </cellStyles>
  <dxfs count="58">
    <dxf>
      <font>
        <b/>
        <i val="0"/>
        <condense val="0"/>
        <extend val="0"/>
        <color indexed="12"/>
      </font>
      <fill>
        <patternFill>
          <bgColor indexed="13"/>
        </patternFill>
      </fill>
    </dxf>
    <dxf>
      <font>
        <b/>
        <i val="0"/>
        <condense val="0"/>
        <extend val="0"/>
        <color indexed="12"/>
      </font>
      <fill>
        <patternFill>
          <bgColor indexed="13"/>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12"/>
      </font>
      <fill>
        <patternFill patternType="none">
          <bgColor indexed="65"/>
        </patternFill>
      </fill>
    </dxf>
    <dxf>
      <font>
        <b/>
        <i val="0"/>
        <condense val="0"/>
        <extend val="0"/>
        <color indexed="12"/>
      </font>
      <fill>
        <patternFill>
          <bgColor indexed="13"/>
        </patternFill>
      </fill>
    </dxf>
    <dxf>
      <font>
        <b/>
        <i val="0"/>
        <condense val="0"/>
        <extend val="0"/>
        <color indexed="12"/>
      </font>
      <fill>
        <patternFill>
          <bgColor indexed="13"/>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12"/>
      </font>
      <fill>
        <patternFill patternType="none">
          <bgColor indexed="65"/>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condense val="0"/>
        <extend val="0"/>
        <color indexed="12"/>
      </font>
      <fill>
        <patternFill patternType="none">
          <bgColor indexed="65"/>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12"/>
      </font>
      <fill>
        <patternFill patternType="none">
          <bgColor indexed="65"/>
        </patternFill>
      </fill>
    </dxf>
    <dxf>
      <font>
        <condense val="0"/>
        <extend val="0"/>
        <color indexed="8"/>
      </font>
      <fill>
        <patternFill patternType="solid">
          <bgColor indexed="26"/>
        </patternFill>
      </fill>
    </dxf>
    <dxf>
      <font>
        <b/>
        <i val="0"/>
        <condense val="0"/>
        <extend val="0"/>
        <color indexed="12"/>
      </font>
      <fill>
        <patternFill>
          <bgColor indexed="13"/>
        </patternFill>
      </fill>
    </dxf>
    <dxf>
      <font>
        <b/>
        <i val="0"/>
        <condense val="0"/>
        <extend val="0"/>
        <color indexed="12"/>
      </font>
      <fill>
        <patternFill>
          <bgColor indexed="13"/>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12"/>
      </font>
      <fill>
        <patternFill patternType="none">
          <bgColor indexed="65"/>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b/>
        <i val="0"/>
        <condense val="0"/>
        <extend val="0"/>
        <color indexed="12"/>
      </font>
      <fill>
        <patternFill>
          <bgColor indexed="13"/>
        </patternFill>
      </fill>
    </dxf>
    <dxf>
      <font>
        <b/>
        <i val="0"/>
        <condense val="0"/>
        <extend val="0"/>
        <color indexed="12"/>
      </font>
      <fill>
        <patternFill>
          <bgColor indexed="13"/>
        </patternFill>
      </fill>
    </dxf>
    <dxf>
      <font>
        <condense val="0"/>
        <extend val="0"/>
        <color indexed="12"/>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60"/>
  <sheetViews>
    <sheetView tabSelected="1" view="pageBreakPreview" topLeftCell="A189" zoomScale="50" zoomScaleNormal="70" zoomScaleSheetLayoutView="50" workbookViewId="0">
      <selection sqref="A1:F198"/>
    </sheetView>
  </sheetViews>
  <sheetFormatPr baseColWidth="10" defaultColWidth="11.42578125" defaultRowHeight="15" x14ac:dyDescent="0.25"/>
  <cols>
    <col min="1" max="1" width="10.140625" style="1" customWidth="1"/>
    <col min="2" max="2" width="54.5703125" style="2" customWidth="1"/>
    <col min="3" max="3" width="12.28515625" customWidth="1"/>
    <col min="4" max="4" width="10.7109375" customWidth="1"/>
    <col min="5" max="5" width="22.28515625" customWidth="1"/>
    <col min="6" max="6" width="26.28515625" customWidth="1"/>
  </cols>
  <sheetData>
    <row r="1" spans="1:6" x14ac:dyDescent="0.25">
      <c r="A1" s="134" t="s">
        <v>0</v>
      </c>
      <c r="B1" s="134"/>
      <c r="C1" s="134"/>
      <c r="D1" s="134"/>
      <c r="E1" s="134"/>
      <c r="F1" s="134"/>
    </row>
    <row r="2" spans="1:6" x14ac:dyDescent="0.25">
      <c r="A2" s="134" t="s">
        <v>72</v>
      </c>
      <c r="B2" s="134"/>
      <c r="C2" s="134"/>
      <c r="D2" s="134"/>
      <c r="E2" s="134"/>
      <c r="F2" s="134"/>
    </row>
    <row r="3" spans="1:6" x14ac:dyDescent="0.25">
      <c r="A3" s="134" t="s">
        <v>69</v>
      </c>
      <c r="B3" s="134"/>
      <c r="C3" s="134"/>
      <c r="D3" s="134"/>
      <c r="E3" s="134"/>
      <c r="F3" s="134"/>
    </row>
    <row r="4" spans="1:6" ht="63" customHeight="1" x14ac:dyDescent="0.25">
      <c r="A4" s="135" t="s">
        <v>186</v>
      </c>
      <c r="B4" s="135"/>
      <c r="C4" s="135"/>
      <c r="D4" s="135"/>
      <c r="E4" s="135"/>
      <c r="F4" s="135"/>
    </row>
    <row r="5" spans="1:6" ht="15.75" customHeight="1" x14ac:dyDescent="0.25">
      <c r="A5" s="136" t="s">
        <v>1</v>
      </c>
      <c r="B5" s="136"/>
      <c r="C5" s="136"/>
      <c r="D5" s="136"/>
      <c r="E5" s="136"/>
      <c r="F5" s="136"/>
    </row>
    <row r="6" spans="1:6" ht="37.5" customHeight="1" x14ac:dyDescent="0.25">
      <c r="A6" s="55" t="s">
        <v>8</v>
      </c>
      <c r="B6" s="128" t="s">
        <v>70</v>
      </c>
      <c r="C6" s="128"/>
      <c r="D6" s="128"/>
      <c r="E6" s="128"/>
      <c r="F6" s="128"/>
    </row>
    <row r="7" spans="1:6" ht="28.5" customHeight="1" x14ac:dyDescent="0.25">
      <c r="A7" s="17" t="s">
        <v>9</v>
      </c>
      <c r="B7" s="17" t="s">
        <v>10</v>
      </c>
      <c r="C7" s="17" t="s">
        <v>11</v>
      </c>
      <c r="D7" s="17" t="s">
        <v>12</v>
      </c>
      <c r="E7" s="18" t="s">
        <v>13</v>
      </c>
      <c r="F7" s="3" t="s">
        <v>14</v>
      </c>
    </row>
    <row r="8" spans="1:6" x14ac:dyDescent="0.25">
      <c r="A8" s="6">
        <v>1</v>
      </c>
      <c r="B8" s="57" t="s">
        <v>15</v>
      </c>
      <c r="C8" s="57"/>
      <c r="D8" s="57"/>
      <c r="E8" s="57"/>
      <c r="F8" s="57"/>
    </row>
    <row r="9" spans="1:6" ht="18" customHeight="1" x14ac:dyDescent="0.25">
      <c r="A9" s="9">
        <v>1.01</v>
      </c>
      <c r="B9" s="10" t="s">
        <v>24</v>
      </c>
      <c r="C9" s="11" t="s">
        <v>17</v>
      </c>
      <c r="D9" s="12">
        <v>2764.6499999999996</v>
      </c>
      <c r="E9" s="20"/>
      <c r="F9" s="21">
        <f>E9*D9</f>
        <v>0</v>
      </c>
    </row>
    <row r="10" spans="1:6" ht="15" customHeight="1" x14ac:dyDescent="0.25">
      <c r="A10" s="9">
        <v>1.02</v>
      </c>
      <c r="B10" s="10" t="s">
        <v>25</v>
      </c>
      <c r="C10" s="11" t="s">
        <v>16</v>
      </c>
      <c r="D10" s="12">
        <v>442.43</v>
      </c>
      <c r="E10" s="20"/>
      <c r="F10" s="21">
        <f t="shared" ref="F10:F19" si="0">E10*D10</f>
        <v>0</v>
      </c>
    </row>
    <row r="11" spans="1:6" ht="79.5" customHeight="1" x14ac:dyDescent="0.25">
      <c r="A11" s="13">
        <v>1.03</v>
      </c>
      <c r="B11" s="10" t="s">
        <v>71</v>
      </c>
      <c r="C11" s="31" t="s">
        <v>26</v>
      </c>
      <c r="D11" s="32">
        <v>1</v>
      </c>
      <c r="E11" s="20"/>
      <c r="F11" s="21">
        <f t="shared" si="0"/>
        <v>0</v>
      </c>
    </row>
    <row r="12" spans="1:6" ht="19.5" customHeight="1" x14ac:dyDescent="0.25">
      <c r="A12" s="9">
        <v>1.04</v>
      </c>
      <c r="B12" s="10" t="s">
        <v>27</v>
      </c>
      <c r="C12" s="11" t="s">
        <v>11</v>
      </c>
      <c r="D12" s="12">
        <v>1</v>
      </c>
      <c r="E12" s="20"/>
      <c r="F12" s="21">
        <f t="shared" si="0"/>
        <v>0</v>
      </c>
    </row>
    <row r="13" spans="1:6" ht="18" customHeight="1" x14ac:dyDescent="0.25">
      <c r="A13" s="9">
        <v>1.05</v>
      </c>
      <c r="B13" s="10" t="s">
        <v>28</v>
      </c>
      <c r="C13" s="11" t="s">
        <v>11</v>
      </c>
      <c r="D13" s="12">
        <v>1</v>
      </c>
      <c r="E13" s="20"/>
      <c r="F13" s="21">
        <f t="shared" si="0"/>
        <v>0</v>
      </c>
    </row>
    <row r="14" spans="1:6" x14ac:dyDescent="0.25">
      <c r="A14" s="9">
        <v>1.06</v>
      </c>
      <c r="B14" s="10" t="s">
        <v>29</v>
      </c>
      <c r="C14" s="11" t="s">
        <v>11</v>
      </c>
      <c r="D14" s="12">
        <v>1</v>
      </c>
      <c r="E14" s="20"/>
      <c r="F14" s="21">
        <f t="shared" si="0"/>
        <v>0</v>
      </c>
    </row>
    <row r="15" spans="1:6" ht="30" customHeight="1" x14ac:dyDescent="0.25">
      <c r="A15" s="9">
        <v>1.07</v>
      </c>
      <c r="B15" s="10" t="s">
        <v>30</v>
      </c>
      <c r="C15" s="11" t="s">
        <v>11</v>
      </c>
      <c r="D15" s="12">
        <v>16</v>
      </c>
      <c r="E15" s="20"/>
      <c r="F15" s="21">
        <f t="shared" si="0"/>
        <v>0</v>
      </c>
    </row>
    <row r="16" spans="1:6" ht="25.5" x14ac:dyDescent="0.25">
      <c r="A16" s="9">
        <v>1.08</v>
      </c>
      <c r="B16" s="10" t="s">
        <v>31</v>
      </c>
      <c r="C16" s="33" t="s">
        <v>11</v>
      </c>
      <c r="D16" s="34">
        <v>16</v>
      </c>
      <c r="E16" s="20"/>
      <c r="F16" s="21">
        <f t="shared" si="0"/>
        <v>0</v>
      </c>
    </row>
    <row r="17" spans="1:6" ht="16.5" customHeight="1" x14ac:dyDescent="0.25">
      <c r="A17" s="9">
        <v>1.0900000000000001</v>
      </c>
      <c r="B17" s="10" t="s">
        <v>32</v>
      </c>
      <c r="C17" s="11" t="s">
        <v>17</v>
      </c>
      <c r="D17" s="12">
        <v>1075</v>
      </c>
      <c r="E17" s="20"/>
      <c r="F17" s="21">
        <f t="shared" si="0"/>
        <v>0</v>
      </c>
    </row>
    <row r="18" spans="1:6" x14ac:dyDescent="0.25">
      <c r="A18" s="14">
        <v>1.1000000000000001</v>
      </c>
      <c r="B18" s="10" t="s">
        <v>33</v>
      </c>
      <c r="C18" s="11" t="s">
        <v>17</v>
      </c>
      <c r="D18" s="12">
        <v>267.62</v>
      </c>
      <c r="E18" s="20"/>
      <c r="F18" s="21">
        <f t="shared" si="0"/>
        <v>0</v>
      </c>
    </row>
    <row r="19" spans="1:6" ht="15" customHeight="1" x14ac:dyDescent="0.25">
      <c r="A19" s="35">
        <v>1.1100000000000001</v>
      </c>
      <c r="B19" s="10" t="s">
        <v>34</v>
      </c>
      <c r="C19" s="33" t="s">
        <v>11</v>
      </c>
      <c r="D19" s="36">
        <v>1</v>
      </c>
      <c r="E19" s="20"/>
      <c r="F19" s="21">
        <f t="shared" si="0"/>
        <v>0</v>
      </c>
    </row>
    <row r="20" spans="1:6" x14ac:dyDescent="0.25">
      <c r="A20" s="130" t="str">
        <f>IF(B8="ESCRIBA AQUÍ EL NOMBRE DEL CAPITULO","SUBTOTAL","SUBTOTAL CAP "&amp;A8 &amp; "  " &amp; B8 &amp; ":")</f>
        <v>SUBTOTAL CAP 1  PRELIMINARES:</v>
      </c>
      <c r="B20" s="130"/>
      <c r="C20" s="130"/>
      <c r="D20" s="130"/>
      <c r="E20" s="130"/>
      <c r="F20" s="22">
        <f>SUM(F9:F19)</f>
        <v>0</v>
      </c>
    </row>
    <row r="21" spans="1:6" x14ac:dyDescent="0.25">
      <c r="A21" s="6">
        <v>2</v>
      </c>
      <c r="B21" s="19" t="s">
        <v>35</v>
      </c>
      <c r="C21" s="7"/>
      <c r="D21" s="7"/>
      <c r="E21" s="7"/>
      <c r="F21" s="8"/>
    </row>
    <row r="22" spans="1:6" ht="25.5" customHeight="1" x14ac:dyDescent="0.25">
      <c r="A22" s="9">
        <v>2.0099999999999998</v>
      </c>
      <c r="B22" s="10" t="s">
        <v>36</v>
      </c>
      <c r="C22" s="11" t="s">
        <v>17</v>
      </c>
      <c r="D22" s="15">
        <v>267.62</v>
      </c>
      <c r="E22" s="21"/>
      <c r="F22" s="21">
        <f>E22*D22</f>
        <v>0</v>
      </c>
    </row>
    <row r="23" spans="1:6" ht="25.5" x14ac:dyDescent="0.25">
      <c r="A23" s="9">
        <v>2.02</v>
      </c>
      <c r="B23" s="10" t="s">
        <v>37</v>
      </c>
      <c r="C23" s="11" t="s">
        <v>17</v>
      </c>
      <c r="D23" s="15">
        <v>2189.7199999999998</v>
      </c>
      <c r="E23" s="21"/>
      <c r="F23" s="21">
        <f t="shared" ref="F23" si="1">E23*D23</f>
        <v>0</v>
      </c>
    </row>
    <row r="24" spans="1:6" ht="18" customHeight="1" x14ac:dyDescent="0.25">
      <c r="A24" s="131" t="str">
        <f>IF(B21="ESCRIBA AQUÍ EL NOMBRE DEL CAPITULO","SUBTOTAL","SUBTOTAL CAP. "&amp;A21&amp;"  "&amp;B21&amp;":")</f>
        <v>SUBTOTAL CAP. 2  RESANES/ REPELLOS/ IMPRIMANTES:</v>
      </c>
      <c r="B24" s="131"/>
      <c r="C24" s="131"/>
      <c r="D24" s="131"/>
      <c r="E24" s="131"/>
      <c r="F24" s="22">
        <f>SUM(F22:F23)</f>
        <v>0</v>
      </c>
    </row>
    <row r="25" spans="1:6" x14ac:dyDescent="0.25">
      <c r="A25" s="6">
        <v>3</v>
      </c>
      <c r="B25" s="19" t="s">
        <v>38</v>
      </c>
      <c r="C25" s="7"/>
      <c r="D25" s="7"/>
      <c r="E25" s="7"/>
      <c r="F25" s="8"/>
    </row>
    <row r="26" spans="1:6" ht="25.5" x14ac:dyDescent="0.25">
      <c r="A26" s="9">
        <v>3.01</v>
      </c>
      <c r="B26" s="10" t="s">
        <v>39</v>
      </c>
      <c r="C26" s="11" t="s">
        <v>17</v>
      </c>
      <c r="D26" s="15">
        <v>1797.92</v>
      </c>
      <c r="E26" s="21"/>
      <c r="F26" s="21">
        <f t="shared" ref="F26:F36" si="2">E26*D26</f>
        <v>0</v>
      </c>
    </row>
    <row r="27" spans="1:6" ht="25.5" x14ac:dyDescent="0.25">
      <c r="A27" s="9">
        <v>3.02</v>
      </c>
      <c r="B27" s="10" t="s">
        <v>40</v>
      </c>
      <c r="C27" s="11" t="s">
        <v>17</v>
      </c>
      <c r="D27" s="15">
        <v>147.80000000000001</v>
      </c>
      <c r="E27" s="21"/>
      <c r="F27" s="21">
        <f t="shared" si="2"/>
        <v>0</v>
      </c>
    </row>
    <row r="28" spans="1:6" ht="29.25" customHeight="1" x14ac:dyDescent="0.25">
      <c r="A28" s="9">
        <v>3.03</v>
      </c>
      <c r="B28" s="10" t="s">
        <v>41</v>
      </c>
      <c r="C28" s="11" t="s">
        <v>17</v>
      </c>
      <c r="D28" s="15">
        <v>315.74</v>
      </c>
      <c r="E28" s="21"/>
      <c r="F28" s="21">
        <f t="shared" si="2"/>
        <v>0</v>
      </c>
    </row>
    <row r="29" spans="1:6" ht="25.5" x14ac:dyDescent="0.25">
      <c r="A29" s="9">
        <v>3.04</v>
      </c>
      <c r="B29" s="10" t="s">
        <v>42</v>
      </c>
      <c r="C29" s="11" t="s">
        <v>16</v>
      </c>
      <c r="D29" s="15">
        <v>1772.19</v>
      </c>
      <c r="E29" s="21"/>
      <c r="F29" s="21">
        <f t="shared" si="2"/>
        <v>0</v>
      </c>
    </row>
    <row r="30" spans="1:6" ht="25.5" x14ac:dyDescent="0.25">
      <c r="A30" s="9">
        <v>3.05</v>
      </c>
      <c r="B30" s="10" t="s">
        <v>43</v>
      </c>
      <c r="C30" s="11" t="s">
        <v>17</v>
      </c>
      <c r="D30" s="15">
        <v>76.06</v>
      </c>
      <c r="E30" s="21"/>
      <c r="F30" s="21">
        <f t="shared" si="2"/>
        <v>0</v>
      </c>
    </row>
    <row r="31" spans="1:6" ht="27.75" customHeight="1" x14ac:dyDescent="0.25">
      <c r="A31" s="9">
        <v>3.06</v>
      </c>
      <c r="B31" s="10" t="s">
        <v>44</v>
      </c>
      <c r="C31" s="11" t="s">
        <v>17</v>
      </c>
      <c r="D31" s="15">
        <v>568.82000000000005</v>
      </c>
      <c r="E31" s="21"/>
      <c r="F31" s="21">
        <f t="shared" si="2"/>
        <v>0</v>
      </c>
    </row>
    <row r="32" spans="1:6" ht="15.75" customHeight="1" x14ac:dyDescent="0.25">
      <c r="A32" s="9">
        <v>3.07</v>
      </c>
      <c r="B32" s="10" t="s">
        <v>45</v>
      </c>
      <c r="C32" s="11" t="s">
        <v>17</v>
      </c>
      <c r="D32" s="15">
        <v>1437.42</v>
      </c>
      <c r="E32" s="21"/>
      <c r="F32" s="21">
        <f t="shared" si="2"/>
        <v>0</v>
      </c>
    </row>
    <row r="33" spans="1:6" ht="25.5" x14ac:dyDescent="0.25">
      <c r="A33" s="9">
        <v>3.08</v>
      </c>
      <c r="B33" s="10" t="s">
        <v>46</v>
      </c>
      <c r="C33" s="11" t="s">
        <v>17</v>
      </c>
      <c r="D33" s="15">
        <v>433.62</v>
      </c>
      <c r="E33" s="21"/>
      <c r="F33" s="21">
        <f>E33*D33</f>
        <v>0</v>
      </c>
    </row>
    <row r="34" spans="1:6" ht="25.5" x14ac:dyDescent="0.25">
      <c r="A34" s="9">
        <v>3.09</v>
      </c>
      <c r="B34" s="10" t="s">
        <v>47</v>
      </c>
      <c r="C34" s="11" t="s">
        <v>17</v>
      </c>
      <c r="D34" s="15">
        <v>195.76</v>
      </c>
      <c r="E34" s="21"/>
      <c r="F34" s="21">
        <f t="shared" si="2"/>
        <v>0</v>
      </c>
    </row>
    <row r="35" spans="1:6" x14ac:dyDescent="0.25">
      <c r="A35" s="14">
        <v>3.1</v>
      </c>
      <c r="B35" s="10" t="s">
        <v>48</v>
      </c>
      <c r="C35" s="11" t="s">
        <v>16</v>
      </c>
      <c r="D35" s="15">
        <v>299.82</v>
      </c>
      <c r="E35" s="21"/>
      <c r="F35" s="21">
        <f t="shared" si="2"/>
        <v>0</v>
      </c>
    </row>
    <row r="36" spans="1:6" x14ac:dyDescent="0.25">
      <c r="A36" s="9">
        <v>3.11</v>
      </c>
      <c r="B36" s="10" t="s">
        <v>49</v>
      </c>
      <c r="C36" s="11" t="s">
        <v>16</v>
      </c>
      <c r="D36" s="15">
        <v>171.86</v>
      </c>
      <c r="E36" s="21"/>
      <c r="F36" s="21">
        <f t="shared" si="2"/>
        <v>0</v>
      </c>
    </row>
    <row r="37" spans="1:6" x14ac:dyDescent="0.25">
      <c r="A37" s="132" t="str">
        <f>IF(B25="ESCRIBA AQUÍ EL NOMBRE DEL CAPITULO","SUBTOTAL","SUBTOTAL CAP. "&amp;A25&amp;"  "&amp;B25&amp;":")</f>
        <v>SUBTOTAL CAP. 3  PINTURA FACHADA:</v>
      </c>
      <c r="B37" s="132"/>
      <c r="C37" s="132"/>
      <c r="D37" s="132"/>
      <c r="E37" s="132"/>
      <c r="F37" s="22">
        <f>SUM(F26:F36)</f>
        <v>0</v>
      </c>
    </row>
    <row r="38" spans="1:6" x14ac:dyDescent="0.25">
      <c r="A38" s="6">
        <v>4</v>
      </c>
      <c r="B38" s="19" t="s">
        <v>50</v>
      </c>
      <c r="C38" s="7"/>
      <c r="D38" s="7"/>
      <c r="E38" s="7"/>
      <c r="F38" s="16"/>
    </row>
    <row r="39" spans="1:6" ht="25.5" x14ac:dyDescent="0.25">
      <c r="A39" s="9">
        <v>4.01</v>
      </c>
      <c r="B39" s="10" t="s">
        <v>51</v>
      </c>
      <c r="C39" s="11" t="s">
        <v>17</v>
      </c>
      <c r="D39" s="23">
        <v>3</v>
      </c>
      <c r="E39" s="21"/>
      <c r="F39" s="21">
        <f t="shared" ref="F39:F47" si="3">E39*D39</f>
        <v>0</v>
      </c>
    </row>
    <row r="40" spans="1:6" ht="25.5" x14ac:dyDescent="0.25">
      <c r="A40" s="9">
        <v>4.0199999999999996</v>
      </c>
      <c r="B40" s="10" t="s">
        <v>52</v>
      </c>
      <c r="C40" s="11" t="s">
        <v>17</v>
      </c>
      <c r="D40" s="15">
        <v>4.68</v>
      </c>
      <c r="E40" s="21"/>
      <c r="F40" s="21">
        <f t="shared" si="3"/>
        <v>0</v>
      </c>
    </row>
    <row r="41" spans="1:6" ht="25.5" x14ac:dyDescent="0.25">
      <c r="A41" s="9">
        <v>4.03</v>
      </c>
      <c r="B41" s="10" t="s">
        <v>53</v>
      </c>
      <c r="C41" s="11" t="s">
        <v>17</v>
      </c>
      <c r="D41" s="15">
        <v>3.9599999999999995</v>
      </c>
      <c r="E41" s="21"/>
      <c r="F41" s="21">
        <f t="shared" si="3"/>
        <v>0</v>
      </c>
    </row>
    <row r="42" spans="1:6" ht="25.5" x14ac:dyDescent="0.25">
      <c r="A42" s="9">
        <v>4.04</v>
      </c>
      <c r="B42" s="10" t="s">
        <v>54</v>
      </c>
      <c r="C42" s="11" t="s">
        <v>17</v>
      </c>
      <c r="D42" s="15">
        <v>6.84</v>
      </c>
      <c r="E42" s="21"/>
      <c r="F42" s="21">
        <f t="shared" si="3"/>
        <v>0</v>
      </c>
    </row>
    <row r="43" spans="1:6" ht="25.5" x14ac:dyDescent="0.25">
      <c r="A43" s="9">
        <v>4.05</v>
      </c>
      <c r="B43" s="10" t="s">
        <v>54</v>
      </c>
      <c r="C43" s="11" t="s">
        <v>17</v>
      </c>
      <c r="D43" s="15">
        <v>6.84</v>
      </c>
      <c r="E43" s="21"/>
      <c r="F43" s="21">
        <f t="shared" si="3"/>
        <v>0</v>
      </c>
    </row>
    <row r="44" spans="1:6" ht="25.5" x14ac:dyDescent="0.25">
      <c r="A44" s="9">
        <v>4.0599999999999996</v>
      </c>
      <c r="B44" s="10" t="s">
        <v>55</v>
      </c>
      <c r="C44" s="11" t="s">
        <v>17</v>
      </c>
      <c r="D44" s="23">
        <v>3</v>
      </c>
      <c r="E44" s="21"/>
      <c r="F44" s="21">
        <f t="shared" si="3"/>
        <v>0</v>
      </c>
    </row>
    <row r="45" spans="1:6" ht="25.5" x14ac:dyDescent="0.25">
      <c r="A45" s="9">
        <v>4.07</v>
      </c>
      <c r="B45" s="10" t="s">
        <v>55</v>
      </c>
      <c r="C45" s="11" t="s">
        <v>17</v>
      </c>
      <c r="D45" s="23">
        <v>3</v>
      </c>
      <c r="E45" s="21"/>
      <c r="F45" s="21">
        <f t="shared" si="3"/>
        <v>0</v>
      </c>
    </row>
    <row r="46" spans="1:6" ht="25.5" x14ac:dyDescent="0.25">
      <c r="A46" s="9">
        <v>4.08</v>
      </c>
      <c r="B46" s="10" t="s">
        <v>56</v>
      </c>
      <c r="C46" s="11" t="s">
        <v>17</v>
      </c>
      <c r="D46" s="23">
        <v>3</v>
      </c>
      <c r="E46" s="21"/>
      <c r="F46" s="21">
        <f t="shared" si="3"/>
        <v>0</v>
      </c>
    </row>
    <row r="47" spans="1:6" ht="25.5" x14ac:dyDescent="0.25">
      <c r="A47" s="9">
        <v>4.09</v>
      </c>
      <c r="B47" s="10" t="s">
        <v>56</v>
      </c>
      <c r="C47" s="11" t="s">
        <v>17</v>
      </c>
      <c r="D47" s="23">
        <v>3</v>
      </c>
      <c r="E47" s="21"/>
      <c r="F47" s="21">
        <f t="shared" si="3"/>
        <v>0</v>
      </c>
    </row>
    <row r="48" spans="1:6" ht="25.5" x14ac:dyDescent="0.25">
      <c r="A48" s="14">
        <v>4.0999999999999996</v>
      </c>
      <c r="B48" s="10" t="s">
        <v>56</v>
      </c>
      <c r="C48" s="11" t="s">
        <v>17</v>
      </c>
      <c r="D48" s="15">
        <v>3.84</v>
      </c>
      <c r="E48" s="21"/>
      <c r="F48" s="21">
        <f>E48*D48</f>
        <v>0</v>
      </c>
    </row>
    <row r="49" spans="1:6" x14ac:dyDescent="0.25">
      <c r="A49" s="132" t="str">
        <f>IF(B38="ESCRIBA AQUÍ EL NOMBRE DEL CAPITULO","SUBTOTAL","SUBTOTAL CAP. "&amp;A38&amp;"  "&amp;B38&amp;":")</f>
        <v>SUBTOTAL CAP. 4  TOLDOS:</v>
      </c>
      <c r="B49" s="132"/>
      <c r="C49" s="132"/>
      <c r="D49" s="132"/>
      <c r="E49" s="132"/>
      <c r="F49" s="24">
        <f>SUM(F39:F48)</f>
        <v>0</v>
      </c>
    </row>
    <row r="50" spans="1:6" x14ac:dyDescent="0.25">
      <c r="A50" s="6">
        <v>5</v>
      </c>
      <c r="B50" s="19" t="s">
        <v>57</v>
      </c>
      <c r="C50" s="7"/>
      <c r="D50" s="7"/>
      <c r="E50" s="7"/>
      <c r="F50" s="16"/>
    </row>
    <row r="51" spans="1:6" x14ac:dyDescent="0.25">
      <c r="A51" s="9">
        <v>5.01</v>
      </c>
      <c r="B51" s="10" t="s">
        <v>58</v>
      </c>
      <c r="C51" s="11" t="s">
        <v>11</v>
      </c>
      <c r="D51" s="25">
        <v>140</v>
      </c>
      <c r="E51" s="21"/>
      <c r="F51" s="21">
        <f>E51*D51</f>
        <v>0</v>
      </c>
    </row>
    <row r="52" spans="1:6" x14ac:dyDescent="0.25">
      <c r="A52" s="9">
        <v>5.0199999999999996</v>
      </c>
      <c r="B52" s="10" t="s">
        <v>59</v>
      </c>
      <c r="C52" s="11" t="s">
        <v>11</v>
      </c>
      <c r="D52" s="25">
        <v>420</v>
      </c>
      <c r="E52" s="21"/>
      <c r="F52" s="21">
        <f t="shared" ref="F52:F54" si="4">E52*D52</f>
        <v>0</v>
      </c>
    </row>
    <row r="53" spans="1:6" x14ac:dyDescent="0.25">
      <c r="A53" s="9">
        <v>5.03</v>
      </c>
      <c r="B53" s="10" t="s">
        <v>60</v>
      </c>
      <c r="C53" s="11" t="s">
        <v>18</v>
      </c>
      <c r="D53" s="25">
        <v>6</v>
      </c>
      <c r="E53" s="21"/>
      <c r="F53" s="21">
        <f t="shared" si="4"/>
        <v>0</v>
      </c>
    </row>
    <row r="54" spans="1:6" ht="18" customHeight="1" x14ac:dyDescent="0.25">
      <c r="A54" s="9">
        <v>5.04</v>
      </c>
      <c r="B54" s="10" t="s">
        <v>61</v>
      </c>
      <c r="C54" s="11" t="s">
        <v>18</v>
      </c>
      <c r="D54" s="25">
        <v>1</v>
      </c>
      <c r="E54" s="21"/>
      <c r="F54" s="21">
        <f t="shared" si="4"/>
        <v>0</v>
      </c>
    </row>
    <row r="55" spans="1:6" x14ac:dyDescent="0.25">
      <c r="A55" s="132" t="str">
        <f>IF(B50="ESCRIBA AQUÍ EL NOMBRE DEL CAPITULO","SUBTOTAL","SUBTOTAL CAP. "&amp;A50&amp;"  "&amp;B50&amp;":")</f>
        <v>SUBTOTAL CAP. 5  MATERAS Y ORNAMENTACION:</v>
      </c>
      <c r="B55" s="132"/>
      <c r="C55" s="132"/>
      <c r="D55" s="132"/>
      <c r="E55" s="132"/>
      <c r="F55" s="24">
        <f>SUM(F51:F54)</f>
        <v>0</v>
      </c>
    </row>
    <row r="56" spans="1:6" x14ac:dyDescent="0.25">
      <c r="A56" s="6">
        <v>6</v>
      </c>
      <c r="B56" s="19" t="s">
        <v>62</v>
      </c>
      <c r="C56" s="7"/>
      <c r="D56" s="7"/>
      <c r="E56" s="7"/>
      <c r="F56" s="16"/>
    </row>
    <row r="57" spans="1:6" ht="89.25" x14ac:dyDescent="0.25">
      <c r="A57" s="9">
        <v>6.01</v>
      </c>
      <c r="B57" s="10" t="s">
        <v>63</v>
      </c>
      <c r="C57" s="11" t="s">
        <v>11</v>
      </c>
      <c r="D57" s="25">
        <v>65</v>
      </c>
      <c r="E57" s="21"/>
      <c r="F57" s="21">
        <f t="shared" ref="F57:F59" si="5">E57*D57</f>
        <v>0</v>
      </c>
    </row>
    <row r="58" spans="1:6" x14ac:dyDescent="0.25">
      <c r="A58" s="9">
        <v>6.02</v>
      </c>
      <c r="B58" s="10" t="s">
        <v>64</v>
      </c>
      <c r="C58" s="11" t="s">
        <v>11</v>
      </c>
      <c r="D58" s="25">
        <v>11</v>
      </c>
      <c r="E58" s="21"/>
      <c r="F58" s="21">
        <f t="shared" si="5"/>
        <v>0</v>
      </c>
    </row>
    <row r="59" spans="1:6" x14ac:dyDescent="0.25">
      <c r="A59" s="9">
        <v>6.03</v>
      </c>
      <c r="B59" s="10" t="s">
        <v>65</v>
      </c>
      <c r="C59" s="11" t="s">
        <v>11</v>
      </c>
      <c r="D59" s="25">
        <v>11</v>
      </c>
      <c r="E59" s="21"/>
      <c r="F59" s="21">
        <f t="shared" si="5"/>
        <v>0</v>
      </c>
    </row>
    <row r="60" spans="1:6" x14ac:dyDescent="0.25">
      <c r="A60" s="132" t="str">
        <f>IF(B56="ESCRIBA AQUÍ EL NOMBRE DEL CAPITULO","SUBTOTAL","SUBTOTAL CAP. "&amp;A56&amp;"  "&amp;B56&amp;":")</f>
        <v>SUBTOTAL CAP. 6  ELEMENTOS DECORATIVOS FACHADAS:</v>
      </c>
      <c r="B60" s="132"/>
      <c r="C60" s="132"/>
      <c r="D60" s="132"/>
      <c r="E60" s="132"/>
      <c r="F60" s="24">
        <f>SUM(F57:F59)</f>
        <v>0</v>
      </c>
    </row>
    <row r="61" spans="1:6" x14ac:dyDescent="0.25">
      <c r="A61" s="6">
        <v>7</v>
      </c>
      <c r="B61" s="19" t="s">
        <v>66</v>
      </c>
      <c r="C61" s="7"/>
      <c r="D61" s="7"/>
      <c r="E61" s="7"/>
      <c r="F61" s="16"/>
    </row>
    <row r="62" spans="1:6" x14ac:dyDescent="0.25">
      <c r="A62" s="9">
        <v>7.01</v>
      </c>
      <c r="B62" s="10" t="s">
        <v>67</v>
      </c>
      <c r="C62" s="11" t="s">
        <v>17</v>
      </c>
      <c r="D62" s="25">
        <v>927</v>
      </c>
      <c r="E62" s="21"/>
      <c r="F62" s="21">
        <f t="shared" ref="F62:F63" si="6">E62*D62</f>
        <v>0</v>
      </c>
    </row>
    <row r="63" spans="1:6" ht="25.5" x14ac:dyDescent="0.25">
      <c r="A63" s="9">
        <v>7.02</v>
      </c>
      <c r="B63" s="10" t="s">
        <v>68</v>
      </c>
      <c r="C63" s="11" t="s">
        <v>18</v>
      </c>
      <c r="D63" s="25">
        <v>18</v>
      </c>
      <c r="E63" s="21"/>
      <c r="F63" s="21">
        <f t="shared" si="6"/>
        <v>0</v>
      </c>
    </row>
    <row r="64" spans="1:6" ht="15.75" customHeight="1" x14ac:dyDescent="0.25">
      <c r="A64" s="132" t="str">
        <f>IF(B61="ESCRIBA AQUÍ EL NOMBRE DEL CAPITULO","SUBTOTAL","SUBTOTAL CAP. "&amp;A61&amp;"  "&amp;B61&amp;":")</f>
        <v>SUBTOTAL CAP. 7  ASEO Y VARIOS:</v>
      </c>
      <c r="B64" s="132"/>
      <c r="C64" s="132"/>
      <c r="D64" s="132"/>
      <c r="E64" s="132"/>
      <c r="F64" s="24">
        <f>SUM(F62:F63)</f>
        <v>0</v>
      </c>
    </row>
    <row r="65" spans="1:6" x14ac:dyDescent="0.25">
      <c r="A65" s="127" t="s">
        <v>19</v>
      </c>
      <c r="B65" s="127"/>
      <c r="C65" s="127"/>
      <c r="D65" s="127"/>
      <c r="E65" s="127"/>
      <c r="F65" s="26">
        <f>F20+F24+F37+F49+F55+F60+F64</f>
        <v>0</v>
      </c>
    </row>
    <row r="66" spans="1:6" x14ac:dyDescent="0.25">
      <c r="A66" s="133" t="s">
        <v>20</v>
      </c>
      <c r="B66" s="133"/>
      <c r="C66" s="133"/>
      <c r="D66" s="133"/>
      <c r="E66" s="27">
        <v>0.28899999999999998</v>
      </c>
      <c r="F66" s="28">
        <f>F65*E66</f>
        <v>0</v>
      </c>
    </row>
    <row r="67" spans="1:6" x14ac:dyDescent="0.25">
      <c r="A67" s="133" t="s">
        <v>21</v>
      </c>
      <c r="B67" s="133"/>
      <c r="C67" s="133"/>
      <c r="D67" s="133"/>
      <c r="E67" s="27">
        <v>0.02</v>
      </c>
      <c r="F67" s="28">
        <f>F65*E67</f>
        <v>0</v>
      </c>
    </row>
    <row r="68" spans="1:6" x14ac:dyDescent="0.25">
      <c r="A68" s="133" t="s">
        <v>22</v>
      </c>
      <c r="B68" s="133"/>
      <c r="C68" s="133"/>
      <c r="D68" s="133"/>
      <c r="E68" s="27">
        <v>0.04</v>
      </c>
      <c r="F68" s="28">
        <f>F65*E68</f>
        <v>0</v>
      </c>
    </row>
    <row r="69" spans="1:6" x14ac:dyDescent="0.25">
      <c r="A69" s="127" t="s">
        <v>23</v>
      </c>
      <c r="B69" s="127"/>
      <c r="C69" s="127"/>
      <c r="D69" s="127"/>
      <c r="E69" s="29">
        <f>SUM(E66:E68)</f>
        <v>0.34899999999999998</v>
      </c>
      <c r="F69" s="30">
        <f>SUM(F66:F68)</f>
        <v>0</v>
      </c>
    </row>
    <row r="70" spans="1:6" ht="15.75" x14ac:dyDescent="0.25">
      <c r="A70" s="129" t="s">
        <v>93</v>
      </c>
      <c r="B70" s="129"/>
      <c r="C70" s="129"/>
      <c r="D70" s="129"/>
      <c r="E70" s="129"/>
      <c r="F70" s="53">
        <f>F65+F69</f>
        <v>0</v>
      </c>
    </row>
    <row r="71" spans="1:6" ht="32.25" customHeight="1" x14ac:dyDescent="0.25">
      <c r="A71" s="55" t="s">
        <v>8</v>
      </c>
      <c r="B71" s="128" t="s">
        <v>85</v>
      </c>
      <c r="C71" s="128"/>
      <c r="D71" s="128"/>
      <c r="E71" s="128"/>
      <c r="F71" s="128"/>
    </row>
    <row r="72" spans="1:6" x14ac:dyDescent="0.25">
      <c r="A72" s="37" t="s">
        <v>9</v>
      </c>
      <c r="B72" s="17" t="s">
        <v>10</v>
      </c>
      <c r="C72" s="37" t="s">
        <v>11</v>
      </c>
      <c r="D72" s="37" t="s">
        <v>12</v>
      </c>
      <c r="E72" s="18" t="s">
        <v>13</v>
      </c>
      <c r="F72" s="3" t="s">
        <v>14</v>
      </c>
    </row>
    <row r="73" spans="1:6" ht="15" customHeight="1" x14ac:dyDescent="0.25">
      <c r="A73" s="6">
        <v>1</v>
      </c>
      <c r="B73" s="19" t="s">
        <v>15</v>
      </c>
      <c r="C73" s="7"/>
      <c r="D73" s="7"/>
      <c r="E73" s="7"/>
      <c r="F73" s="8"/>
    </row>
    <row r="74" spans="1:6" ht="15" customHeight="1" x14ac:dyDescent="0.25">
      <c r="A74" s="9">
        <v>1.01</v>
      </c>
      <c r="B74" s="10" t="s">
        <v>24</v>
      </c>
      <c r="C74" s="11" t="s">
        <v>17</v>
      </c>
      <c r="D74" s="12">
        <v>2764.6499999999996</v>
      </c>
      <c r="E74" s="5"/>
      <c r="F74" s="21">
        <f>E74*D74</f>
        <v>0</v>
      </c>
    </row>
    <row r="75" spans="1:6" ht="15" customHeight="1" x14ac:dyDescent="0.25">
      <c r="A75" s="9">
        <v>1.02</v>
      </c>
      <c r="B75" s="10" t="s">
        <v>25</v>
      </c>
      <c r="C75" s="11" t="s">
        <v>16</v>
      </c>
      <c r="D75" s="12">
        <v>400.63499999999999</v>
      </c>
      <c r="E75" s="5"/>
      <c r="F75" s="21">
        <f t="shared" ref="F75:F84" si="7">E75*D75</f>
        <v>0</v>
      </c>
    </row>
    <row r="76" spans="1:6" ht="76.5" x14ac:dyDescent="0.25">
      <c r="A76" s="13">
        <v>1.03</v>
      </c>
      <c r="B76" s="40" t="s">
        <v>71</v>
      </c>
      <c r="C76" s="31" t="s">
        <v>26</v>
      </c>
      <c r="D76" s="32">
        <v>1</v>
      </c>
      <c r="E76" s="5"/>
      <c r="F76" s="21">
        <f t="shared" si="7"/>
        <v>0</v>
      </c>
    </row>
    <row r="77" spans="1:6" x14ac:dyDescent="0.25">
      <c r="A77" s="9">
        <v>1.04</v>
      </c>
      <c r="B77" s="10" t="s">
        <v>27</v>
      </c>
      <c r="C77" s="11" t="s">
        <v>11</v>
      </c>
      <c r="D77" s="12">
        <v>1</v>
      </c>
      <c r="E77" s="5"/>
      <c r="F77" s="21">
        <f t="shared" si="7"/>
        <v>0</v>
      </c>
    </row>
    <row r="78" spans="1:6" x14ac:dyDescent="0.25">
      <c r="A78" s="9">
        <v>1.05</v>
      </c>
      <c r="B78" s="10" t="s">
        <v>28</v>
      </c>
      <c r="C78" s="11" t="s">
        <v>11</v>
      </c>
      <c r="D78" s="12">
        <v>1</v>
      </c>
      <c r="E78" s="5"/>
      <c r="F78" s="21">
        <f t="shared" si="7"/>
        <v>0</v>
      </c>
    </row>
    <row r="79" spans="1:6" x14ac:dyDescent="0.25">
      <c r="A79" s="9">
        <v>1.06</v>
      </c>
      <c r="B79" s="10" t="s">
        <v>29</v>
      </c>
      <c r="C79" s="11" t="s">
        <v>11</v>
      </c>
      <c r="D79" s="12">
        <v>1</v>
      </c>
      <c r="E79" s="5"/>
      <c r="F79" s="21">
        <f t="shared" si="7"/>
        <v>0</v>
      </c>
    </row>
    <row r="80" spans="1:6" ht="25.5" x14ac:dyDescent="0.25">
      <c r="A80" s="9">
        <v>1.07</v>
      </c>
      <c r="B80" s="10" t="s">
        <v>30</v>
      </c>
      <c r="C80" s="11" t="s">
        <v>11</v>
      </c>
      <c r="D80" s="12">
        <v>85</v>
      </c>
      <c r="E80" s="5"/>
      <c r="F80" s="21">
        <f t="shared" si="7"/>
        <v>0</v>
      </c>
    </row>
    <row r="81" spans="1:6" ht="25.5" x14ac:dyDescent="0.25">
      <c r="A81" s="9">
        <v>1.08</v>
      </c>
      <c r="B81" s="10" t="s">
        <v>31</v>
      </c>
      <c r="C81" s="33" t="s">
        <v>11</v>
      </c>
      <c r="D81" s="34">
        <v>13</v>
      </c>
      <c r="E81" s="5"/>
      <c r="F81" s="21">
        <f t="shared" si="7"/>
        <v>0</v>
      </c>
    </row>
    <row r="82" spans="1:6" x14ac:dyDescent="0.25">
      <c r="A82" s="9">
        <v>1.0900000000000001</v>
      </c>
      <c r="B82" s="10" t="s">
        <v>32</v>
      </c>
      <c r="C82" s="11" t="s">
        <v>17</v>
      </c>
      <c r="D82" s="12">
        <v>1033.26</v>
      </c>
      <c r="E82" s="5"/>
      <c r="F82" s="21">
        <f t="shared" si="7"/>
        <v>0</v>
      </c>
    </row>
    <row r="83" spans="1:6" x14ac:dyDescent="0.25">
      <c r="A83" s="14">
        <v>1.1000000000000001</v>
      </c>
      <c r="B83" s="10" t="s">
        <v>33</v>
      </c>
      <c r="C83" s="11" t="s">
        <v>17</v>
      </c>
      <c r="D83" s="12">
        <v>692</v>
      </c>
      <c r="E83" s="5"/>
      <c r="F83" s="21">
        <f t="shared" si="7"/>
        <v>0</v>
      </c>
    </row>
    <row r="84" spans="1:6" x14ac:dyDescent="0.25">
      <c r="A84" s="35">
        <v>1.1100000000000001</v>
      </c>
      <c r="B84" s="10" t="s">
        <v>73</v>
      </c>
      <c r="C84" s="33" t="s">
        <v>11</v>
      </c>
      <c r="D84" s="36">
        <v>1</v>
      </c>
      <c r="E84" s="5"/>
      <c r="F84" s="21">
        <f t="shared" si="7"/>
        <v>0</v>
      </c>
    </row>
    <row r="85" spans="1:6" x14ac:dyDescent="0.25">
      <c r="A85" s="138" t="str">
        <f>IF(B73="ESCRIBA AQUÍ EL NOMBRE DEL CAPITULO","SUBTOTAL","SUBTOTAL CAP "&amp;A73 &amp; "  " &amp; B73 &amp; ":")</f>
        <v>SUBTOTAL CAP 1  PRELIMINARES:</v>
      </c>
      <c r="B85" s="138"/>
      <c r="C85" s="138"/>
      <c r="D85" s="138"/>
      <c r="E85" s="138"/>
      <c r="F85" s="73">
        <f>SUM(F74:F84)</f>
        <v>0</v>
      </c>
    </row>
    <row r="86" spans="1:6" x14ac:dyDescent="0.25">
      <c r="A86" s="6">
        <v>2</v>
      </c>
      <c r="B86" s="137" t="s">
        <v>35</v>
      </c>
      <c r="C86" s="137"/>
      <c r="D86" s="137"/>
      <c r="E86" s="137"/>
      <c r="F86" s="137"/>
    </row>
    <row r="87" spans="1:6" ht="25.5" x14ac:dyDescent="0.25">
      <c r="A87" s="9">
        <v>2.0099999999999998</v>
      </c>
      <c r="B87" s="10" t="s">
        <v>36</v>
      </c>
      <c r="C87" s="11" t="s">
        <v>17</v>
      </c>
      <c r="D87" s="15">
        <v>118.54</v>
      </c>
      <c r="E87" s="5"/>
      <c r="F87" s="21">
        <f t="shared" ref="F87" si="8">E87*D87</f>
        <v>0</v>
      </c>
    </row>
    <row r="88" spans="1:6" ht="25.5" x14ac:dyDescent="0.25">
      <c r="A88" s="9">
        <v>2.02</v>
      </c>
      <c r="B88" s="10" t="s">
        <v>37</v>
      </c>
      <c r="C88" s="11" t="s">
        <v>17</v>
      </c>
      <c r="D88" s="15">
        <v>4517.6400000000003</v>
      </c>
      <c r="E88" s="5"/>
      <c r="F88" s="21">
        <f>E88*D88</f>
        <v>0</v>
      </c>
    </row>
    <row r="89" spans="1:6" x14ac:dyDescent="0.25">
      <c r="A89" s="138" t="s">
        <v>86</v>
      </c>
      <c r="B89" s="138"/>
      <c r="C89" s="138"/>
      <c r="D89" s="138"/>
      <c r="E89" s="138"/>
      <c r="F89" s="73">
        <f>SUM(F87:F88)</f>
        <v>0</v>
      </c>
    </row>
    <row r="90" spans="1:6" x14ac:dyDescent="0.25">
      <c r="A90" s="6">
        <v>3</v>
      </c>
      <c r="B90" s="137" t="s">
        <v>38</v>
      </c>
      <c r="C90" s="137"/>
      <c r="D90" s="137"/>
      <c r="E90" s="137"/>
      <c r="F90" s="137"/>
    </row>
    <row r="91" spans="1:6" ht="25.5" x14ac:dyDescent="0.25">
      <c r="A91" s="9">
        <v>3.01</v>
      </c>
      <c r="B91" s="10" t="s">
        <v>39</v>
      </c>
      <c r="C91" s="11" t="s">
        <v>17</v>
      </c>
      <c r="D91" s="23">
        <v>4517</v>
      </c>
      <c r="E91" s="5"/>
      <c r="F91" s="21">
        <f>E91*D91</f>
        <v>0</v>
      </c>
    </row>
    <row r="92" spans="1:6" ht="25.5" x14ac:dyDescent="0.25">
      <c r="A92" s="9">
        <v>3.02</v>
      </c>
      <c r="B92" s="10" t="s">
        <v>41</v>
      </c>
      <c r="C92" s="11" t="s">
        <v>17</v>
      </c>
      <c r="D92" s="23">
        <v>186.2</v>
      </c>
      <c r="E92" s="5"/>
      <c r="F92" s="21">
        <f t="shared" ref="F92:F100" si="9">E92*D92</f>
        <v>0</v>
      </c>
    </row>
    <row r="93" spans="1:6" ht="25.5" x14ac:dyDescent="0.25">
      <c r="A93" s="9">
        <v>3.03</v>
      </c>
      <c r="B93" s="10" t="s">
        <v>42</v>
      </c>
      <c r="C93" s="11" t="s">
        <v>16</v>
      </c>
      <c r="D93" s="23">
        <v>2558.38</v>
      </c>
      <c r="E93" s="5"/>
      <c r="F93" s="21">
        <f t="shared" si="9"/>
        <v>0</v>
      </c>
    </row>
    <row r="94" spans="1:6" ht="25.5" x14ac:dyDescent="0.25">
      <c r="A94" s="9">
        <v>3.04</v>
      </c>
      <c r="B94" s="10" t="s">
        <v>43</v>
      </c>
      <c r="C94" s="11" t="s">
        <v>17</v>
      </c>
      <c r="D94" s="23">
        <v>141.32</v>
      </c>
      <c r="E94" s="5"/>
      <c r="F94" s="21">
        <f t="shared" si="9"/>
        <v>0</v>
      </c>
    </row>
    <row r="95" spans="1:6" ht="25.5" x14ac:dyDescent="0.25">
      <c r="A95" s="9">
        <v>3.05</v>
      </c>
      <c r="B95" s="10" t="s">
        <v>44</v>
      </c>
      <c r="C95" s="11" t="s">
        <v>17</v>
      </c>
      <c r="D95" s="23">
        <v>445.04</v>
      </c>
      <c r="E95" s="5"/>
      <c r="F95" s="21">
        <f t="shared" si="9"/>
        <v>0</v>
      </c>
    </row>
    <row r="96" spans="1:6" ht="25.5" x14ac:dyDescent="0.25">
      <c r="A96" s="9">
        <v>3.06</v>
      </c>
      <c r="B96" s="10" t="s">
        <v>45</v>
      </c>
      <c r="C96" s="11" t="s">
        <v>17</v>
      </c>
      <c r="D96" s="23">
        <v>713.47</v>
      </c>
      <c r="E96" s="5"/>
      <c r="F96" s="21">
        <f t="shared" si="9"/>
        <v>0</v>
      </c>
    </row>
    <row r="97" spans="1:6" ht="25.5" x14ac:dyDescent="0.25">
      <c r="A97" s="9">
        <v>3.07</v>
      </c>
      <c r="B97" s="10" t="s">
        <v>46</v>
      </c>
      <c r="C97" s="11" t="s">
        <v>17</v>
      </c>
      <c r="D97" s="23">
        <v>638.57000000000005</v>
      </c>
      <c r="E97" s="5"/>
      <c r="F97" s="21">
        <f t="shared" si="9"/>
        <v>0</v>
      </c>
    </row>
    <row r="98" spans="1:6" ht="25.5" x14ac:dyDescent="0.25">
      <c r="A98" s="9">
        <v>3.08</v>
      </c>
      <c r="B98" s="10" t="s">
        <v>47</v>
      </c>
      <c r="C98" s="11" t="s">
        <v>17</v>
      </c>
      <c r="D98" s="23">
        <v>333.66</v>
      </c>
      <c r="E98" s="5"/>
      <c r="F98" s="21">
        <f t="shared" si="9"/>
        <v>0</v>
      </c>
    </row>
    <row r="99" spans="1:6" x14ac:dyDescent="0.25">
      <c r="A99" s="9">
        <v>3.09</v>
      </c>
      <c r="B99" s="10" t="s">
        <v>48</v>
      </c>
      <c r="C99" s="11" t="s">
        <v>16</v>
      </c>
      <c r="D99" s="23">
        <v>173.27</v>
      </c>
      <c r="E99" s="5"/>
      <c r="F99" s="21">
        <f t="shared" si="9"/>
        <v>0</v>
      </c>
    </row>
    <row r="100" spans="1:6" x14ac:dyDescent="0.25">
      <c r="A100" s="14">
        <v>3.1</v>
      </c>
      <c r="B100" s="10" t="s">
        <v>49</v>
      </c>
      <c r="C100" s="33" t="s">
        <v>16</v>
      </c>
      <c r="D100" s="23">
        <v>2033.17</v>
      </c>
      <c r="E100" s="5"/>
      <c r="F100" s="21">
        <f t="shared" si="9"/>
        <v>0</v>
      </c>
    </row>
    <row r="101" spans="1:6" x14ac:dyDescent="0.25">
      <c r="A101" s="138" t="s">
        <v>87</v>
      </c>
      <c r="B101" s="138"/>
      <c r="C101" s="138"/>
      <c r="D101" s="138"/>
      <c r="E101" s="138"/>
      <c r="F101" s="73">
        <f>SUM(F91:F100)</f>
        <v>0</v>
      </c>
    </row>
    <row r="102" spans="1:6" x14ac:dyDescent="0.25">
      <c r="A102" s="6">
        <v>4</v>
      </c>
      <c r="B102" s="137" t="s">
        <v>74</v>
      </c>
      <c r="C102" s="137"/>
      <c r="D102" s="137"/>
      <c r="E102" s="137"/>
      <c r="F102" s="137"/>
    </row>
    <row r="103" spans="1:6" ht="25.5" x14ac:dyDescent="0.25">
      <c r="A103" s="35">
        <v>4.01</v>
      </c>
      <c r="B103" s="10" t="s">
        <v>75</v>
      </c>
      <c r="C103" s="42" t="s">
        <v>11</v>
      </c>
      <c r="D103" s="43">
        <v>6</v>
      </c>
      <c r="E103" s="5"/>
      <c r="F103" s="21">
        <f t="shared" ref="F103" si="10">E103*D103</f>
        <v>0</v>
      </c>
    </row>
    <row r="104" spans="1:6" x14ac:dyDescent="0.25">
      <c r="A104" s="138" t="s">
        <v>88</v>
      </c>
      <c r="B104" s="138"/>
      <c r="C104" s="138"/>
      <c r="D104" s="138"/>
      <c r="E104" s="138"/>
      <c r="F104" s="73">
        <f>SUM(F103)</f>
        <v>0</v>
      </c>
    </row>
    <row r="105" spans="1:6" x14ac:dyDescent="0.25">
      <c r="A105" s="6">
        <v>5</v>
      </c>
      <c r="B105" s="137" t="s">
        <v>62</v>
      </c>
      <c r="C105" s="137"/>
      <c r="D105" s="137"/>
      <c r="E105" s="137"/>
      <c r="F105" s="137"/>
    </row>
    <row r="106" spans="1:6" x14ac:dyDescent="0.25">
      <c r="A106" s="35">
        <v>5.01</v>
      </c>
      <c r="B106" s="10" t="s">
        <v>76</v>
      </c>
      <c r="C106" s="33" t="s">
        <v>11</v>
      </c>
      <c r="D106" s="44">
        <v>1</v>
      </c>
      <c r="E106" s="5"/>
      <c r="F106" s="21">
        <f t="shared" ref="F106:F109" si="11">E106*D106</f>
        <v>0</v>
      </c>
    </row>
    <row r="107" spans="1:6" x14ac:dyDescent="0.25">
      <c r="A107" s="35">
        <v>5.0199999999999996</v>
      </c>
      <c r="B107" s="10" t="s">
        <v>77</v>
      </c>
      <c r="C107" s="33" t="s">
        <v>11</v>
      </c>
      <c r="D107" s="44">
        <v>1</v>
      </c>
      <c r="E107" s="5"/>
      <c r="F107" s="21">
        <f t="shared" si="11"/>
        <v>0</v>
      </c>
    </row>
    <row r="108" spans="1:6" x14ac:dyDescent="0.25">
      <c r="A108" s="35">
        <v>5.03</v>
      </c>
      <c r="B108" s="10" t="s">
        <v>78</v>
      </c>
      <c r="C108" s="33" t="s">
        <v>11</v>
      </c>
      <c r="D108" s="44">
        <v>1</v>
      </c>
      <c r="E108" s="5"/>
      <c r="F108" s="21">
        <f t="shared" si="11"/>
        <v>0</v>
      </c>
    </row>
    <row r="109" spans="1:6" ht="153" x14ac:dyDescent="0.25">
      <c r="A109" s="35">
        <v>5.04</v>
      </c>
      <c r="B109" s="10" t="s">
        <v>79</v>
      </c>
      <c r="C109" s="33" t="s">
        <v>11</v>
      </c>
      <c r="D109" s="41">
        <v>76</v>
      </c>
      <c r="E109" s="5"/>
      <c r="F109" s="21">
        <f t="shared" si="11"/>
        <v>0</v>
      </c>
    </row>
    <row r="110" spans="1:6" x14ac:dyDescent="0.25">
      <c r="A110" s="138" t="s">
        <v>89</v>
      </c>
      <c r="B110" s="138"/>
      <c r="C110" s="138"/>
      <c r="D110" s="138"/>
      <c r="E110" s="138"/>
      <c r="F110" s="73">
        <f>SUM(F106:F109)</f>
        <v>0</v>
      </c>
    </row>
    <row r="111" spans="1:6" x14ac:dyDescent="0.25">
      <c r="A111" s="6">
        <v>6</v>
      </c>
      <c r="B111" s="137" t="s">
        <v>57</v>
      </c>
      <c r="C111" s="137"/>
      <c r="D111" s="137"/>
      <c r="E111" s="137"/>
      <c r="F111" s="137"/>
    </row>
    <row r="112" spans="1:6" x14ac:dyDescent="0.25">
      <c r="A112" s="35">
        <v>6.01</v>
      </c>
      <c r="B112" s="10" t="s">
        <v>58</v>
      </c>
      <c r="C112" s="33" t="s">
        <v>11</v>
      </c>
      <c r="D112" s="45">
        <v>152</v>
      </c>
      <c r="E112" s="5"/>
      <c r="F112" s="21">
        <f t="shared" ref="F112:F115" si="12">E112*D112</f>
        <v>0</v>
      </c>
    </row>
    <row r="113" spans="1:6" x14ac:dyDescent="0.25">
      <c r="A113" s="35">
        <v>6.02</v>
      </c>
      <c r="B113" s="10" t="s">
        <v>59</v>
      </c>
      <c r="C113" s="33" t="s">
        <v>11</v>
      </c>
      <c r="D113" s="45">
        <v>608</v>
      </c>
      <c r="E113" s="5"/>
      <c r="F113" s="21">
        <f t="shared" si="12"/>
        <v>0</v>
      </c>
    </row>
    <row r="114" spans="1:6" x14ac:dyDescent="0.25">
      <c r="A114" s="35">
        <v>6.03</v>
      </c>
      <c r="B114" s="10" t="s">
        <v>60</v>
      </c>
      <c r="C114" s="33" t="s">
        <v>18</v>
      </c>
      <c r="D114" s="45">
        <v>6</v>
      </c>
      <c r="E114" s="5"/>
      <c r="F114" s="21">
        <f t="shared" si="12"/>
        <v>0</v>
      </c>
    </row>
    <row r="115" spans="1:6" x14ac:dyDescent="0.25">
      <c r="A115" s="35">
        <v>6.04</v>
      </c>
      <c r="B115" s="10" t="s">
        <v>61</v>
      </c>
      <c r="C115" s="33" t="s">
        <v>18</v>
      </c>
      <c r="D115" s="45">
        <v>1</v>
      </c>
      <c r="E115" s="5"/>
      <c r="F115" s="21">
        <f t="shared" si="12"/>
        <v>0</v>
      </c>
    </row>
    <row r="116" spans="1:6" x14ac:dyDescent="0.25">
      <c r="A116" s="138" t="s">
        <v>90</v>
      </c>
      <c r="B116" s="138"/>
      <c r="C116" s="138"/>
      <c r="D116" s="138"/>
      <c r="E116" s="138"/>
      <c r="F116" s="73">
        <f>SUM(F112:F115)</f>
        <v>0</v>
      </c>
    </row>
    <row r="117" spans="1:6" x14ac:dyDescent="0.25">
      <c r="A117" s="6">
        <v>7</v>
      </c>
      <c r="B117" s="137" t="s">
        <v>50</v>
      </c>
      <c r="C117" s="137"/>
      <c r="D117" s="137"/>
      <c r="E117" s="137"/>
      <c r="F117" s="137"/>
    </row>
    <row r="118" spans="1:6" ht="25.5" x14ac:dyDescent="0.25">
      <c r="A118" s="35">
        <v>7.01</v>
      </c>
      <c r="B118" s="10" t="s">
        <v>80</v>
      </c>
      <c r="C118" s="33" t="s">
        <v>17</v>
      </c>
      <c r="D118" s="44">
        <v>12</v>
      </c>
      <c r="E118" s="5"/>
      <c r="F118" s="21">
        <f t="shared" ref="F118:F124" si="13">E118*D118</f>
        <v>0</v>
      </c>
    </row>
    <row r="119" spans="1:6" ht="25.5" x14ac:dyDescent="0.25">
      <c r="A119" s="35">
        <v>7.02</v>
      </c>
      <c r="B119" s="10" t="s">
        <v>80</v>
      </c>
      <c r="C119" s="33" t="s">
        <v>17</v>
      </c>
      <c r="D119" s="44">
        <v>12</v>
      </c>
      <c r="E119" s="5"/>
      <c r="F119" s="21">
        <f t="shared" si="13"/>
        <v>0</v>
      </c>
    </row>
    <row r="120" spans="1:6" ht="25.5" x14ac:dyDescent="0.25">
      <c r="A120" s="35">
        <v>7.03</v>
      </c>
      <c r="B120" s="10" t="s">
        <v>81</v>
      </c>
      <c r="C120" s="33" t="s">
        <v>17</v>
      </c>
      <c r="D120" s="44">
        <v>27.8</v>
      </c>
      <c r="E120" s="5"/>
      <c r="F120" s="21">
        <f t="shared" si="13"/>
        <v>0</v>
      </c>
    </row>
    <row r="121" spans="1:6" ht="25.5" x14ac:dyDescent="0.25">
      <c r="A121" s="35">
        <v>7.04</v>
      </c>
      <c r="B121" s="10" t="s">
        <v>82</v>
      </c>
      <c r="C121" s="33" t="s">
        <v>17</v>
      </c>
      <c r="D121" s="44">
        <v>10.08</v>
      </c>
      <c r="E121" s="5"/>
      <c r="F121" s="21">
        <f t="shared" si="13"/>
        <v>0</v>
      </c>
    </row>
    <row r="122" spans="1:6" ht="25.5" x14ac:dyDescent="0.25">
      <c r="A122" s="35">
        <v>7.05</v>
      </c>
      <c r="B122" s="10" t="s">
        <v>83</v>
      </c>
      <c r="C122" s="33" t="s">
        <v>17</v>
      </c>
      <c r="D122" s="44">
        <v>12.75</v>
      </c>
      <c r="E122" s="5"/>
      <c r="F122" s="21">
        <f t="shared" si="13"/>
        <v>0</v>
      </c>
    </row>
    <row r="123" spans="1:6" ht="25.5" x14ac:dyDescent="0.25">
      <c r="A123" s="35">
        <v>7.06</v>
      </c>
      <c r="B123" s="10" t="s">
        <v>83</v>
      </c>
      <c r="C123" s="33" t="s">
        <v>17</v>
      </c>
      <c r="D123" s="44">
        <v>12.75</v>
      </c>
      <c r="E123" s="5"/>
      <c r="F123" s="21">
        <f t="shared" si="13"/>
        <v>0</v>
      </c>
    </row>
    <row r="124" spans="1:6" ht="25.5" x14ac:dyDescent="0.25">
      <c r="A124" s="35">
        <v>7.07</v>
      </c>
      <c r="B124" s="10" t="s">
        <v>84</v>
      </c>
      <c r="C124" s="33" t="s">
        <v>17</v>
      </c>
      <c r="D124" s="44">
        <v>15.225000000000001</v>
      </c>
      <c r="E124" s="5"/>
      <c r="F124" s="21">
        <f t="shared" si="13"/>
        <v>0</v>
      </c>
    </row>
    <row r="125" spans="1:6" x14ac:dyDescent="0.25">
      <c r="A125" s="138" t="s">
        <v>91</v>
      </c>
      <c r="B125" s="138"/>
      <c r="C125" s="138"/>
      <c r="D125" s="138"/>
      <c r="E125" s="138"/>
      <c r="F125" s="73">
        <f>SUM(F118:F124)</f>
        <v>0</v>
      </c>
    </row>
    <row r="126" spans="1:6" x14ac:dyDescent="0.25">
      <c r="A126" s="6">
        <v>8</v>
      </c>
      <c r="B126" s="137" t="s">
        <v>66</v>
      </c>
      <c r="C126" s="137"/>
      <c r="D126" s="137"/>
      <c r="E126" s="137"/>
      <c r="F126" s="137"/>
    </row>
    <row r="127" spans="1:6" x14ac:dyDescent="0.25">
      <c r="A127" s="35">
        <v>8.01</v>
      </c>
      <c r="B127" s="10" t="s">
        <v>67</v>
      </c>
      <c r="C127" s="33" t="s">
        <v>17</v>
      </c>
      <c r="D127" s="45">
        <v>900</v>
      </c>
      <c r="E127" s="5"/>
      <c r="F127" s="21">
        <f t="shared" ref="F127:F128" si="14">E127*D127</f>
        <v>0</v>
      </c>
    </row>
    <row r="128" spans="1:6" ht="25.5" x14ac:dyDescent="0.25">
      <c r="A128" s="35">
        <v>8.02</v>
      </c>
      <c r="B128" s="10" t="s">
        <v>68</v>
      </c>
      <c r="C128" s="33" t="s">
        <v>18</v>
      </c>
      <c r="D128" s="45">
        <v>18</v>
      </c>
      <c r="E128" s="5"/>
      <c r="F128" s="21">
        <f t="shared" si="14"/>
        <v>0</v>
      </c>
    </row>
    <row r="129" spans="1:6" x14ac:dyDescent="0.25">
      <c r="A129" s="138" t="s">
        <v>92</v>
      </c>
      <c r="B129" s="138"/>
      <c r="C129" s="138"/>
      <c r="D129" s="138"/>
      <c r="E129" s="138"/>
      <c r="F129" s="73">
        <f>SUM(F127:F128)</f>
        <v>0</v>
      </c>
    </row>
    <row r="130" spans="1:6" x14ac:dyDescent="0.25">
      <c r="A130" s="127" t="s">
        <v>19</v>
      </c>
      <c r="B130" s="127"/>
      <c r="C130" s="127"/>
      <c r="D130" s="127"/>
      <c r="E130" s="127"/>
      <c r="F130" s="26">
        <f>F85+F89+F101+F104+F110+F116+F125+F129</f>
        <v>0</v>
      </c>
    </row>
    <row r="131" spans="1:6" x14ac:dyDescent="0.25">
      <c r="A131" s="133" t="s">
        <v>20</v>
      </c>
      <c r="B131" s="133"/>
      <c r="C131" s="133"/>
      <c r="D131" s="133"/>
      <c r="E131" s="27">
        <v>0.28000000000000003</v>
      </c>
      <c r="F131" s="28">
        <f>F130*E131</f>
        <v>0</v>
      </c>
    </row>
    <row r="132" spans="1:6" x14ac:dyDescent="0.25">
      <c r="A132" s="133" t="s">
        <v>21</v>
      </c>
      <c r="B132" s="133"/>
      <c r="C132" s="133"/>
      <c r="D132" s="133"/>
      <c r="E132" s="27">
        <v>0.02</v>
      </c>
      <c r="F132" s="28">
        <f t="shared" ref="F132:F133" si="15">F131*E132</f>
        <v>0</v>
      </c>
    </row>
    <row r="133" spans="1:6" x14ac:dyDescent="0.25">
      <c r="A133" s="133" t="s">
        <v>22</v>
      </c>
      <c r="B133" s="133"/>
      <c r="C133" s="133"/>
      <c r="D133" s="133"/>
      <c r="E133" s="27">
        <v>0.04</v>
      </c>
      <c r="F133" s="28">
        <f t="shared" si="15"/>
        <v>0</v>
      </c>
    </row>
    <row r="134" spans="1:6" x14ac:dyDescent="0.25">
      <c r="A134" s="127" t="s">
        <v>23</v>
      </c>
      <c r="B134" s="127"/>
      <c r="C134" s="127"/>
      <c r="D134" s="127"/>
      <c r="E134" s="29">
        <f>SUM(E131:E133)</f>
        <v>0.34</v>
      </c>
      <c r="F134" s="30">
        <f>SUM(F131:F133)</f>
        <v>0</v>
      </c>
    </row>
    <row r="135" spans="1:6" ht="15.75" x14ac:dyDescent="0.25">
      <c r="A135" s="129" t="s">
        <v>94</v>
      </c>
      <c r="B135" s="129"/>
      <c r="C135" s="129"/>
      <c r="D135" s="129"/>
      <c r="E135" s="129"/>
      <c r="F135" s="54">
        <f>F130+F134</f>
        <v>0</v>
      </c>
    </row>
    <row r="136" spans="1:6" ht="32.25" customHeight="1" x14ac:dyDescent="0.25">
      <c r="A136" s="55" t="s">
        <v>8</v>
      </c>
      <c r="B136" s="128" t="s">
        <v>95</v>
      </c>
      <c r="C136" s="128"/>
      <c r="D136" s="128"/>
      <c r="E136" s="128"/>
      <c r="F136" s="128"/>
    </row>
    <row r="137" spans="1:6" x14ac:dyDescent="0.25">
      <c r="A137" s="37" t="s">
        <v>9</v>
      </c>
      <c r="B137" s="37" t="s">
        <v>10</v>
      </c>
      <c r="C137" s="37" t="s">
        <v>11</v>
      </c>
      <c r="D137" s="37" t="s">
        <v>12</v>
      </c>
      <c r="E137" s="46" t="s">
        <v>13</v>
      </c>
      <c r="F137" s="3" t="s">
        <v>14</v>
      </c>
    </row>
    <row r="138" spans="1:6" x14ac:dyDescent="0.25">
      <c r="A138" s="6">
        <v>1</v>
      </c>
      <c r="B138" s="52" t="s">
        <v>96</v>
      </c>
      <c r="C138" s="7"/>
      <c r="D138" s="7"/>
      <c r="E138" s="7"/>
      <c r="F138" s="8"/>
    </row>
    <row r="139" spans="1:6" ht="76.5" x14ac:dyDescent="0.25">
      <c r="A139" s="13">
        <v>1.01</v>
      </c>
      <c r="B139" s="10" t="s">
        <v>97</v>
      </c>
      <c r="C139" s="31" t="s">
        <v>26</v>
      </c>
      <c r="D139" s="32">
        <v>1</v>
      </c>
      <c r="E139" s="58"/>
      <c r="F139" s="21">
        <f>E139*D139</f>
        <v>0</v>
      </c>
    </row>
    <row r="140" spans="1:6" x14ac:dyDescent="0.25">
      <c r="A140" s="59"/>
      <c r="B140" s="60"/>
      <c r="C140" s="61"/>
      <c r="D140" s="62"/>
      <c r="E140" s="63" t="s">
        <v>118</v>
      </c>
      <c r="F140" s="64">
        <f>SUM(F139)</f>
        <v>0</v>
      </c>
    </row>
    <row r="141" spans="1:6" x14ac:dyDescent="0.25">
      <c r="A141" s="6">
        <v>2</v>
      </c>
      <c r="B141" s="52" t="s">
        <v>98</v>
      </c>
      <c r="C141" s="7"/>
      <c r="D141" s="7"/>
      <c r="E141" s="7"/>
      <c r="F141" s="8"/>
    </row>
    <row r="142" spans="1:6" ht="25.5" x14ac:dyDescent="0.25">
      <c r="A142" s="35">
        <v>2.0099999999999998</v>
      </c>
      <c r="B142" s="10" t="s">
        <v>99</v>
      </c>
      <c r="C142" s="33" t="s">
        <v>17</v>
      </c>
      <c r="D142" s="43">
        <v>3676.8</v>
      </c>
      <c r="E142" s="65"/>
      <c r="F142" s="21">
        <f>E142*D142</f>
        <v>0</v>
      </c>
    </row>
    <row r="143" spans="1:6" ht="25.5" x14ac:dyDescent="0.25">
      <c r="A143" s="35">
        <v>2.02</v>
      </c>
      <c r="B143" s="10" t="s">
        <v>100</v>
      </c>
      <c r="C143" s="33" t="s">
        <v>17</v>
      </c>
      <c r="D143" s="43">
        <v>3676.8</v>
      </c>
      <c r="E143" s="65"/>
      <c r="F143" s="21">
        <f t="shared" ref="F143:F156" si="16">E143*D143</f>
        <v>0</v>
      </c>
    </row>
    <row r="144" spans="1:6" ht="25.5" x14ac:dyDescent="0.25">
      <c r="A144" s="35">
        <v>2.0299999999999998</v>
      </c>
      <c r="B144" s="10" t="s">
        <v>101</v>
      </c>
      <c r="C144" s="33" t="s">
        <v>17</v>
      </c>
      <c r="D144" s="43">
        <v>3676.8</v>
      </c>
      <c r="E144" s="65"/>
      <c r="F144" s="21">
        <f t="shared" si="16"/>
        <v>0</v>
      </c>
    </row>
    <row r="145" spans="1:6" ht="38.25" x14ac:dyDescent="0.25">
      <c r="A145" s="35">
        <v>2.04</v>
      </c>
      <c r="B145" s="10" t="s">
        <v>102</v>
      </c>
      <c r="C145" s="33" t="s">
        <v>17</v>
      </c>
      <c r="D145" s="43">
        <v>916.68000000000029</v>
      </c>
      <c r="E145" s="65"/>
      <c r="F145" s="21">
        <f t="shared" si="16"/>
        <v>0</v>
      </c>
    </row>
    <row r="146" spans="1:6" ht="38.25" x14ac:dyDescent="0.25">
      <c r="A146" s="35">
        <v>2.0499999999999998</v>
      </c>
      <c r="B146" s="10" t="s">
        <v>103</v>
      </c>
      <c r="C146" s="33" t="s">
        <v>17</v>
      </c>
      <c r="D146" s="44">
        <v>69.680000000000007</v>
      </c>
      <c r="E146" s="65"/>
      <c r="F146" s="21">
        <f t="shared" si="16"/>
        <v>0</v>
      </c>
    </row>
    <row r="147" spans="1:6" ht="38.25" x14ac:dyDescent="0.25">
      <c r="A147" s="35">
        <v>2.06</v>
      </c>
      <c r="B147" s="10" t="s">
        <v>104</v>
      </c>
      <c r="C147" s="33" t="s">
        <v>17</v>
      </c>
      <c r="D147" s="44">
        <v>41.54</v>
      </c>
      <c r="E147" s="65"/>
      <c r="F147" s="21">
        <f t="shared" si="16"/>
        <v>0</v>
      </c>
    </row>
    <row r="148" spans="1:6" ht="38.25" x14ac:dyDescent="0.25">
      <c r="A148" s="35">
        <v>2.0699999999999998</v>
      </c>
      <c r="B148" s="10" t="s">
        <v>105</v>
      </c>
      <c r="C148" s="33" t="s">
        <v>17</v>
      </c>
      <c r="D148" s="44">
        <v>763.6</v>
      </c>
      <c r="E148" s="65"/>
      <c r="F148" s="21">
        <f t="shared" si="16"/>
        <v>0</v>
      </c>
    </row>
    <row r="149" spans="1:6" ht="38.25" x14ac:dyDescent="0.25">
      <c r="A149" s="35">
        <v>2.08</v>
      </c>
      <c r="B149" s="10" t="s">
        <v>106</v>
      </c>
      <c r="C149" s="33" t="s">
        <v>17</v>
      </c>
      <c r="D149" s="44">
        <v>188.59</v>
      </c>
      <c r="E149" s="65"/>
      <c r="F149" s="21">
        <f t="shared" si="16"/>
        <v>0</v>
      </c>
    </row>
    <row r="150" spans="1:6" ht="38.25" x14ac:dyDescent="0.25">
      <c r="A150" s="35">
        <v>2.09</v>
      </c>
      <c r="B150" s="10" t="s">
        <v>107</v>
      </c>
      <c r="C150" s="33" t="s">
        <v>17</v>
      </c>
      <c r="D150" s="44">
        <v>402.86</v>
      </c>
      <c r="E150" s="65"/>
      <c r="F150" s="21">
        <f t="shared" si="16"/>
        <v>0</v>
      </c>
    </row>
    <row r="151" spans="1:6" ht="38.25" x14ac:dyDescent="0.25">
      <c r="A151" s="66">
        <v>2.1</v>
      </c>
      <c r="B151" s="10" t="s">
        <v>108</v>
      </c>
      <c r="C151" s="33" t="s">
        <v>17</v>
      </c>
      <c r="D151" s="44">
        <v>215.84</v>
      </c>
      <c r="E151" s="65"/>
      <c r="F151" s="21">
        <f t="shared" si="16"/>
        <v>0</v>
      </c>
    </row>
    <row r="152" spans="1:6" ht="38.25" x14ac:dyDescent="0.25">
      <c r="A152" s="35">
        <v>2.11</v>
      </c>
      <c r="B152" s="10" t="s">
        <v>109</v>
      </c>
      <c r="C152" s="33" t="s">
        <v>17</v>
      </c>
      <c r="D152" s="44">
        <v>761.62</v>
      </c>
      <c r="E152" s="65"/>
      <c r="F152" s="21">
        <f t="shared" si="16"/>
        <v>0</v>
      </c>
    </row>
    <row r="153" spans="1:6" ht="38.25" x14ac:dyDescent="0.25">
      <c r="A153" s="35">
        <v>2.12</v>
      </c>
      <c r="B153" s="10" t="s">
        <v>110</v>
      </c>
      <c r="C153" s="33" t="s">
        <v>17</v>
      </c>
      <c r="D153" s="44">
        <v>131.18</v>
      </c>
      <c r="E153" s="65"/>
      <c r="F153" s="21">
        <f t="shared" si="16"/>
        <v>0</v>
      </c>
    </row>
    <row r="154" spans="1:6" ht="38.25" x14ac:dyDescent="0.25">
      <c r="A154" s="35">
        <v>2.13</v>
      </c>
      <c r="B154" s="10" t="s">
        <v>111</v>
      </c>
      <c r="C154" s="33" t="s">
        <v>17</v>
      </c>
      <c r="D154" s="44">
        <v>24.89</v>
      </c>
      <c r="E154" s="65"/>
      <c r="F154" s="21">
        <f t="shared" si="16"/>
        <v>0</v>
      </c>
    </row>
    <row r="155" spans="1:6" ht="38.25" x14ac:dyDescent="0.25">
      <c r="A155" s="35">
        <v>2.14</v>
      </c>
      <c r="B155" s="10" t="s">
        <v>112</v>
      </c>
      <c r="C155" s="33" t="s">
        <v>17</v>
      </c>
      <c r="D155" s="44">
        <v>160.32</v>
      </c>
      <c r="E155" s="65"/>
      <c r="F155" s="21">
        <f t="shared" si="16"/>
        <v>0</v>
      </c>
    </row>
    <row r="156" spans="1:6" ht="25.5" x14ac:dyDescent="0.25">
      <c r="A156" s="35">
        <v>2.15</v>
      </c>
      <c r="B156" s="10" t="s">
        <v>113</v>
      </c>
      <c r="C156" s="33" t="s">
        <v>17</v>
      </c>
      <c r="D156" s="43">
        <v>3676.8</v>
      </c>
      <c r="E156" s="65"/>
      <c r="F156" s="21">
        <f t="shared" si="16"/>
        <v>0</v>
      </c>
    </row>
    <row r="157" spans="1:6" x14ac:dyDescent="0.25">
      <c r="A157" s="59"/>
      <c r="B157" s="60"/>
      <c r="C157" s="61"/>
      <c r="D157" s="67"/>
      <c r="E157" s="68" t="s">
        <v>117</v>
      </c>
      <c r="F157" s="64">
        <f>SUM(F142:F156)</f>
        <v>0</v>
      </c>
    </row>
    <row r="158" spans="1:6" x14ac:dyDescent="0.25">
      <c r="A158" s="6">
        <v>3</v>
      </c>
      <c r="B158" s="52" t="s">
        <v>66</v>
      </c>
      <c r="C158" s="7"/>
      <c r="D158" s="7"/>
      <c r="E158" s="7"/>
      <c r="F158" s="8"/>
    </row>
    <row r="159" spans="1:6" x14ac:dyDescent="0.25">
      <c r="A159" s="35">
        <v>3.01</v>
      </c>
      <c r="B159" s="10" t="s">
        <v>114</v>
      </c>
      <c r="C159" s="33" t="s">
        <v>17</v>
      </c>
      <c r="D159" s="43">
        <v>3676.8</v>
      </c>
      <c r="E159" s="65"/>
      <c r="F159" s="21">
        <f t="shared" ref="F159" si="17">E159*D159</f>
        <v>0</v>
      </c>
    </row>
    <row r="160" spans="1:6" x14ac:dyDescent="0.25">
      <c r="A160" s="59"/>
      <c r="B160" s="60"/>
      <c r="C160" s="61"/>
      <c r="D160" s="67"/>
      <c r="E160" s="68" t="s">
        <v>119</v>
      </c>
      <c r="F160" s="64">
        <f>SUM(F159)</f>
        <v>0</v>
      </c>
    </row>
    <row r="161" spans="1:6" x14ac:dyDescent="0.25">
      <c r="A161" s="139" t="s">
        <v>122</v>
      </c>
      <c r="B161" s="139"/>
      <c r="C161" s="139"/>
      <c r="D161" s="139"/>
      <c r="E161" s="139"/>
      <c r="F161" s="69">
        <f>F140+F157+F160</f>
        <v>0</v>
      </c>
    </row>
    <row r="162" spans="1:6" x14ac:dyDescent="0.25">
      <c r="A162" s="133" t="s">
        <v>20</v>
      </c>
      <c r="B162" s="133"/>
      <c r="C162" s="133"/>
      <c r="D162" s="133"/>
      <c r="E162" s="70">
        <v>0.28000000000000003</v>
      </c>
      <c r="F162" s="28">
        <f>F161*E162</f>
        <v>0</v>
      </c>
    </row>
    <row r="163" spans="1:6" x14ac:dyDescent="0.25">
      <c r="A163" s="133" t="s">
        <v>21</v>
      </c>
      <c r="B163" s="133"/>
      <c r="C163" s="133"/>
      <c r="D163" s="133"/>
      <c r="E163" s="70">
        <v>0.01</v>
      </c>
      <c r="F163" s="28">
        <f t="shared" ref="F163:F164" si="18">F162*E163</f>
        <v>0</v>
      </c>
    </row>
    <row r="164" spans="1:6" x14ac:dyDescent="0.25">
      <c r="A164" s="133" t="s">
        <v>22</v>
      </c>
      <c r="B164" s="133"/>
      <c r="C164" s="133"/>
      <c r="D164" s="133"/>
      <c r="E164" s="70">
        <v>0.04</v>
      </c>
      <c r="F164" s="28">
        <f t="shared" si="18"/>
        <v>0</v>
      </c>
    </row>
    <row r="165" spans="1:6" x14ac:dyDescent="0.25">
      <c r="A165" s="127" t="s">
        <v>23</v>
      </c>
      <c r="B165" s="127"/>
      <c r="C165" s="127"/>
      <c r="D165" s="127"/>
      <c r="E165" s="29">
        <f>SUM(E162:E164)</f>
        <v>0.33</v>
      </c>
      <c r="F165" s="30">
        <f>SUM(F162:F164)</f>
        <v>0</v>
      </c>
    </row>
    <row r="166" spans="1:6" x14ac:dyDescent="0.25">
      <c r="A166" s="140" t="s">
        <v>123</v>
      </c>
      <c r="B166" s="140"/>
      <c r="C166" s="140"/>
      <c r="D166" s="140"/>
      <c r="E166" s="140"/>
      <c r="F166" s="53">
        <f>SUM(F161,F165)</f>
        <v>0</v>
      </c>
    </row>
    <row r="167" spans="1:6" ht="36.75" customHeight="1" x14ac:dyDescent="0.25">
      <c r="A167" s="55" t="s">
        <v>8</v>
      </c>
      <c r="B167" s="128" t="s">
        <v>115</v>
      </c>
      <c r="C167" s="128"/>
      <c r="D167" s="128"/>
      <c r="E167" s="128"/>
      <c r="F167" s="128"/>
    </row>
    <row r="168" spans="1:6" x14ac:dyDescent="0.25">
      <c r="A168" s="37" t="s">
        <v>9</v>
      </c>
      <c r="B168" s="37" t="s">
        <v>10</v>
      </c>
      <c r="C168" s="37" t="s">
        <v>11</v>
      </c>
      <c r="D168" s="37" t="s">
        <v>12</v>
      </c>
      <c r="E168" s="46" t="s">
        <v>13</v>
      </c>
      <c r="F168" s="3" t="s">
        <v>14</v>
      </c>
    </row>
    <row r="169" spans="1:6" x14ac:dyDescent="0.25">
      <c r="A169" s="6">
        <v>1</v>
      </c>
      <c r="B169" s="52" t="s">
        <v>96</v>
      </c>
      <c r="C169" s="7"/>
      <c r="D169" s="7"/>
      <c r="E169" s="7"/>
      <c r="F169" s="8"/>
    </row>
    <row r="170" spans="1:6" ht="76.5" x14ac:dyDescent="0.25">
      <c r="A170" s="13">
        <v>1.01</v>
      </c>
      <c r="B170" s="10" t="s">
        <v>97</v>
      </c>
      <c r="C170" s="31" t="s">
        <v>26</v>
      </c>
      <c r="D170" s="71">
        <v>1</v>
      </c>
      <c r="E170" s="58"/>
      <c r="F170" s="21">
        <f t="shared" ref="F170" si="19">E170*D170</f>
        <v>0</v>
      </c>
    </row>
    <row r="171" spans="1:6" x14ac:dyDescent="0.25">
      <c r="A171" s="59"/>
      <c r="B171" s="60"/>
      <c r="C171" s="61"/>
      <c r="D171" s="62"/>
      <c r="E171" s="63" t="s">
        <v>118</v>
      </c>
      <c r="F171" s="64">
        <f>SUM(F170)</f>
        <v>0</v>
      </c>
    </row>
    <row r="172" spans="1:6" x14ac:dyDescent="0.25">
      <c r="A172" s="6">
        <v>2</v>
      </c>
      <c r="B172" s="52" t="s">
        <v>98</v>
      </c>
      <c r="C172" s="7"/>
      <c r="D172" s="7"/>
      <c r="E172" s="7"/>
      <c r="F172" s="8"/>
    </row>
    <row r="173" spans="1:6" ht="25.5" x14ac:dyDescent="0.25">
      <c r="A173" s="35">
        <v>2.0099999999999998</v>
      </c>
      <c r="B173" s="10" t="s">
        <v>99</v>
      </c>
      <c r="C173" s="33" t="s">
        <v>17</v>
      </c>
      <c r="D173" s="72">
        <v>2418.4411491254045</v>
      </c>
      <c r="E173" s="65"/>
      <c r="F173" s="21">
        <f t="shared" ref="F173:F178" si="20">E173*D173</f>
        <v>0</v>
      </c>
    </row>
    <row r="174" spans="1:6" ht="25.5" x14ac:dyDescent="0.25">
      <c r="A174" s="35">
        <v>2.02</v>
      </c>
      <c r="B174" s="10" t="s">
        <v>100</v>
      </c>
      <c r="C174" s="33" t="s">
        <v>17</v>
      </c>
      <c r="D174" s="72">
        <v>2418.4411491254045</v>
      </c>
      <c r="E174" s="65"/>
      <c r="F174" s="21">
        <f t="shared" si="20"/>
        <v>0</v>
      </c>
    </row>
    <row r="175" spans="1:6" ht="25.5" x14ac:dyDescent="0.25">
      <c r="A175" s="35">
        <v>2.0299999999999998</v>
      </c>
      <c r="B175" s="10" t="s">
        <v>101</v>
      </c>
      <c r="C175" s="33" t="s">
        <v>17</v>
      </c>
      <c r="D175" s="72">
        <v>2418.4411491254045</v>
      </c>
      <c r="E175" s="65"/>
      <c r="F175" s="21">
        <f t="shared" si="20"/>
        <v>0</v>
      </c>
    </row>
    <row r="176" spans="1:6" ht="38.25" x14ac:dyDescent="0.25">
      <c r="A176" s="35">
        <v>2.04</v>
      </c>
      <c r="B176" s="10" t="s">
        <v>102</v>
      </c>
      <c r="C176" s="33" t="s">
        <v>17</v>
      </c>
      <c r="D176" s="72">
        <v>2418.4411491254045</v>
      </c>
      <c r="E176" s="65"/>
      <c r="F176" s="21">
        <f t="shared" si="20"/>
        <v>0</v>
      </c>
    </row>
    <row r="177" spans="1:6" ht="38.25" x14ac:dyDescent="0.25">
      <c r="A177" s="35">
        <v>2.0499999999999998</v>
      </c>
      <c r="B177" s="10" t="s">
        <v>116</v>
      </c>
      <c r="C177" s="33" t="s">
        <v>16</v>
      </c>
      <c r="D177" s="72">
        <v>3928.565513441175</v>
      </c>
      <c r="E177" s="65"/>
      <c r="F177" s="21">
        <f t="shared" si="20"/>
        <v>0</v>
      </c>
    </row>
    <row r="178" spans="1:6" ht="25.5" x14ac:dyDescent="0.25">
      <c r="A178" s="35">
        <v>2.06</v>
      </c>
      <c r="B178" s="10" t="s">
        <v>113</v>
      </c>
      <c r="C178" s="33" t="s">
        <v>17</v>
      </c>
      <c r="D178" s="72">
        <v>2418.4411491254045</v>
      </c>
      <c r="E178" s="65"/>
      <c r="F178" s="21">
        <f t="shared" si="20"/>
        <v>0</v>
      </c>
    </row>
    <row r="179" spans="1:6" x14ac:dyDescent="0.25">
      <c r="A179" s="59"/>
      <c r="B179" s="60"/>
      <c r="C179" s="61"/>
      <c r="D179" s="67"/>
      <c r="E179" s="68" t="s">
        <v>120</v>
      </c>
      <c r="F179" s="64">
        <f>SUM(F173:F178)</f>
        <v>0</v>
      </c>
    </row>
    <row r="180" spans="1:6" x14ac:dyDescent="0.25">
      <c r="A180" s="6">
        <v>3</v>
      </c>
      <c r="B180" s="52" t="s">
        <v>66</v>
      </c>
      <c r="C180" s="7"/>
      <c r="D180" s="7"/>
      <c r="E180" s="7"/>
      <c r="F180" s="8"/>
    </row>
    <row r="181" spans="1:6" x14ac:dyDescent="0.25">
      <c r="A181" s="35">
        <v>3.01</v>
      </c>
      <c r="B181" s="10" t="s">
        <v>67</v>
      </c>
      <c r="C181" s="33" t="s">
        <v>17</v>
      </c>
      <c r="D181" s="44">
        <v>2413.2719999999999</v>
      </c>
      <c r="E181" s="65"/>
      <c r="F181" s="21">
        <f t="shared" ref="F181" si="21">E181*D181</f>
        <v>0</v>
      </c>
    </row>
    <row r="182" spans="1:6" x14ac:dyDescent="0.25">
      <c r="A182" s="59"/>
      <c r="B182" s="60"/>
      <c r="C182" s="61"/>
      <c r="D182" s="67"/>
      <c r="E182" s="68" t="s">
        <v>119</v>
      </c>
      <c r="F182" s="64">
        <f>SUM(F181)</f>
        <v>0</v>
      </c>
    </row>
    <row r="183" spans="1:6" x14ac:dyDescent="0.25">
      <c r="A183" s="139" t="s">
        <v>122</v>
      </c>
      <c r="B183" s="139"/>
      <c r="C183" s="139"/>
      <c r="D183" s="139"/>
      <c r="E183" s="139"/>
      <c r="F183" s="69">
        <f>F171+F179+F182</f>
        <v>0</v>
      </c>
    </row>
    <row r="184" spans="1:6" x14ac:dyDescent="0.25">
      <c r="A184" s="133" t="s">
        <v>20</v>
      </c>
      <c r="B184" s="133"/>
      <c r="C184" s="133"/>
      <c r="D184" s="133"/>
      <c r="E184" s="70">
        <v>0.28000000000000003</v>
      </c>
      <c r="F184" s="28">
        <f>F183*E184</f>
        <v>0</v>
      </c>
    </row>
    <row r="185" spans="1:6" x14ac:dyDescent="0.25">
      <c r="A185" s="133" t="s">
        <v>21</v>
      </c>
      <c r="B185" s="133"/>
      <c r="C185" s="133"/>
      <c r="D185" s="133"/>
      <c r="E185" s="70">
        <v>0.01</v>
      </c>
      <c r="F185" s="28">
        <f t="shared" ref="F185:F186" si="22">F184*E185</f>
        <v>0</v>
      </c>
    </row>
    <row r="186" spans="1:6" x14ac:dyDescent="0.25">
      <c r="A186" s="133" t="s">
        <v>22</v>
      </c>
      <c r="B186" s="133"/>
      <c r="C186" s="133"/>
      <c r="D186" s="133"/>
      <c r="E186" s="70">
        <v>0.04</v>
      </c>
      <c r="F186" s="28">
        <f t="shared" si="22"/>
        <v>0</v>
      </c>
    </row>
    <row r="187" spans="1:6" x14ac:dyDescent="0.25">
      <c r="A187" s="127" t="s">
        <v>23</v>
      </c>
      <c r="B187" s="127"/>
      <c r="C187" s="127"/>
      <c r="D187" s="127"/>
      <c r="E187" s="29">
        <f>SUM(E184:E186)</f>
        <v>0.33</v>
      </c>
      <c r="F187" s="30">
        <f>SUM(F184:F186)</f>
        <v>0</v>
      </c>
    </row>
    <row r="188" spans="1:6" x14ac:dyDescent="0.25">
      <c r="A188" s="140" t="s">
        <v>124</v>
      </c>
      <c r="B188" s="140"/>
      <c r="C188" s="140"/>
      <c r="D188" s="140"/>
      <c r="E188" s="140"/>
      <c r="F188" s="53">
        <f>SUM(F183,F187)</f>
        <v>0</v>
      </c>
    </row>
    <row r="189" spans="1:6" ht="38.25" customHeight="1" x14ac:dyDescent="0.3">
      <c r="A189" s="122" t="s">
        <v>125</v>
      </c>
      <c r="B189" s="123"/>
      <c r="C189" s="123"/>
      <c r="D189" s="123"/>
      <c r="E189" s="124"/>
      <c r="F189" s="74">
        <f>SUM(F70,F135,F166,F188)</f>
        <v>0</v>
      </c>
    </row>
    <row r="190" spans="1:6" ht="21" x14ac:dyDescent="0.25">
      <c r="A190" s="4" t="s">
        <v>2</v>
      </c>
      <c r="B190" s="4"/>
      <c r="C190" s="4"/>
      <c r="D190" s="4"/>
      <c r="E190" s="4"/>
      <c r="F190" s="5"/>
    </row>
    <row r="191" spans="1:6" x14ac:dyDescent="0.25">
      <c r="A191" s="125" t="s">
        <v>3</v>
      </c>
      <c r="B191" s="125"/>
      <c r="C191" s="125"/>
      <c r="D191" s="125"/>
      <c r="E191" s="125"/>
      <c r="F191" s="125"/>
    </row>
    <row r="192" spans="1:6" x14ac:dyDescent="0.25">
      <c r="A192" s="126"/>
      <c r="B192" s="126"/>
      <c r="C192" s="126"/>
      <c r="D192" s="126"/>
      <c r="E192" s="126"/>
      <c r="F192" s="126"/>
    </row>
    <row r="193" spans="1:6" x14ac:dyDescent="0.25">
      <c r="A193" s="126"/>
      <c r="B193" s="126"/>
      <c r="C193" s="126"/>
      <c r="D193" s="126"/>
      <c r="E193" s="126"/>
      <c r="F193" s="126"/>
    </row>
    <row r="194" spans="1:6" x14ac:dyDescent="0.25">
      <c r="A194" s="126"/>
      <c r="B194" s="126"/>
      <c r="C194" s="126"/>
      <c r="D194" s="126"/>
      <c r="E194" s="126"/>
      <c r="F194" s="126"/>
    </row>
    <row r="195" spans="1:6" x14ac:dyDescent="0.25">
      <c r="A195" s="121" t="s">
        <v>4</v>
      </c>
      <c r="B195" s="121"/>
      <c r="C195" s="121"/>
      <c r="D195" s="121"/>
      <c r="E195" s="121"/>
      <c r="F195" s="121"/>
    </row>
    <row r="196" spans="1:6" x14ac:dyDescent="0.25">
      <c r="A196" s="121" t="s">
        <v>5</v>
      </c>
      <c r="B196" s="121"/>
      <c r="C196" s="121"/>
      <c r="D196" s="121"/>
      <c r="E196" s="121"/>
      <c r="F196" s="121"/>
    </row>
    <row r="197" spans="1:6" x14ac:dyDescent="0.25">
      <c r="A197" s="121" t="s">
        <v>6</v>
      </c>
      <c r="B197" s="121"/>
      <c r="C197" s="121"/>
      <c r="D197" s="121"/>
      <c r="E197" s="121"/>
      <c r="F197" s="121"/>
    </row>
    <row r="198" spans="1:6" x14ac:dyDescent="0.25">
      <c r="A198" s="121" t="s">
        <v>7</v>
      </c>
      <c r="B198" s="121"/>
      <c r="C198" s="121"/>
      <c r="D198" s="121"/>
      <c r="E198" s="121"/>
      <c r="F198" s="121"/>
    </row>
    <row r="235" ht="15" customHeight="1" x14ac:dyDescent="0.25"/>
    <row r="236" ht="15" customHeight="1" x14ac:dyDescent="0.25"/>
    <row r="238" ht="15" customHeight="1" x14ac:dyDescent="0.25"/>
    <row r="239" ht="15" customHeight="1" x14ac:dyDescent="0.25"/>
    <row r="240" ht="35.25" customHeight="1" x14ac:dyDescent="0.25"/>
    <row r="284" ht="17.25" customHeight="1" x14ac:dyDescent="0.25"/>
    <row r="286" ht="15" customHeight="1" x14ac:dyDescent="0.25"/>
    <row r="287" ht="15" customHeight="1" x14ac:dyDescent="0.25"/>
    <row r="289" ht="15" customHeight="1" x14ac:dyDescent="0.25"/>
    <row r="290" ht="15" customHeight="1" x14ac:dyDescent="0.25"/>
    <row r="291" ht="36.75" customHeight="1" x14ac:dyDescent="0.25"/>
    <row r="318" ht="16.5" customHeight="1" x14ac:dyDescent="0.25"/>
    <row r="356" ht="15" customHeight="1" x14ac:dyDescent="0.25"/>
    <row r="357" ht="15" customHeight="1" x14ac:dyDescent="0.25"/>
    <row r="359" ht="15" customHeight="1" x14ac:dyDescent="0.25"/>
    <row r="360" ht="15" customHeight="1" x14ac:dyDescent="0.25"/>
  </sheetData>
  <mergeCells count="62">
    <mergeCell ref="A188:E188"/>
    <mergeCell ref="A183:E183"/>
    <mergeCell ref="A184:D184"/>
    <mergeCell ref="A185:D185"/>
    <mergeCell ref="A186:D186"/>
    <mergeCell ref="A187:D187"/>
    <mergeCell ref="A134:D134"/>
    <mergeCell ref="A135:E135"/>
    <mergeCell ref="B136:F136"/>
    <mergeCell ref="A161:E161"/>
    <mergeCell ref="B167:F167"/>
    <mergeCell ref="A162:D162"/>
    <mergeCell ref="A163:D163"/>
    <mergeCell ref="A164:D164"/>
    <mergeCell ref="A165:D165"/>
    <mergeCell ref="A166:E166"/>
    <mergeCell ref="A129:E129"/>
    <mergeCell ref="A130:E130"/>
    <mergeCell ref="A131:D131"/>
    <mergeCell ref="A132:D132"/>
    <mergeCell ref="A133:D133"/>
    <mergeCell ref="B117:F117"/>
    <mergeCell ref="B126:F126"/>
    <mergeCell ref="A85:E85"/>
    <mergeCell ref="A89:E89"/>
    <mergeCell ref="A101:E101"/>
    <mergeCell ref="A104:E104"/>
    <mergeCell ref="A110:E110"/>
    <mergeCell ref="A116:E116"/>
    <mergeCell ref="A125:E125"/>
    <mergeCell ref="B86:F86"/>
    <mergeCell ref="B90:F90"/>
    <mergeCell ref="B102:F102"/>
    <mergeCell ref="B105:F105"/>
    <mergeCell ref="B111:F111"/>
    <mergeCell ref="A1:F1"/>
    <mergeCell ref="A2:F2"/>
    <mergeCell ref="A3:F3"/>
    <mergeCell ref="A4:F4"/>
    <mergeCell ref="A5:F5"/>
    <mergeCell ref="B6:F6"/>
    <mergeCell ref="A65:E65"/>
    <mergeCell ref="A66:D66"/>
    <mergeCell ref="A67:D67"/>
    <mergeCell ref="A68:D68"/>
    <mergeCell ref="A69:D69"/>
    <mergeCell ref="B71:F71"/>
    <mergeCell ref="A70:E70"/>
    <mergeCell ref="A20:E20"/>
    <mergeCell ref="A24:E24"/>
    <mergeCell ref="A37:E37"/>
    <mergeCell ref="A49:E49"/>
    <mergeCell ref="A55:E55"/>
    <mergeCell ref="A60:E60"/>
    <mergeCell ref="A64:E64"/>
    <mergeCell ref="A197:F197"/>
    <mergeCell ref="A198:F198"/>
    <mergeCell ref="A189:E189"/>
    <mergeCell ref="A191:F191"/>
    <mergeCell ref="A192:F194"/>
    <mergeCell ref="A195:F195"/>
    <mergeCell ref="A196:F196"/>
  </mergeCells>
  <conditionalFormatting sqref="A6">
    <cfRule type="cellIs" dxfId="57" priority="127" stopIfTrue="1" operator="equal">
      <formula>"ESCRIBA AQUÍ EL NOMBRE DE LA OBRA"</formula>
    </cfRule>
  </conditionalFormatting>
  <conditionalFormatting sqref="F70 F189">
    <cfRule type="expression" dxfId="56" priority="99" stopIfTrue="1">
      <formula>"&gt;G29"</formula>
    </cfRule>
    <cfRule type="expression" dxfId="55" priority="100" stopIfTrue="1">
      <formula>"&lt;G29"""</formula>
    </cfRule>
  </conditionalFormatting>
  <conditionalFormatting sqref="A8:B8">
    <cfRule type="cellIs" dxfId="54" priority="98" operator="equal">
      <formula>"ESCRIBA AQUÍ EL NOMBRE DEL CAPITULO"</formula>
    </cfRule>
  </conditionalFormatting>
  <conditionalFormatting sqref="A21:B21">
    <cfRule type="cellIs" dxfId="53" priority="97" operator="equal">
      <formula>"ESCRIBA AQUÍ EL NOMBRE DEL CAPITULO"</formula>
    </cfRule>
  </conditionalFormatting>
  <conditionalFormatting sqref="A25:B25">
    <cfRule type="cellIs" dxfId="52" priority="96" operator="equal">
      <formula>"ESCRIBA AQUÍ EL NOMBRE DEL CAPITULO"</formula>
    </cfRule>
  </conditionalFormatting>
  <conditionalFormatting sqref="A38:B38">
    <cfRule type="cellIs" dxfId="51" priority="95" operator="equal">
      <formula>"ESCRIBA AQUÍ EL NOMBRE DEL CAPITULO"</formula>
    </cfRule>
  </conditionalFormatting>
  <conditionalFormatting sqref="A50:B50">
    <cfRule type="cellIs" dxfId="50" priority="94" operator="equal">
      <formula>"ESCRIBA AQUÍ EL NOMBRE DEL CAPITULO"</formula>
    </cfRule>
  </conditionalFormatting>
  <conditionalFormatting sqref="A56:B56">
    <cfRule type="cellIs" dxfId="49" priority="93" operator="equal">
      <formula>"ESCRIBA AQUÍ EL NOMBRE DEL CAPITULO"</formula>
    </cfRule>
  </conditionalFormatting>
  <conditionalFormatting sqref="A61:B61">
    <cfRule type="cellIs" dxfId="48" priority="92" operator="equal">
      <formula>"ESCRIBA AQUÍ EL NOMBRE DEL CAPITULO"</formula>
    </cfRule>
  </conditionalFormatting>
  <conditionalFormatting sqref="A71">
    <cfRule type="cellIs" dxfId="47" priority="91" stopIfTrue="1" operator="equal">
      <formula>"ESCRIBA AQUÍ EL NOMBRE DE LA OBRA"</formula>
    </cfRule>
  </conditionalFormatting>
  <conditionalFormatting sqref="A73:B73">
    <cfRule type="cellIs" dxfId="46" priority="90" operator="equal">
      <formula>"ESCRIBA AQUÍ EL NOMBRE DEL CAPITULO"</formula>
    </cfRule>
  </conditionalFormatting>
  <conditionalFormatting sqref="A86:B86">
    <cfRule type="cellIs" dxfId="45" priority="89" operator="equal">
      <formula>"ESCRIBA AQUÍ EL NOMBRE DEL CAPITULO"</formula>
    </cfRule>
  </conditionalFormatting>
  <conditionalFormatting sqref="A90:B90">
    <cfRule type="cellIs" dxfId="44" priority="88" operator="equal">
      <formula>"ESCRIBA AQUÍ EL NOMBRE DEL CAPITULO"</formula>
    </cfRule>
  </conditionalFormatting>
  <conditionalFormatting sqref="A102:B102">
    <cfRule type="cellIs" dxfId="43" priority="87" operator="equal">
      <formula>"ESCRIBA AQUÍ EL NOMBRE DEL CAPITULO"</formula>
    </cfRule>
  </conditionalFormatting>
  <conditionalFormatting sqref="A105">
    <cfRule type="cellIs" dxfId="42" priority="86" operator="equal">
      <formula>"ESCRIBA AQUÍ EL NOMBRE DEL CAPITULO"</formula>
    </cfRule>
  </conditionalFormatting>
  <conditionalFormatting sqref="A111:B111">
    <cfRule type="cellIs" dxfId="41" priority="85" operator="equal">
      <formula>"ESCRIBA AQUÍ EL NOMBRE DEL CAPITULO"</formula>
    </cfRule>
  </conditionalFormatting>
  <conditionalFormatting sqref="A126:B126">
    <cfRule type="cellIs" dxfId="40" priority="84" operator="equal">
      <formula>"ESCRIBA AQUÍ EL NOMBRE DEL CAPITULO"</formula>
    </cfRule>
  </conditionalFormatting>
  <conditionalFormatting sqref="B105">
    <cfRule type="cellIs" dxfId="39" priority="83" operator="equal">
      <formula>"ESCRIBA AQUÍ EL NOMBRE DEL CAPITULO"</formula>
    </cfRule>
  </conditionalFormatting>
  <conditionalFormatting sqref="A117:B117">
    <cfRule type="cellIs" dxfId="38" priority="82" operator="equal">
      <formula>"ESCRIBA AQUÍ EL NOMBRE DEL CAPITULO"</formula>
    </cfRule>
  </conditionalFormatting>
  <conditionalFormatting sqref="F135">
    <cfRule type="expression" dxfId="37" priority="80" stopIfTrue="1">
      <formula>"&gt;G29"</formula>
    </cfRule>
    <cfRule type="expression" dxfId="36" priority="81" stopIfTrue="1">
      <formula>"&lt;G29"""</formula>
    </cfRule>
  </conditionalFormatting>
  <conditionalFormatting sqref="A180:B180">
    <cfRule type="cellIs" dxfId="35" priority="73" operator="equal">
      <formula>"ESCRIBA AQUÍ EL NOMBRE DEL CAPITULO"</formula>
    </cfRule>
  </conditionalFormatting>
  <conditionalFormatting sqref="A136">
    <cfRule type="cellIs" dxfId="34" priority="79" stopIfTrue="1" operator="equal">
      <formula>"ESCRIBA AQUÍ EL NOMBRE DE LA OBRA"</formula>
    </cfRule>
  </conditionalFormatting>
  <conditionalFormatting sqref="A138:B138">
    <cfRule type="cellIs" dxfId="33" priority="78" operator="equal">
      <formula>"ESCRIBA AQUÍ EL NOMBRE DEL CAPITULO"</formula>
    </cfRule>
  </conditionalFormatting>
  <conditionalFormatting sqref="A141:B141">
    <cfRule type="cellIs" dxfId="32" priority="77" operator="equal">
      <formula>"ESCRIBA AQUÍ EL NOMBRE DEL CAPITULO"</formula>
    </cfRule>
  </conditionalFormatting>
  <conditionalFormatting sqref="A158:B158">
    <cfRule type="cellIs" dxfId="31" priority="76" operator="equal">
      <formula>"ESCRIBA AQUÍ EL NOMBRE DEL CAPITULO"</formula>
    </cfRule>
  </conditionalFormatting>
  <conditionalFormatting sqref="A169:B169">
    <cfRule type="cellIs" dxfId="30" priority="75" operator="equal">
      <formula>"ESCRIBA AQUÍ EL NOMBRE DEL CAPITULO"</formula>
    </cfRule>
  </conditionalFormatting>
  <conditionalFormatting sqref="A172:B172">
    <cfRule type="cellIs" dxfId="29" priority="74" operator="equal">
      <formula>"ESCRIBA AQUÍ EL NOMBRE DEL CAPITULO"</formula>
    </cfRule>
  </conditionalFormatting>
  <conditionalFormatting sqref="A167">
    <cfRule type="cellIs" dxfId="28" priority="72" stopIfTrue="1" operator="equal">
      <formula>"ESCRIBA AQUÍ EL NOMBRE DE LA OBRA"</formula>
    </cfRule>
  </conditionalFormatting>
  <conditionalFormatting sqref="F188">
    <cfRule type="expression" dxfId="27" priority="70" stopIfTrue="1">
      <formula>"&gt;G29"</formula>
    </cfRule>
    <cfRule type="expression" dxfId="26" priority="71" stopIfTrue="1">
      <formula>"&lt;G29"""</formula>
    </cfRule>
  </conditionalFormatting>
  <conditionalFormatting sqref="F166">
    <cfRule type="expression" dxfId="25" priority="7" stopIfTrue="1">
      <formula>"&gt;G29"</formula>
    </cfRule>
    <cfRule type="expression" dxfId="24" priority="8" stopIfTrue="1">
      <formula>"&lt;G29"""</formula>
    </cfRule>
  </conditionalFormatting>
  <pageMargins left="0.7" right="0.7" top="0.75" bottom="0.75" header="0.3" footer="0.3"/>
  <pageSetup paperSize="9" scale="6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11"/>
  <sheetViews>
    <sheetView view="pageBreakPreview" zoomScale="50" zoomScaleNormal="70" zoomScaleSheetLayoutView="50" workbookViewId="0">
      <selection activeCell="B80" sqref="B80"/>
    </sheetView>
  </sheetViews>
  <sheetFormatPr baseColWidth="10" defaultColWidth="11.42578125" defaultRowHeight="15" x14ac:dyDescent="0.25"/>
  <cols>
    <col min="1" max="1" width="10.140625" style="1" customWidth="1"/>
    <col min="2" max="2" width="54.5703125" style="2" customWidth="1"/>
    <col min="3" max="3" width="12.28515625" customWidth="1"/>
    <col min="4" max="4" width="10.7109375" customWidth="1"/>
    <col min="5" max="5" width="22.28515625" customWidth="1"/>
    <col min="6" max="6" width="26.28515625" customWidth="1"/>
  </cols>
  <sheetData>
    <row r="1" spans="1:6" x14ac:dyDescent="0.25">
      <c r="A1" s="134" t="s">
        <v>0</v>
      </c>
      <c r="B1" s="134"/>
      <c r="C1" s="134"/>
      <c r="D1" s="134"/>
      <c r="E1" s="134"/>
      <c r="F1" s="134"/>
    </row>
    <row r="2" spans="1:6" x14ac:dyDescent="0.25">
      <c r="A2" s="134" t="s">
        <v>172</v>
      </c>
      <c r="B2" s="134"/>
      <c r="C2" s="134"/>
      <c r="D2" s="134"/>
      <c r="E2" s="134"/>
      <c r="F2" s="134"/>
    </row>
    <row r="3" spans="1:6" x14ac:dyDescent="0.25">
      <c r="A3" s="134" t="s">
        <v>69</v>
      </c>
      <c r="B3" s="134"/>
      <c r="C3" s="134"/>
      <c r="D3" s="134"/>
      <c r="E3" s="134"/>
      <c r="F3" s="134"/>
    </row>
    <row r="4" spans="1:6" ht="49.5" customHeight="1" x14ac:dyDescent="0.25">
      <c r="A4" s="135" t="s">
        <v>126</v>
      </c>
      <c r="B4" s="135"/>
      <c r="C4" s="135"/>
      <c r="D4" s="135"/>
      <c r="E4" s="135"/>
      <c r="F4" s="135"/>
    </row>
    <row r="5" spans="1:6" ht="15.75" customHeight="1" x14ac:dyDescent="0.25">
      <c r="A5" s="136" t="s">
        <v>1</v>
      </c>
      <c r="B5" s="136"/>
      <c r="C5" s="136"/>
      <c r="D5" s="136"/>
      <c r="E5" s="136"/>
      <c r="F5" s="136"/>
    </row>
    <row r="6" spans="1:6" ht="37.5" customHeight="1" x14ac:dyDescent="0.25">
      <c r="A6" s="56" t="s">
        <v>8</v>
      </c>
      <c r="B6" s="141" t="s">
        <v>127</v>
      </c>
      <c r="C6" s="142"/>
      <c r="D6" s="142"/>
      <c r="E6" s="142"/>
      <c r="F6" s="143"/>
    </row>
    <row r="7" spans="1:6" ht="18" customHeight="1" thickBot="1" x14ac:dyDescent="0.3">
      <c r="A7" s="37" t="s">
        <v>9</v>
      </c>
      <c r="B7" s="37" t="s">
        <v>10</v>
      </c>
      <c r="C7" s="37" t="s">
        <v>11</v>
      </c>
      <c r="D7" s="75" t="s">
        <v>12</v>
      </c>
      <c r="E7" s="46" t="s">
        <v>13</v>
      </c>
      <c r="F7" s="3" t="s">
        <v>14</v>
      </c>
    </row>
    <row r="8" spans="1:6" ht="18" customHeight="1" x14ac:dyDescent="0.25">
      <c r="A8" s="38">
        <v>1</v>
      </c>
      <c r="B8" s="47" t="s">
        <v>15</v>
      </c>
      <c r="C8" s="39"/>
      <c r="D8" s="76"/>
      <c r="E8" s="39"/>
      <c r="F8" s="77"/>
    </row>
    <row r="9" spans="1:6" x14ac:dyDescent="0.25">
      <c r="A9" s="79">
        <v>1.01</v>
      </c>
      <c r="B9" s="80" t="s">
        <v>128</v>
      </c>
      <c r="C9" s="79" t="s">
        <v>11</v>
      </c>
      <c r="D9" s="81">
        <v>1</v>
      </c>
      <c r="E9" s="78"/>
      <c r="F9" s="78">
        <f>E9*D9</f>
        <v>0</v>
      </c>
    </row>
    <row r="10" spans="1:6" ht="30" customHeight="1" x14ac:dyDescent="0.25">
      <c r="A10" s="79">
        <f t="shared" ref="A10:A13" si="0">+A9+0.01</f>
        <v>1.02</v>
      </c>
      <c r="B10" s="80" t="s">
        <v>73</v>
      </c>
      <c r="C10" s="79" t="s">
        <v>11</v>
      </c>
      <c r="D10" s="81">
        <v>1</v>
      </c>
      <c r="E10" s="78"/>
      <c r="F10" s="78">
        <f t="shared" ref="F10:F15" si="1">E10*D10</f>
        <v>0</v>
      </c>
    </row>
    <row r="11" spans="1:6" ht="125.25" customHeight="1" x14ac:dyDescent="0.25">
      <c r="A11" s="79">
        <f t="shared" si="0"/>
        <v>1.03</v>
      </c>
      <c r="B11" s="100" t="s">
        <v>129</v>
      </c>
      <c r="C11" s="79" t="s">
        <v>26</v>
      </c>
      <c r="D11" s="81">
        <v>1</v>
      </c>
      <c r="E11" s="78"/>
      <c r="F11" s="78">
        <f t="shared" si="1"/>
        <v>0</v>
      </c>
    </row>
    <row r="12" spans="1:6" ht="16.5" customHeight="1" x14ac:dyDescent="0.25">
      <c r="A12" s="79">
        <f t="shared" si="0"/>
        <v>1.04</v>
      </c>
      <c r="B12" s="80" t="s">
        <v>130</v>
      </c>
      <c r="C12" s="79" t="s">
        <v>26</v>
      </c>
      <c r="D12" s="81">
        <v>1</v>
      </c>
      <c r="E12" s="78"/>
      <c r="F12" s="78">
        <f t="shared" si="1"/>
        <v>0</v>
      </c>
    </row>
    <row r="13" spans="1:6" x14ac:dyDescent="0.25">
      <c r="A13" s="79">
        <f t="shared" si="0"/>
        <v>1.05</v>
      </c>
      <c r="B13" s="80" t="s">
        <v>131</v>
      </c>
      <c r="C13" s="79" t="s">
        <v>26</v>
      </c>
      <c r="D13" s="81">
        <v>1</v>
      </c>
      <c r="E13" s="78"/>
      <c r="F13" s="78">
        <f t="shared" si="1"/>
        <v>0</v>
      </c>
    </row>
    <row r="14" spans="1:6" ht="15" customHeight="1" x14ac:dyDescent="0.25">
      <c r="A14" s="79">
        <v>1.06</v>
      </c>
      <c r="B14" s="80" t="s">
        <v>132</v>
      </c>
      <c r="C14" s="79" t="s">
        <v>17</v>
      </c>
      <c r="D14" s="81">
        <v>80.78</v>
      </c>
      <c r="E14" s="78"/>
      <c r="F14" s="78">
        <f t="shared" si="1"/>
        <v>0</v>
      </c>
    </row>
    <row r="15" spans="1:6" ht="30" x14ac:dyDescent="0.25">
      <c r="A15" s="79">
        <f>+A14+0.01</f>
        <v>1.07</v>
      </c>
      <c r="B15" s="80" t="s">
        <v>133</v>
      </c>
      <c r="C15" s="79" t="s">
        <v>18</v>
      </c>
      <c r="D15" s="81">
        <v>16.16</v>
      </c>
      <c r="E15" s="78"/>
      <c r="F15" s="78">
        <f t="shared" si="1"/>
        <v>0</v>
      </c>
    </row>
    <row r="16" spans="1:6" ht="17.25" customHeight="1" thickBot="1" x14ac:dyDescent="0.3">
      <c r="A16" s="48"/>
      <c r="B16" s="49"/>
      <c r="C16" s="50"/>
      <c r="D16" s="82"/>
      <c r="E16" s="51" t="s">
        <v>134</v>
      </c>
      <c r="F16" s="83">
        <f>SUM(F9:F15)</f>
        <v>0</v>
      </c>
    </row>
    <row r="17" spans="1:6" ht="18" customHeight="1" x14ac:dyDescent="0.25">
      <c r="A17" s="84">
        <v>2</v>
      </c>
      <c r="B17" s="85" t="s">
        <v>135</v>
      </c>
      <c r="C17" s="86"/>
      <c r="D17" s="87"/>
      <c r="E17" s="86"/>
      <c r="F17" s="88"/>
    </row>
    <row r="18" spans="1:6" ht="30" x14ac:dyDescent="0.25">
      <c r="A18" s="89">
        <v>2.0099999999999998</v>
      </c>
      <c r="B18" s="90" t="s">
        <v>136</v>
      </c>
      <c r="C18" s="89" t="s">
        <v>18</v>
      </c>
      <c r="D18" s="91">
        <v>29.49</v>
      </c>
      <c r="E18" s="92"/>
      <c r="F18" s="78">
        <f>E18*D18</f>
        <v>0</v>
      </c>
    </row>
    <row r="19" spans="1:6" x14ac:dyDescent="0.25">
      <c r="A19" s="79">
        <f>+A18+0.01</f>
        <v>2.0199999999999996</v>
      </c>
      <c r="B19" s="80" t="s">
        <v>137</v>
      </c>
      <c r="C19" s="79" t="s">
        <v>18</v>
      </c>
      <c r="D19" s="91">
        <v>28.44</v>
      </c>
      <c r="E19" s="92"/>
      <c r="F19" s="78">
        <f t="shared" ref="F19:F21" si="2">E19*D19</f>
        <v>0</v>
      </c>
    </row>
    <row r="20" spans="1:6" ht="29.25" customHeight="1" x14ac:dyDescent="0.25">
      <c r="A20" s="79">
        <f>+A19+0.01</f>
        <v>2.0299999999999994</v>
      </c>
      <c r="B20" s="80" t="s">
        <v>138</v>
      </c>
      <c r="C20" s="79" t="s">
        <v>18</v>
      </c>
      <c r="D20" s="81">
        <v>20.010000000000002</v>
      </c>
      <c r="E20" s="92"/>
      <c r="F20" s="78">
        <f t="shared" si="2"/>
        <v>0</v>
      </c>
    </row>
    <row r="21" spans="1:6" ht="30" x14ac:dyDescent="0.25">
      <c r="A21" s="79">
        <f>+A20+0.01</f>
        <v>2.0399999999999991</v>
      </c>
      <c r="B21" s="80" t="s">
        <v>139</v>
      </c>
      <c r="C21" s="79" t="s">
        <v>18</v>
      </c>
      <c r="D21" s="81">
        <v>20.010000000000002</v>
      </c>
      <c r="E21" s="92"/>
      <c r="F21" s="78">
        <f t="shared" si="2"/>
        <v>0</v>
      </c>
    </row>
    <row r="22" spans="1:6" ht="15.75" thickBot="1" x14ac:dyDescent="0.3">
      <c r="A22" s="48"/>
      <c r="B22" s="49"/>
      <c r="C22" s="50"/>
      <c r="D22" s="82"/>
      <c r="E22" s="51" t="s">
        <v>140</v>
      </c>
      <c r="F22" s="83">
        <f>SUM(F18:F21)</f>
        <v>0</v>
      </c>
    </row>
    <row r="23" spans="1:6" ht="15.75" customHeight="1" x14ac:dyDescent="0.25">
      <c r="A23" s="38">
        <v>3</v>
      </c>
      <c r="B23" s="47" t="s">
        <v>141</v>
      </c>
      <c r="C23" s="39"/>
      <c r="D23" s="76"/>
      <c r="E23" s="39"/>
      <c r="F23" s="77"/>
    </row>
    <row r="24" spans="1:6" ht="30.75" customHeight="1" x14ac:dyDescent="0.25">
      <c r="A24" s="79">
        <v>3.01</v>
      </c>
      <c r="B24" s="80" t="s">
        <v>142</v>
      </c>
      <c r="C24" s="79" t="s">
        <v>17</v>
      </c>
      <c r="D24" s="81">
        <v>3</v>
      </c>
      <c r="E24" s="78"/>
      <c r="F24" s="78">
        <f>+E24*D24</f>
        <v>0</v>
      </c>
    </row>
    <row r="25" spans="1:6" ht="45" x14ac:dyDescent="0.25">
      <c r="A25" s="79">
        <f>+A24+0.01</f>
        <v>3.0199999999999996</v>
      </c>
      <c r="B25" s="80" t="s">
        <v>143</v>
      </c>
      <c r="C25" s="79" t="s">
        <v>18</v>
      </c>
      <c r="D25" s="81">
        <v>1.05</v>
      </c>
      <c r="E25" s="78"/>
      <c r="F25" s="78">
        <f>+E25*D25</f>
        <v>0</v>
      </c>
    </row>
    <row r="26" spans="1:6" ht="15.75" thickBot="1" x14ac:dyDescent="0.3">
      <c r="A26" s="48"/>
      <c r="B26" s="49"/>
      <c r="C26" s="50"/>
      <c r="D26" s="82"/>
      <c r="E26" s="51" t="s">
        <v>144</v>
      </c>
      <c r="F26" s="83">
        <f>+SUM(F24:F25)</f>
        <v>0</v>
      </c>
    </row>
    <row r="27" spans="1:6" ht="15" customHeight="1" x14ac:dyDescent="0.25">
      <c r="A27" s="38">
        <v>4</v>
      </c>
      <c r="B27" s="47" t="s">
        <v>145</v>
      </c>
      <c r="C27" s="39"/>
      <c r="D27" s="76"/>
      <c r="E27" s="39"/>
      <c r="F27" s="77"/>
    </row>
    <row r="28" spans="1:6" x14ac:dyDescent="0.25">
      <c r="A28" s="79">
        <v>4.01</v>
      </c>
      <c r="B28" s="80" t="s">
        <v>146</v>
      </c>
      <c r="C28" s="79" t="s">
        <v>147</v>
      </c>
      <c r="D28" s="81">
        <v>231.69</v>
      </c>
      <c r="E28" s="78"/>
      <c r="F28" s="78">
        <f>+E28*D28</f>
        <v>0</v>
      </c>
    </row>
    <row r="29" spans="1:6" ht="15.75" thickBot="1" x14ac:dyDescent="0.3">
      <c r="A29" s="48"/>
      <c r="B29" s="49"/>
      <c r="C29" s="50"/>
      <c r="D29" s="82"/>
      <c r="E29" s="51" t="s">
        <v>148</v>
      </c>
      <c r="F29" s="83">
        <f>SUM(F28)</f>
        <v>0</v>
      </c>
    </row>
    <row r="30" spans="1:6" x14ac:dyDescent="0.25">
      <c r="A30" s="38">
        <v>5</v>
      </c>
      <c r="B30" s="47" t="s">
        <v>149</v>
      </c>
      <c r="C30" s="39"/>
      <c r="D30" s="76"/>
      <c r="E30" s="39"/>
      <c r="F30" s="77"/>
    </row>
    <row r="31" spans="1:6" x14ac:dyDescent="0.25">
      <c r="A31" s="79">
        <v>5.01</v>
      </c>
      <c r="B31" s="93" t="s">
        <v>150</v>
      </c>
      <c r="C31" s="79" t="s">
        <v>17</v>
      </c>
      <c r="D31" s="81">
        <v>77.78</v>
      </c>
      <c r="E31" s="94"/>
      <c r="F31" s="78">
        <f>+E31*D31</f>
        <v>0</v>
      </c>
    </row>
    <row r="32" spans="1:6" ht="15.75" thickBot="1" x14ac:dyDescent="0.3">
      <c r="A32" s="48"/>
      <c r="B32" s="49"/>
      <c r="C32" s="50"/>
      <c r="D32" s="82"/>
      <c r="E32" s="51" t="s">
        <v>151</v>
      </c>
      <c r="F32" s="83">
        <f>+SUM(F31)</f>
        <v>0</v>
      </c>
    </row>
    <row r="33" spans="1:6" x14ac:dyDescent="0.25">
      <c r="A33" s="38">
        <v>6</v>
      </c>
      <c r="B33" s="47" t="s">
        <v>152</v>
      </c>
      <c r="C33" s="39"/>
      <c r="D33" s="76"/>
      <c r="E33" s="39"/>
      <c r="F33" s="77"/>
    </row>
    <row r="34" spans="1:6" ht="30" customHeight="1" x14ac:dyDescent="0.25">
      <c r="A34" s="79">
        <v>6.01</v>
      </c>
      <c r="B34" s="80" t="s">
        <v>153</v>
      </c>
      <c r="C34" s="79" t="s">
        <v>11</v>
      </c>
      <c r="D34" s="95">
        <v>12</v>
      </c>
      <c r="E34" s="94"/>
      <c r="F34" s="78">
        <f>+E34*D34</f>
        <v>0</v>
      </c>
    </row>
    <row r="35" spans="1:6" ht="15.75" thickBot="1" x14ac:dyDescent="0.3">
      <c r="A35" s="48"/>
      <c r="B35" s="49"/>
      <c r="C35" s="50"/>
      <c r="D35" s="82"/>
      <c r="E35" s="51" t="s">
        <v>154</v>
      </c>
      <c r="F35" s="83">
        <f>SUM(F34)</f>
        <v>0</v>
      </c>
    </row>
    <row r="36" spans="1:6" x14ac:dyDescent="0.25">
      <c r="A36" s="38">
        <v>7</v>
      </c>
      <c r="B36" s="47" t="s">
        <v>121</v>
      </c>
      <c r="C36" s="39"/>
      <c r="D36" s="76"/>
      <c r="E36" s="39"/>
      <c r="F36" s="77"/>
    </row>
    <row r="37" spans="1:6" ht="30" x14ac:dyDescent="0.25">
      <c r="A37" s="79">
        <v>7.01</v>
      </c>
      <c r="B37" s="80" t="s">
        <v>155</v>
      </c>
      <c r="C37" s="96" t="s">
        <v>16</v>
      </c>
      <c r="D37" s="97">
        <v>259.27</v>
      </c>
      <c r="E37" s="94"/>
      <c r="F37" s="78">
        <f>+E37*D37</f>
        <v>0</v>
      </c>
    </row>
    <row r="38" spans="1:6" ht="405" x14ac:dyDescent="0.25">
      <c r="A38" s="98">
        <v>7.02</v>
      </c>
      <c r="B38" s="99" t="s">
        <v>156</v>
      </c>
      <c r="C38" s="79" t="s">
        <v>11</v>
      </c>
      <c r="D38" s="81">
        <v>23</v>
      </c>
      <c r="E38" s="94"/>
      <c r="F38" s="78">
        <f t="shared" ref="F38:F39" si="3">+E38*D38</f>
        <v>0</v>
      </c>
    </row>
    <row r="39" spans="1:6" ht="45" x14ac:dyDescent="0.25">
      <c r="A39" s="98">
        <v>7.03</v>
      </c>
      <c r="B39" s="80" t="s">
        <v>157</v>
      </c>
      <c r="C39" s="79" t="s">
        <v>11</v>
      </c>
      <c r="D39" s="81">
        <v>2</v>
      </c>
      <c r="E39" s="94"/>
      <c r="F39" s="78">
        <f t="shared" si="3"/>
        <v>0</v>
      </c>
    </row>
    <row r="40" spans="1:6" ht="15.75" customHeight="1" thickBot="1" x14ac:dyDescent="0.3">
      <c r="A40" s="48"/>
      <c r="B40" s="49"/>
      <c r="C40" s="50"/>
      <c r="D40" s="82"/>
      <c r="E40" s="51" t="s">
        <v>160</v>
      </c>
      <c r="F40" s="83">
        <f>SUM(F37:F39)</f>
        <v>0</v>
      </c>
    </row>
    <row r="41" spans="1:6" ht="15" customHeight="1" x14ac:dyDescent="0.25">
      <c r="A41" s="38">
        <v>8</v>
      </c>
      <c r="B41" s="47" t="s">
        <v>158</v>
      </c>
      <c r="C41" s="39"/>
      <c r="D41" s="76"/>
      <c r="E41" s="39"/>
      <c r="F41" s="77"/>
    </row>
    <row r="42" spans="1:6" ht="15" customHeight="1" x14ac:dyDescent="0.25">
      <c r="A42" s="79">
        <v>8.01</v>
      </c>
      <c r="B42" s="80" t="s">
        <v>159</v>
      </c>
      <c r="C42" s="79" t="s">
        <v>17</v>
      </c>
      <c r="D42" s="81">
        <v>3869.3181821917788</v>
      </c>
      <c r="E42" s="78"/>
      <c r="F42" s="101">
        <f>+E42*D42</f>
        <v>0</v>
      </c>
    </row>
    <row r="43" spans="1:6" ht="15.75" thickBot="1" x14ac:dyDescent="0.3">
      <c r="A43" s="48"/>
      <c r="B43" s="49"/>
      <c r="C43" s="50"/>
      <c r="D43" s="82"/>
      <c r="E43" s="51" t="s">
        <v>161</v>
      </c>
      <c r="F43" s="83">
        <f>SUM(F42)</f>
        <v>0</v>
      </c>
    </row>
    <row r="44" spans="1:6" ht="15.75" customHeight="1" x14ac:dyDescent="0.25">
      <c r="A44" s="127" t="s">
        <v>19</v>
      </c>
      <c r="B44" s="127"/>
      <c r="C44" s="127"/>
      <c r="D44" s="127"/>
      <c r="E44" s="127"/>
      <c r="F44" s="26">
        <f>F16+F22+F26+F29+F32+F35+F40+F43</f>
        <v>0</v>
      </c>
    </row>
    <row r="45" spans="1:6" ht="32.25" customHeight="1" x14ac:dyDescent="0.25">
      <c r="A45" s="133" t="s">
        <v>20</v>
      </c>
      <c r="B45" s="133"/>
      <c r="C45" s="133"/>
      <c r="D45" s="133"/>
      <c r="E45" s="27">
        <v>0.255</v>
      </c>
      <c r="F45" s="28">
        <f>F44*E45</f>
        <v>0</v>
      </c>
    </row>
    <row r="46" spans="1:6" x14ac:dyDescent="0.25">
      <c r="A46" s="133" t="s">
        <v>21</v>
      </c>
      <c r="B46" s="133"/>
      <c r="C46" s="133"/>
      <c r="D46" s="133"/>
      <c r="E46" s="27">
        <v>0.02</v>
      </c>
      <c r="F46" s="28">
        <f>F45*E46</f>
        <v>0</v>
      </c>
    </row>
    <row r="47" spans="1:6" ht="15" customHeight="1" x14ac:dyDescent="0.25">
      <c r="A47" s="133" t="s">
        <v>22</v>
      </c>
      <c r="B47" s="133"/>
      <c r="C47" s="133"/>
      <c r="D47" s="133"/>
      <c r="E47" s="27">
        <v>0.04</v>
      </c>
      <c r="F47" s="28">
        <f>F46*E47</f>
        <v>0</v>
      </c>
    </row>
    <row r="48" spans="1:6" ht="15" customHeight="1" x14ac:dyDescent="0.25">
      <c r="A48" s="127" t="s">
        <v>23</v>
      </c>
      <c r="B48" s="127"/>
      <c r="C48" s="127"/>
      <c r="D48" s="127"/>
      <c r="E48" s="29">
        <f>SUM(E45:E47)</f>
        <v>0.315</v>
      </c>
      <c r="F48" s="30">
        <f>SUM(F45:F47)</f>
        <v>0</v>
      </c>
    </row>
    <row r="49" spans="1:6" ht="15" customHeight="1" x14ac:dyDescent="0.25">
      <c r="A49" s="129" t="s">
        <v>162</v>
      </c>
      <c r="B49" s="129"/>
      <c r="C49" s="129"/>
      <c r="D49" s="129"/>
      <c r="E49" s="129"/>
      <c r="F49" s="102">
        <f>F44+F48</f>
        <v>0</v>
      </c>
    </row>
    <row r="50" spans="1:6" ht="36.75" customHeight="1" x14ac:dyDescent="0.25">
      <c r="A50" s="56" t="s">
        <v>8</v>
      </c>
      <c r="B50" s="141" t="s">
        <v>163</v>
      </c>
      <c r="C50" s="142"/>
      <c r="D50" s="142"/>
      <c r="E50" s="142"/>
      <c r="F50" s="143"/>
    </row>
    <row r="51" spans="1:6" ht="15.75" thickBot="1" x14ac:dyDescent="0.3">
      <c r="A51" s="37" t="s">
        <v>9</v>
      </c>
      <c r="B51" s="37" t="s">
        <v>10</v>
      </c>
      <c r="C51" s="37" t="s">
        <v>11</v>
      </c>
      <c r="D51" s="75" t="s">
        <v>12</v>
      </c>
      <c r="E51" s="46" t="s">
        <v>13</v>
      </c>
      <c r="F51" s="3" t="s">
        <v>14</v>
      </c>
    </row>
    <row r="52" spans="1:6" x14ac:dyDescent="0.25">
      <c r="A52" s="38">
        <v>1</v>
      </c>
      <c r="B52" s="47" t="s">
        <v>15</v>
      </c>
      <c r="C52" s="39"/>
      <c r="D52" s="76"/>
      <c r="E52" s="39"/>
      <c r="F52" s="77"/>
    </row>
    <row r="53" spans="1:6" ht="15" customHeight="1" x14ac:dyDescent="0.25">
      <c r="A53" s="79">
        <v>1.01</v>
      </c>
      <c r="B53" s="80" t="s">
        <v>128</v>
      </c>
      <c r="C53" s="79" t="s">
        <v>11</v>
      </c>
      <c r="D53" s="81">
        <v>1</v>
      </c>
      <c r="E53" s="103"/>
      <c r="F53" s="78">
        <f t="shared" ref="F53:F77" si="4">+E53*D53</f>
        <v>0</v>
      </c>
    </row>
    <row r="54" spans="1:6" ht="30" x14ac:dyDescent="0.25">
      <c r="A54" s="79">
        <f t="shared" ref="A54:A59" si="5">+A53+0.01</f>
        <v>1.02</v>
      </c>
      <c r="B54" s="80" t="s">
        <v>73</v>
      </c>
      <c r="C54" s="79" t="s">
        <v>11</v>
      </c>
      <c r="D54" s="81">
        <v>1</v>
      </c>
      <c r="E54" s="103"/>
      <c r="F54" s="78">
        <f t="shared" ref="F54:F58" si="6">+E54*D54</f>
        <v>0</v>
      </c>
    </row>
    <row r="55" spans="1:6" ht="105" x14ac:dyDescent="0.25">
      <c r="A55" s="79">
        <f t="shared" si="5"/>
        <v>1.03</v>
      </c>
      <c r="B55" s="100" t="s">
        <v>129</v>
      </c>
      <c r="C55" s="79" t="s">
        <v>26</v>
      </c>
      <c r="D55" s="81">
        <v>1</v>
      </c>
      <c r="E55" s="103"/>
      <c r="F55" s="78">
        <f t="shared" si="6"/>
        <v>0</v>
      </c>
    </row>
    <row r="56" spans="1:6" x14ac:dyDescent="0.25">
      <c r="A56" s="79">
        <f t="shared" si="5"/>
        <v>1.04</v>
      </c>
      <c r="B56" s="80" t="s">
        <v>130</v>
      </c>
      <c r="C56" s="79" t="s">
        <v>26</v>
      </c>
      <c r="D56" s="81">
        <v>1</v>
      </c>
      <c r="E56" s="103"/>
      <c r="F56" s="78">
        <f t="shared" si="6"/>
        <v>0</v>
      </c>
    </row>
    <row r="57" spans="1:6" ht="15" customHeight="1" x14ac:dyDescent="0.25">
      <c r="A57" s="79">
        <f t="shared" si="5"/>
        <v>1.05</v>
      </c>
      <c r="B57" s="80" t="s">
        <v>131</v>
      </c>
      <c r="C57" s="79" t="s">
        <v>26</v>
      </c>
      <c r="D57" s="81">
        <v>1</v>
      </c>
      <c r="E57" s="103"/>
      <c r="F57" s="78">
        <f t="shared" si="6"/>
        <v>0</v>
      </c>
    </row>
    <row r="58" spans="1:6" x14ac:dyDescent="0.25">
      <c r="A58" s="79">
        <v>1.06</v>
      </c>
      <c r="B58" s="80" t="s">
        <v>164</v>
      </c>
      <c r="C58" s="79" t="s">
        <v>17</v>
      </c>
      <c r="D58" s="81">
        <v>130</v>
      </c>
      <c r="E58" s="103"/>
      <c r="F58" s="78">
        <f t="shared" si="6"/>
        <v>0</v>
      </c>
    </row>
    <row r="59" spans="1:6" ht="30" x14ac:dyDescent="0.25">
      <c r="A59" s="79">
        <f t="shared" si="5"/>
        <v>1.07</v>
      </c>
      <c r="B59" s="80" t="s">
        <v>133</v>
      </c>
      <c r="C59" s="79" t="s">
        <v>18</v>
      </c>
      <c r="D59" s="81">
        <v>26</v>
      </c>
      <c r="E59" s="103"/>
      <c r="F59" s="78">
        <f>+E59*D59</f>
        <v>0</v>
      </c>
    </row>
    <row r="60" spans="1:6" ht="15.75" thickBot="1" x14ac:dyDescent="0.3">
      <c r="A60" s="48"/>
      <c r="B60" s="49"/>
      <c r="C60" s="50"/>
      <c r="D60" s="82"/>
      <c r="E60" s="51" t="s">
        <v>134</v>
      </c>
      <c r="F60" s="83">
        <f>SUM(F53:F59)</f>
        <v>0</v>
      </c>
    </row>
    <row r="61" spans="1:6" x14ac:dyDescent="0.25">
      <c r="A61" s="84">
        <v>2</v>
      </c>
      <c r="B61" s="85" t="s">
        <v>135</v>
      </c>
      <c r="C61" s="86"/>
      <c r="D61" s="87"/>
      <c r="E61" s="86"/>
      <c r="F61" s="88"/>
    </row>
    <row r="62" spans="1:6" ht="30" x14ac:dyDescent="0.25">
      <c r="A62" s="89">
        <v>2.0099999999999998</v>
      </c>
      <c r="B62" s="90" t="s">
        <v>136</v>
      </c>
      <c r="C62" s="89" t="s">
        <v>18</v>
      </c>
      <c r="D62" s="91">
        <v>42.85</v>
      </c>
      <c r="E62" s="92"/>
      <c r="F62" s="92">
        <f>+E62*D62</f>
        <v>0</v>
      </c>
    </row>
    <row r="63" spans="1:6" x14ac:dyDescent="0.25">
      <c r="A63" s="79">
        <f>+A62+0.01</f>
        <v>2.0199999999999996</v>
      </c>
      <c r="B63" s="80" t="s">
        <v>137</v>
      </c>
      <c r="C63" s="79" t="s">
        <v>18</v>
      </c>
      <c r="D63" s="91">
        <v>48.383199999999995</v>
      </c>
      <c r="E63" s="92"/>
      <c r="F63" s="92">
        <f t="shared" ref="F63:F65" si="7">+E63*D63</f>
        <v>0</v>
      </c>
    </row>
    <row r="64" spans="1:6" ht="30" x14ac:dyDescent="0.25">
      <c r="A64" s="79">
        <f t="shared" ref="A64:A65" si="8">+A63+0.01</f>
        <v>2.0299999999999994</v>
      </c>
      <c r="B64" s="80" t="s">
        <v>138</v>
      </c>
      <c r="C64" s="79" t="s">
        <v>18</v>
      </c>
      <c r="D64" s="81">
        <v>4.4400000000000004</v>
      </c>
      <c r="E64" s="92"/>
      <c r="F64" s="92">
        <f t="shared" si="7"/>
        <v>0</v>
      </c>
    </row>
    <row r="65" spans="1:6" ht="30" x14ac:dyDescent="0.25">
      <c r="A65" s="79">
        <f t="shared" si="8"/>
        <v>2.0399999999999991</v>
      </c>
      <c r="B65" s="80" t="s">
        <v>139</v>
      </c>
      <c r="C65" s="79" t="s">
        <v>18</v>
      </c>
      <c r="D65" s="81">
        <v>4.4400000000000004</v>
      </c>
      <c r="E65" s="92"/>
      <c r="F65" s="92">
        <f t="shared" si="7"/>
        <v>0</v>
      </c>
    </row>
    <row r="66" spans="1:6" ht="15" customHeight="1" thickBot="1" x14ac:dyDescent="0.3">
      <c r="A66" s="48"/>
      <c r="B66" s="49"/>
      <c r="C66" s="50"/>
      <c r="D66" s="82"/>
      <c r="E66" s="51" t="s">
        <v>140</v>
      </c>
      <c r="F66" s="83">
        <f>SUM(F62:F65)</f>
        <v>0</v>
      </c>
    </row>
    <row r="67" spans="1:6" x14ac:dyDescent="0.25">
      <c r="A67" s="38">
        <v>3</v>
      </c>
      <c r="B67" s="47" t="s">
        <v>141</v>
      </c>
      <c r="C67" s="39"/>
      <c r="D67" s="76"/>
      <c r="E67" s="39"/>
      <c r="F67" s="77"/>
    </row>
    <row r="68" spans="1:6" x14ac:dyDescent="0.25">
      <c r="A68" s="79">
        <v>3.01</v>
      </c>
      <c r="B68" s="80" t="s">
        <v>165</v>
      </c>
      <c r="C68" s="79" t="s">
        <v>17</v>
      </c>
      <c r="D68" s="81">
        <v>12.2</v>
      </c>
      <c r="E68" s="78"/>
      <c r="F68" s="78">
        <f>+E68*D68</f>
        <v>0</v>
      </c>
    </row>
    <row r="69" spans="1:6" ht="45" x14ac:dyDescent="0.25">
      <c r="A69" s="79">
        <f>+A68+0.01</f>
        <v>3.0199999999999996</v>
      </c>
      <c r="B69" s="80" t="s">
        <v>143</v>
      </c>
      <c r="C69" s="79" t="s">
        <v>18</v>
      </c>
      <c r="D69" s="81">
        <v>2.25</v>
      </c>
      <c r="E69" s="78"/>
      <c r="F69" s="78">
        <f t="shared" ref="F69:F70" si="9">+E69*D69</f>
        <v>0</v>
      </c>
    </row>
    <row r="70" spans="1:6" ht="30" x14ac:dyDescent="0.25">
      <c r="A70" s="79">
        <f>+A69+0.01</f>
        <v>3.0299999999999994</v>
      </c>
      <c r="B70" s="80" t="s">
        <v>166</v>
      </c>
      <c r="C70" s="79" t="s">
        <v>18</v>
      </c>
      <c r="D70" s="81">
        <v>5.0999999999999996</v>
      </c>
      <c r="E70" s="78"/>
      <c r="F70" s="78">
        <f t="shared" si="9"/>
        <v>0</v>
      </c>
    </row>
    <row r="71" spans="1:6" ht="15.75" thickBot="1" x14ac:dyDescent="0.3">
      <c r="A71" s="48"/>
      <c r="B71" s="49"/>
      <c r="C71" s="50"/>
      <c r="D71" s="82"/>
      <c r="E71" s="51" t="s">
        <v>144</v>
      </c>
      <c r="F71" s="83">
        <f>SUM(F68:F70)</f>
        <v>0</v>
      </c>
    </row>
    <row r="72" spans="1:6" ht="15" customHeight="1" x14ac:dyDescent="0.25">
      <c r="A72" s="38">
        <v>4</v>
      </c>
      <c r="B72" s="47" t="s">
        <v>145</v>
      </c>
      <c r="C72" s="39"/>
      <c r="D72" s="76"/>
      <c r="E72" s="39"/>
      <c r="F72" s="77"/>
    </row>
    <row r="73" spans="1:6" x14ac:dyDescent="0.25">
      <c r="A73" s="79">
        <v>4.01</v>
      </c>
      <c r="B73" s="80" t="s">
        <v>146</v>
      </c>
      <c r="C73" s="79" t="s">
        <v>147</v>
      </c>
      <c r="D73" s="81">
        <v>808.41</v>
      </c>
      <c r="E73" s="78"/>
      <c r="F73" s="78">
        <f>+E73*D73</f>
        <v>0</v>
      </c>
    </row>
    <row r="74" spans="1:6" ht="15.75" thickBot="1" x14ac:dyDescent="0.3">
      <c r="A74" s="48"/>
      <c r="B74" s="49"/>
      <c r="C74" s="50"/>
      <c r="D74" s="82"/>
      <c r="E74" s="51" t="s">
        <v>148</v>
      </c>
      <c r="F74" s="83">
        <f>SUM(F73)</f>
        <v>0</v>
      </c>
    </row>
    <row r="75" spans="1:6" x14ac:dyDescent="0.25">
      <c r="A75" s="38">
        <v>5</v>
      </c>
      <c r="B75" s="47" t="s">
        <v>149</v>
      </c>
      <c r="C75" s="39"/>
      <c r="D75" s="76"/>
      <c r="E75" s="39"/>
      <c r="F75" s="77"/>
    </row>
    <row r="76" spans="1:6" ht="30" x14ac:dyDescent="0.25">
      <c r="A76" s="79">
        <v>5.01</v>
      </c>
      <c r="B76" s="80" t="s">
        <v>167</v>
      </c>
      <c r="C76" s="79" t="s">
        <v>17</v>
      </c>
      <c r="D76" s="81">
        <v>6.75</v>
      </c>
      <c r="E76" s="94"/>
      <c r="F76" s="78">
        <f t="shared" si="4"/>
        <v>0</v>
      </c>
    </row>
    <row r="77" spans="1:6" x14ac:dyDescent="0.25">
      <c r="A77" s="79">
        <f>+A76+0.01</f>
        <v>5.0199999999999996</v>
      </c>
      <c r="B77" s="93" t="s">
        <v>150</v>
      </c>
      <c r="C77" s="79" t="s">
        <v>17</v>
      </c>
      <c r="D77" s="81">
        <v>111.41</v>
      </c>
      <c r="E77" s="94"/>
      <c r="F77" s="78">
        <f t="shared" si="4"/>
        <v>0</v>
      </c>
    </row>
    <row r="78" spans="1:6" ht="15.75" thickBot="1" x14ac:dyDescent="0.3">
      <c r="A78" s="48"/>
      <c r="B78" s="49"/>
      <c r="C78" s="50"/>
      <c r="D78" s="82"/>
      <c r="E78" s="51" t="s">
        <v>151</v>
      </c>
      <c r="F78" s="83">
        <f>SUM(F76:F77)</f>
        <v>0</v>
      </c>
    </row>
    <row r="79" spans="1:6" x14ac:dyDescent="0.25">
      <c r="A79" s="38">
        <v>6</v>
      </c>
      <c r="B79" s="47" t="s">
        <v>152</v>
      </c>
      <c r="C79" s="39"/>
      <c r="D79" s="76"/>
      <c r="E79" s="39"/>
      <c r="F79" s="77"/>
    </row>
    <row r="80" spans="1:6" ht="30" x14ac:dyDescent="0.25">
      <c r="A80" s="79">
        <v>6.01</v>
      </c>
      <c r="B80" s="80" t="s">
        <v>168</v>
      </c>
      <c r="C80" s="79" t="s">
        <v>11</v>
      </c>
      <c r="D80" s="81">
        <v>26</v>
      </c>
      <c r="E80" s="94"/>
      <c r="F80" s="78">
        <f>+E80*D80</f>
        <v>0</v>
      </c>
    </row>
    <row r="81" spans="1:6" ht="30" x14ac:dyDescent="0.25">
      <c r="A81" s="79">
        <f>+A80+0.01</f>
        <v>6.02</v>
      </c>
      <c r="B81" s="80" t="s">
        <v>153</v>
      </c>
      <c r="C81" s="79" t="s">
        <v>11</v>
      </c>
      <c r="D81" s="81">
        <v>8</v>
      </c>
      <c r="E81" s="94"/>
      <c r="F81" s="78">
        <f t="shared" ref="F81:F82" si="10">+E81*D81</f>
        <v>0</v>
      </c>
    </row>
    <row r="82" spans="1:6" ht="15" customHeight="1" x14ac:dyDescent="0.25">
      <c r="A82" s="79">
        <f>+A81+0.01</f>
        <v>6.0299999999999994</v>
      </c>
      <c r="B82" s="80" t="s">
        <v>169</v>
      </c>
      <c r="C82" s="79" t="s">
        <v>11</v>
      </c>
      <c r="D82" s="81">
        <v>1</v>
      </c>
      <c r="E82" s="94"/>
      <c r="F82" s="78">
        <f t="shared" si="10"/>
        <v>0</v>
      </c>
    </row>
    <row r="83" spans="1:6" ht="15.75" thickBot="1" x14ac:dyDescent="0.3">
      <c r="A83" s="48"/>
      <c r="B83" s="49"/>
      <c r="C83" s="50"/>
      <c r="D83" s="82"/>
      <c r="E83" s="51" t="s">
        <v>154</v>
      </c>
      <c r="F83" s="83">
        <f>SUM(F80:F82)</f>
        <v>0</v>
      </c>
    </row>
    <row r="84" spans="1:6" ht="15" customHeight="1" x14ac:dyDescent="0.25">
      <c r="A84" s="38">
        <v>7</v>
      </c>
      <c r="B84" s="47" t="s">
        <v>121</v>
      </c>
      <c r="C84" s="39"/>
      <c r="D84" s="76"/>
      <c r="E84" s="39"/>
      <c r="F84" s="77"/>
    </row>
    <row r="85" spans="1:6" ht="15" customHeight="1" x14ac:dyDescent="0.25">
      <c r="A85" s="108">
        <v>7.01</v>
      </c>
      <c r="B85" s="109" t="s">
        <v>173</v>
      </c>
      <c r="C85" s="108" t="s">
        <v>16</v>
      </c>
      <c r="D85" s="108">
        <v>622.20000000000005</v>
      </c>
      <c r="E85" s="104"/>
      <c r="F85" s="78">
        <f>+E85*D85</f>
        <v>0</v>
      </c>
    </row>
    <row r="86" spans="1:6" ht="15" customHeight="1" x14ac:dyDescent="0.25">
      <c r="A86" s="110">
        <v>7.02</v>
      </c>
      <c r="B86" s="109" t="s">
        <v>174</v>
      </c>
      <c r="C86" s="108" t="s">
        <v>16</v>
      </c>
      <c r="D86" s="108">
        <v>300</v>
      </c>
      <c r="E86" s="104"/>
      <c r="F86" s="78">
        <f t="shared" ref="F86:F97" si="11">+E86*D86</f>
        <v>0</v>
      </c>
    </row>
    <row r="87" spans="1:6" ht="219" customHeight="1" x14ac:dyDescent="0.25">
      <c r="A87" s="110">
        <v>7.03</v>
      </c>
      <c r="B87" s="111" t="s">
        <v>175</v>
      </c>
      <c r="C87" s="108" t="s">
        <v>11</v>
      </c>
      <c r="D87" s="108">
        <v>26</v>
      </c>
      <c r="E87" s="104"/>
      <c r="F87" s="78">
        <f t="shared" si="11"/>
        <v>0</v>
      </c>
    </row>
    <row r="88" spans="1:6" ht="409.5" customHeight="1" x14ac:dyDescent="0.25">
      <c r="A88" s="110">
        <v>7.04</v>
      </c>
      <c r="B88" s="111" t="s">
        <v>176</v>
      </c>
      <c r="C88" s="108" t="s">
        <v>11</v>
      </c>
      <c r="D88" s="108">
        <v>12</v>
      </c>
      <c r="E88" s="104"/>
      <c r="F88" s="78">
        <f t="shared" si="11"/>
        <v>0</v>
      </c>
    </row>
    <row r="89" spans="1:6" ht="233.25" customHeight="1" x14ac:dyDescent="0.25">
      <c r="A89" s="110">
        <v>7.05</v>
      </c>
      <c r="B89" s="111" t="s">
        <v>177</v>
      </c>
      <c r="C89" s="108" t="s">
        <v>11</v>
      </c>
      <c r="D89" s="108">
        <v>70</v>
      </c>
      <c r="E89" s="104"/>
      <c r="F89" s="78">
        <f t="shared" si="11"/>
        <v>0</v>
      </c>
    </row>
    <row r="90" spans="1:6" ht="97.5" customHeight="1" x14ac:dyDescent="0.25">
      <c r="A90" s="110">
        <v>7.06</v>
      </c>
      <c r="B90" s="111" t="s">
        <v>178</v>
      </c>
      <c r="C90" s="108" t="s">
        <v>11</v>
      </c>
      <c r="D90" s="108">
        <v>3</v>
      </c>
      <c r="E90" s="104"/>
      <c r="F90" s="78">
        <f t="shared" si="11"/>
        <v>0</v>
      </c>
    </row>
    <row r="91" spans="1:6" ht="150" x14ac:dyDescent="0.25">
      <c r="A91" s="110">
        <v>7.07</v>
      </c>
      <c r="B91" s="111" t="s">
        <v>179</v>
      </c>
      <c r="C91" s="108" t="s">
        <v>11</v>
      </c>
      <c r="D91" s="108">
        <v>2</v>
      </c>
      <c r="E91" s="104"/>
      <c r="F91" s="78">
        <f t="shared" si="11"/>
        <v>0</v>
      </c>
    </row>
    <row r="92" spans="1:6" ht="315" x14ac:dyDescent="0.25">
      <c r="A92" s="110">
        <v>7.08</v>
      </c>
      <c r="B92" s="111" t="s">
        <v>182</v>
      </c>
      <c r="C92" s="108" t="s">
        <v>11</v>
      </c>
      <c r="D92" s="108">
        <v>1</v>
      </c>
      <c r="E92" s="104"/>
      <c r="F92" s="78">
        <f t="shared" si="11"/>
        <v>0</v>
      </c>
    </row>
    <row r="93" spans="1:6" ht="45" x14ac:dyDescent="0.25">
      <c r="A93" s="110">
        <v>7.9</v>
      </c>
      <c r="B93" s="111" t="s">
        <v>180</v>
      </c>
      <c r="C93" s="108" t="s">
        <v>11</v>
      </c>
      <c r="D93" s="108">
        <v>1</v>
      </c>
      <c r="E93" s="104"/>
      <c r="F93" s="78">
        <f t="shared" si="11"/>
        <v>0</v>
      </c>
    </row>
    <row r="94" spans="1:6" ht="45" x14ac:dyDescent="0.25">
      <c r="A94" s="112">
        <v>7.1</v>
      </c>
      <c r="B94" s="109" t="s">
        <v>181</v>
      </c>
      <c r="C94" s="108" t="s">
        <v>11</v>
      </c>
      <c r="D94" s="108">
        <v>3</v>
      </c>
      <c r="E94" s="104"/>
      <c r="F94" s="78">
        <f t="shared" si="11"/>
        <v>0</v>
      </c>
    </row>
    <row r="95" spans="1:6" ht="153" x14ac:dyDescent="0.25">
      <c r="A95" s="107">
        <v>7.11</v>
      </c>
      <c r="B95" s="106" t="s">
        <v>183</v>
      </c>
      <c r="C95" s="105" t="s">
        <v>11</v>
      </c>
      <c r="D95" s="105">
        <v>7</v>
      </c>
      <c r="E95" s="113"/>
      <c r="F95" s="78">
        <f t="shared" si="11"/>
        <v>0</v>
      </c>
    </row>
    <row r="96" spans="1:6" ht="165.75" x14ac:dyDescent="0.25">
      <c r="A96" s="107">
        <v>7.12</v>
      </c>
      <c r="B96" s="106" t="s">
        <v>184</v>
      </c>
      <c r="C96" s="105" t="s">
        <v>11</v>
      </c>
      <c r="D96" s="105">
        <v>4</v>
      </c>
      <c r="E96" s="113"/>
      <c r="F96" s="78">
        <f t="shared" si="11"/>
        <v>0</v>
      </c>
    </row>
    <row r="97" spans="1:6" ht="255" x14ac:dyDescent="0.25">
      <c r="A97" s="107">
        <v>7.13</v>
      </c>
      <c r="B97" s="106" t="s">
        <v>185</v>
      </c>
      <c r="C97" s="105" t="s">
        <v>11</v>
      </c>
      <c r="D97" s="105">
        <v>1</v>
      </c>
      <c r="E97" s="113"/>
      <c r="F97" s="78">
        <f t="shared" si="11"/>
        <v>0</v>
      </c>
    </row>
    <row r="98" spans="1:6" ht="15.75" thickBot="1" x14ac:dyDescent="0.3">
      <c r="A98" s="118"/>
      <c r="B98" s="119"/>
      <c r="C98" s="120"/>
      <c r="D98" s="120"/>
      <c r="E98" s="51" t="s">
        <v>160</v>
      </c>
      <c r="F98" s="83">
        <f>SUM(F85:F97)</f>
        <v>0</v>
      </c>
    </row>
    <row r="99" spans="1:6" x14ac:dyDescent="0.25">
      <c r="A99" s="114">
        <v>8</v>
      </c>
      <c r="B99" s="115" t="s">
        <v>158</v>
      </c>
      <c r="C99" s="116"/>
      <c r="D99" s="117"/>
      <c r="E99" s="39"/>
      <c r="F99" s="77"/>
    </row>
    <row r="100" spans="1:6" x14ac:dyDescent="0.25">
      <c r="A100" s="79">
        <v>8.01</v>
      </c>
      <c r="B100" s="80" t="s">
        <v>159</v>
      </c>
      <c r="C100" s="79" t="s">
        <v>17</v>
      </c>
      <c r="D100" s="81">
        <v>7738.62</v>
      </c>
      <c r="E100" s="78"/>
      <c r="F100" s="78">
        <f>+E100*D100</f>
        <v>0</v>
      </c>
    </row>
    <row r="101" spans="1:6" ht="15.75" thickBot="1" x14ac:dyDescent="0.3">
      <c r="A101" s="48"/>
      <c r="B101" s="49"/>
      <c r="C101" s="50"/>
      <c r="D101" s="82"/>
      <c r="E101" s="51" t="s">
        <v>161</v>
      </c>
      <c r="F101" s="83">
        <f>SUM(F100)</f>
        <v>0</v>
      </c>
    </row>
    <row r="102" spans="1:6" x14ac:dyDescent="0.25">
      <c r="A102" s="127" t="s">
        <v>19</v>
      </c>
      <c r="B102" s="127"/>
      <c r="C102" s="127"/>
      <c r="D102" s="127"/>
      <c r="E102" s="127"/>
      <c r="F102" s="26">
        <f>F60+F66+F71+F74+F78+F83+F98+F101</f>
        <v>0</v>
      </c>
    </row>
    <row r="103" spans="1:6" x14ac:dyDescent="0.25">
      <c r="A103" s="133" t="s">
        <v>20</v>
      </c>
      <c r="B103" s="133"/>
      <c r="C103" s="133"/>
      <c r="D103" s="133"/>
      <c r="E103" s="27">
        <v>0.23899999999999999</v>
      </c>
      <c r="F103" s="28">
        <f>F102*E103</f>
        <v>0</v>
      </c>
    </row>
    <row r="104" spans="1:6" x14ac:dyDescent="0.25">
      <c r="A104" s="133" t="s">
        <v>21</v>
      </c>
      <c r="B104" s="133"/>
      <c r="C104" s="133"/>
      <c r="D104" s="133"/>
      <c r="E104" s="27">
        <v>0.02</v>
      </c>
      <c r="F104" s="28">
        <f t="shared" ref="F104:F105" si="12">F103*E104</f>
        <v>0</v>
      </c>
    </row>
    <row r="105" spans="1:6" x14ac:dyDescent="0.25">
      <c r="A105" s="133" t="s">
        <v>22</v>
      </c>
      <c r="B105" s="133"/>
      <c r="C105" s="133"/>
      <c r="D105" s="133"/>
      <c r="E105" s="27">
        <v>0.04</v>
      </c>
      <c r="F105" s="28">
        <f t="shared" si="12"/>
        <v>0</v>
      </c>
    </row>
    <row r="106" spans="1:6" x14ac:dyDescent="0.25">
      <c r="A106" s="127" t="s">
        <v>23</v>
      </c>
      <c r="B106" s="127"/>
      <c r="C106" s="127"/>
      <c r="D106" s="127"/>
      <c r="E106" s="29">
        <f>SUM(E103:E105)</f>
        <v>0.29899999999999999</v>
      </c>
      <c r="F106" s="30">
        <f>SUM(F103:F105)</f>
        <v>0</v>
      </c>
    </row>
    <row r="107" spans="1:6" ht="15.75" x14ac:dyDescent="0.25">
      <c r="A107" s="129" t="s">
        <v>171</v>
      </c>
      <c r="B107" s="129"/>
      <c r="C107" s="129"/>
      <c r="D107" s="129"/>
      <c r="E107" s="129"/>
      <c r="F107" s="102">
        <f>F102+F106</f>
        <v>0</v>
      </c>
    </row>
    <row r="108" spans="1:6" ht="20.25" x14ac:dyDescent="0.3">
      <c r="A108" s="122" t="s">
        <v>170</v>
      </c>
      <c r="B108" s="123"/>
      <c r="C108" s="123"/>
      <c r="D108" s="123"/>
      <c r="E108" s="124"/>
      <c r="F108" s="74">
        <f>F49+F107</f>
        <v>0</v>
      </c>
    </row>
    <row r="109" spans="1:6" ht="21" x14ac:dyDescent="0.25">
      <c r="A109" s="4" t="s">
        <v>2</v>
      </c>
      <c r="B109" s="4"/>
      <c r="C109" s="4"/>
      <c r="D109" s="4"/>
      <c r="E109" s="4"/>
      <c r="F109" s="5"/>
    </row>
    <row r="110" spans="1:6" x14ac:dyDescent="0.25">
      <c r="A110" s="125" t="s">
        <v>3</v>
      </c>
      <c r="B110" s="125"/>
      <c r="C110" s="125"/>
      <c r="D110" s="125"/>
      <c r="E110" s="125"/>
      <c r="F110" s="125"/>
    </row>
    <row r="111" spans="1:6" x14ac:dyDescent="0.25">
      <c r="A111" s="126"/>
      <c r="B111" s="126"/>
      <c r="C111" s="126"/>
      <c r="D111" s="126"/>
      <c r="E111" s="126"/>
      <c r="F111" s="126"/>
    </row>
    <row r="112" spans="1:6" ht="15" customHeight="1" x14ac:dyDescent="0.25">
      <c r="A112" s="126"/>
      <c r="B112" s="126"/>
      <c r="C112" s="126"/>
      <c r="D112" s="126"/>
      <c r="E112" s="126"/>
      <c r="F112" s="126"/>
    </row>
    <row r="113" spans="1:6" ht="15" customHeight="1" x14ac:dyDescent="0.25">
      <c r="A113" s="126"/>
      <c r="B113" s="126"/>
      <c r="C113" s="126"/>
      <c r="D113" s="126"/>
      <c r="E113" s="126"/>
      <c r="F113" s="126"/>
    </row>
    <row r="114" spans="1:6" x14ac:dyDescent="0.25">
      <c r="A114" s="121" t="s">
        <v>4</v>
      </c>
      <c r="B114" s="121"/>
      <c r="C114" s="121"/>
      <c r="D114" s="121"/>
      <c r="E114" s="121"/>
      <c r="F114" s="121"/>
    </row>
    <row r="115" spans="1:6" ht="15" customHeight="1" x14ac:dyDescent="0.25">
      <c r="A115" s="121" t="s">
        <v>5</v>
      </c>
      <c r="B115" s="121"/>
      <c r="C115" s="121"/>
      <c r="D115" s="121"/>
      <c r="E115" s="121"/>
      <c r="F115" s="121"/>
    </row>
    <row r="116" spans="1:6" ht="15" customHeight="1" x14ac:dyDescent="0.25">
      <c r="A116" s="121" t="s">
        <v>6</v>
      </c>
      <c r="B116" s="121"/>
      <c r="C116" s="121"/>
      <c r="D116" s="121"/>
      <c r="E116" s="121"/>
      <c r="F116" s="121"/>
    </row>
    <row r="117" spans="1:6" ht="18" customHeight="1" x14ac:dyDescent="0.25">
      <c r="A117" s="121" t="s">
        <v>7</v>
      </c>
      <c r="B117" s="121"/>
      <c r="C117" s="121"/>
      <c r="D117" s="121"/>
      <c r="E117" s="121"/>
      <c r="F117" s="121"/>
    </row>
    <row r="118" spans="1:6" ht="36.75" customHeight="1" x14ac:dyDescent="0.25"/>
    <row r="134" ht="15" customHeight="1" x14ac:dyDescent="0.25"/>
    <row r="135" ht="15" customHeight="1" x14ac:dyDescent="0.25"/>
    <row r="137" ht="15" customHeight="1" x14ac:dyDescent="0.25"/>
    <row r="138" ht="15" customHeight="1" x14ac:dyDescent="0.25"/>
    <row r="139" ht="18" customHeight="1" x14ac:dyDescent="0.25"/>
    <row r="140" ht="38.25" customHeight="1" x14ac:dyDescent="0.25"/>
    <row r="185" ht="15" customHeight="1" x14ac:dyDescent="0.25"/>
    <row r="186" ht="15" customHeight="1" x14ac:dyDescent="0.25"/>
    <row r="188" ht="15" customHeight="1" x14ac:dyDescent="0.25"/>
    <row r="189" ht="15" customHeight="1" x14ac:dyDescent="0.25"/>
    <row r="190" ht="18" customHeight="1" x14ac:dyDescent="0.25"/>
    <row r="191" ht="35.25" customHeight="1" x14ac:dyDescent="0.25"/>
    <row r="236" ht="17.25" customHeight="1" x14ac:dyDescent="0.25"/>
    <row r="237" ht="15" customHeight="1" x14ac:dyDescent="0.25"/>
    <row r="238" ht="15" customHeight="1" x14ac:dyDescent="0.25"/>
    <row r="240" ht="15" customHeight="1" x14ac:dyDescent="0.25"/>
    <row r="241" ht="15" customHeight="1" x14ac:dyDescent="0.25"/>
    <row r="242" ht="18" customHeight="1" x14ac:dyDescent="0.25"/>
    <row r="243" ht="36.75" customHeight="1" x14ac:dyDescent="0.25"/>
    <row r="269" ht="16.5" customHeight="1" x14ac:dyDescent="0.25"/>
    <row r="307" ht="15" customHeight="1" x14ac:dyDescent="0.25"/>
    <row r="308" ht="15" customHeight="1" x14ac:dyDescent="0.25"/>
    <row r="310" ht="15" customHeight="1" x14ac:dyDescent="0.25"/>
    <row r="311" ht="15" customHeight="1" x14ac:dyDescent="0.25"/>
  </sheetData>
  <mergeCells count="26">
    <mergeCell ref="A102:E102"/>
    <mergeCell ref="A44:E44"/>
    <mergeCell ref="A45:D45"/>
    <mergeCell ref="A1:F1"/>
    <mergeCell ref="A2:F2"/>
    <mergeCell ref="A3:F3"/>
    <mergeCell ref="A4:F4"/>
    <mergeCell ref="A5:F5"/>
    <mergeCell ref="B6:F6"/>
    <mergeCell ref="B50:F50"/>
    <mergeCell ref="A46:D46"/>
    <mergeCell ref="A47:D47"/>
    <mergeCell ref="A48:D48"/>
    <mergeCell ref="A49:E49"/>
    <mergeCell ref="A117:F117"/>
    <mergeCell ref="A108:E108"/>
    <mergeCell ref="A103:D103"/>
    <mergeCell ref="A104:D104"/>
    <mergeCell ref="A105:D105"/>
    <mergeCell ref="A106:D106"/>
    <mergeCell ref="A107:E107"/>
    <mergeCell ref="A110:F110"/>
    <mergeCell ref="A111:F113"/>
    <mergeCell ref="A114:F114"/>
    <mergeCell ref="A115:F115"/>
    <mergeCell ref="A116:F116"/>
  </mergeCells>
  <conditionalFormatting sqref="F108">
    <cfRule type="expression" dxfId="23" priority="63" stopIfTrue="1">
      <formula>"&gt;G29"</formula>
    </cfRule>
    <cfRule type="expression" dxfId="22" priority="64" stopIfTrue="1">
      <formula>"&lt;G29"""</formula>
    </cfRule>
  </conditionalFormatting>
  <conditionalFormatting sqref="A6">
    <cfRule type="cellIs" dxfId="21" priority="24" stopIfTrue="1" operator="equal">
      <formula>"ESCRIBA AQUÍ EL NOMBRE DE LA OBRA"</formula>
    </cfRule>
  </conditionalFormatting>
  <conditionalFormatting sqref="A8:B8">
    <cfRule type="cellIs" dxfId="20" priority="23" operator="equal">
      <formula>"ESCRIBA AQUÍ EL NOMBRE DEL CAPITULO"</formula>
    </cfRule>
  </conditionalFormatting>
  <conditionalFormatting sqref="A17:B17">
    <cfRule type="cellIs" dxfId="19" priority="22" operator="equal">
      <formula>"ESCRIBA AQUÍ EL NOMBRE DEL CAPITULO"</formula>
    </cfRule>
  </conditionalFormatting>
  <conditionalFormatting sqref="A23:B23">
    <cfRule type="cellIs" dxfId="18" priority="21" operator="equal">
      <formula>"ESCRIBA AQUÍ EL NOMBRE DEL CAPITULO"</formula>
    </cfRule>
  </conditionalFormatting>
  <conditionalFormatting sqref="A27:B27">
    <cfRule type="cellIs" dxfId="17" priority="20" operator="equal">
      <formula>"ESCRIBA AQUÍ EL NOMBRE DEL CAPITULO"</formula>
    </cfRule>
  </conditionalFormatting>
  <conditionalFormatting sqref="A30:B30">
    <cfRule type="cellIs" dxfId="16" priority="19" operator="equal">
      <formula>"ESCRIBA AQUÍ EL NOMBRE DEL CAPITULO"</formula>
    </cfRule>
  </conditionalFormatting>
  <conditionalFormatting sqref="A33:B33">
    <cfRule type="cellIs" dxfId="15" priority="18" operator="equal">
      <formula>"ESCRIBA AQUÍ EL NOMBRE DEL CAPITULO"</formula>
    </cfRule>
  </conditionalFormatting>
  <conditionalFormatting sqref="A36:B36">
    <cfRule type="cellIs" dxfId="14" priority="17" operator="equal">
      <formula>"ESCRIBA AQUÍ EL NOMBRE DEL CAPITULO"</formula>
    </cfRule>
  </conditionalFormatting>
  <conditionalFormatting sqref="A41:B41">
    <cfRule type="cellIs" dxfId="13" priority="16" operator="equal">
      <formula>"ESCRIBA AQUÍ EL NOMBRE DEL CAPITULO"</formula>
    </cfRule>
  </conditionalFormatting>
  <conditionalFormatting sqref="F49">
    <cfRule type="expression" dxfId="12" priority="12" stopIfTrue="1">
      <formula>"&gt;G29"</formula>
    </cfRule>
    <cfRule type="expression" dxfId="11" priority="13" stopIfTrue="1">
      <formula>"&lt;G29"""</formula>
    </cfRule>
  </conditionalFormatting>
  <conditionalFormatting sqref="A50">
    <cfRule type="cellIs" dxfId="10" priority="11" stopIfTrue="1" operator="equal">
      <formula>"ESCRIBA AQUÍ EL NOMBRE DE LA OBRA"</formula>
    </cfRule>
  </conditionalFormatting>
  <conditionalFormatting sqref="A52:B52">
    <cfRule type="cellIs" dxfId="9" priority="10" operator="equal">
      <formula>"ESCRIBA AQUÍ EL NOMBRE DEL CAPITULO"</formula>
    </cfRule>
  </conditionalFormatting>
  <conditionalFormatting sqref="A61:B61">
    <cfRule type="cellIs" dxfId="8" priority="9" operator="equal">
      <formula>"ESCRIBA AQUÍ EL NOMBRE DEL CAPITULO"</formula>
    </cfRule>
  </conditionalFormatting>
  <conditionalFormatting sqref="A67:B67">
    <cfRule type="cellIs" dxfId="7" priority="8" operator="equal">
      <formula>"ESCRIBA AQUÍ EL NOMBRE DEL CAPITULO"</formula>
    </cfRule>
  </conditionalFormatting>
  <conditionalFormatting sqref="A72:B72">
    <cfRule type="cellIs" dxfId="6" priority="7" operator="equal">
      <formula>"ESCRIBA AQUÍ EL NOMBRE DEL CAPITULO"</formula>
    </cfRule>
  </conditionalFormatting>
  <conditionalFormatting sqref="A75:B75">
    <cfRule type="cellIs" dxfId="5" priority="6" operator="equal">
      <formula>"ESCRIBA AQUÍ EL NOMBRE DEL CAPITULO"</formula>
    </cfRule>
  </conditionalFormatting>
  <conditionalFormatting sqref="A79:B79">
    <cfRule type="cellIs" dxfId="4" priority="5" operator="equal">
      <formula>"ESCRIBA AQUÍ EL NOMBRE DEL CAPITULO"</formula>
    </cfRule>
  </conditionalFormatting>
  <conditionalFormatting sqref="A84:B84">
    <cfRule type="cellIs" dxfId="3" priority="4" operator="equal">
      <formula>"ESCRIBA AQUÍ EL NOMBRE DEL CAPITULO"</formula>
    </cfRule>
  </conditionalFormatting>
  <conditionalFormatting sqref="A99:B99">
    <cfRule type="cellIs" dxfId="2" priority="3" operator="equal">
      <formula>"ESCRIBA AQUÍ EL NOMBRE DEL CAPITULO"</formula>
    </cfRule>
  </conditionalFormatting>
  <conditionalFormatting sqref="F107">
    <cfRule type="expression" dxfId="1" priority="1" stopIfTrue="1">
      <formula>"&gt;G29"</formula>
    </cfRule>
    <cfRule type="expression" dxfId="0" priority="2" stopIfTrue="1">
      <formula>"&lt;G29"""</formula>
    </cfRule>
  </conditionalFormatting>
  <pageMargins left="0.7" right="0.7" top="0.75" bottom="0.75" header="0.3" footer="0.3"/>
  <pageSetup paperSize="9" scale="64"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GRUPO 1</vt:lpstr>
      <vt:lpstr>GRUPO 2</vt:lpstr>
      <vt:lpstr>'GRUPO 2'!SbtPpto</vt:lpstr>
      <vt:lpstr>SbtPpto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Susana Arango Rodriguez</dc:creator>
  <cp:keywords/>
  <dc:description/>
  <cp:lastModifiedBy>ASUS</cp:lastModifiedBy>
  <cp:revision/>
  <cp:lastPrinted>2022-12-13T17:40:08Z</cp:lastPrinted>
  <dcterms:created xsi:type="dcterms:W3CDTF">2020-09-28T03:50:05Z</dcterms:created>
  <dcterms:modified xsi:type="dcterms:W3CDTF">2022-12-13T17:46:26Z</dcterms:modified>
  <cp:category/>
  <cp:contentStatus/>
</cp:coreProperties>
</file>