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2022\SAXX_22 MTTO EQUIPOS LAB LUISA ANTONIA AGUSTIN (GRUPOS DESIERTOS LP14)\PRESUPUESTO MTTO EQUIPOS LAB 1\"/>
    </mc:Choice>
  </mc:AlternateContent>
  <xr:revisionPtr revIDLastSave="0" documentId="13_ncr:1_{E5DDD404-CBF1-4C08-9BDF-3D6270F3D81B}" xr6:coauthVersionLast="47" xr6:coauthVersionMax="47" xr10:uidLastSave="{00000000-0000-0000-0000-000000000000}"/>
  <bookViews>
    <workbookView xWindow="-120" yWindow="-120" windowWidth="29040" windowHeight="15840" xr2:uid="{7F4FE5AD-0536-49F3-A093-7DF8EEE87AB8}"/>
  </bookViews>
  <sheets>
    <sheet name="PRESUPUESTO OFICIAL" sheetId="1" r:id="rId1"/>
  </sheets>
  <definedNames>
    <definedName name="_xlnm._FilterDatabase" localSheetId="0" hidden="1">'PRESUPUESTO OFICIAL'!#REF!</definedName>
    <definedName name="_xlnm.Print_Titles" localSheetId="0">'PRESUPUESTO OFICIAL'!$1:$2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2" i="1" l="1"/>
  <c r="J159" i="1"/>
  <c r="E152" i="1"/>
  <c r="E151" i="1"/>
  <c r="E150" i="1"/>
  <c r="E149" i="1"/>
  <c r="E148" i="1"/>
  <c r="E147" i="1"/>
  <c r="E146" i="1"/>
  <c r="E145" i="1"/>
  <c r="E144" i="1"/>
  <c r="D161" i="1"/>
  <c r="A143" i="1"/>
  <c r="A144" i="1" s="1"/>
  <c r="A145" i="1" s="1"/>
  <c r="A146" i="1" s="1"/>
  <c r="A147" i="1" s="1"/>
  <c r="A148" i="1" s="1"/>
  <c r="A149" i="1" s="1"/>
  <c r="A150" i="1" s="1"/>
  <c r="A151" i="1" s="1"/>
  <c r="A152" i="1" s="1"/>
  <c r="E142" i="1"/>
  <c r="A142" i="1"/>
  <c r="E141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A120" i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E119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7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39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1" i="1"/>
  <c r="E9" i="1"/>
  <c r="E8" i="1"/>
  <c r="E7" i="1"/>
  <c r="E6" i="1"/>
  <c r="D159" i="1"/>
  <c r="E5" i="1"/>
  <c r="E114" i="1" l="1"/>
  <c r="E153" i="1"/>
  <c r="D162" i="1"/>
  <c r="E136" i="1"/>
  <c r="E159" i="1"/>
  <c r="E162" i="1" s="1"/>
  <c r="D160" i="1"/>
  <c r="E143" i="1"/>
  <c r="E115" i="1" l="1"/>
  <c r="E116" i="1" s="1"/>
  <c r="C159" i="1" s="1"/>
  <c r="E137" i="1"/>
  <c r="E138" i="1" s="1"/>
  <c r="C160" i="1" s="1"/>
  <c r="E154" i="1"/>
  <c r="E155" i="1" s="1"/>
  <c r="C161" i="1" s="1"/>
  <c r="C162" i="1" l="1"/>
  <c r="J161" i="1" s="1"/>
  <c r="J162" i="1" s="1"/>
</calcChain>
</file>

<file path=xl/sharedStrings.xml><?xml version="1.0" encoding="utf-8"?>
<sst xmlns="http://schemas.openxmlformats.org/spreadsheetml/2006/main" count="209" uniqueCount="157">
  <si>
    <t>PRESUPUESTO OFICIAL</t>
  </si>
  <si>
    <t>OBJETO: REALIZAR EL MANTENIMIENTO A LOS EQUIPOS DE ANÁLISIS PERTENECIENTES A LA DIRECCIÓN DE LABORATORIO E INNOVACIÓN - DLIA DE LA CORPORACIÓN AUTÓNOMA REGIONAL DE CUNDINAMARCA - CAR.</t>
  </si>
  <si>
    <t>GRUPO I: MANTENIMIENTO A LOS EQUIPOS ESPECIALIZADOS DE MICROBIOLOGÍA Y FISICOQUÍMICO DE AGUAS.</t>
  </si>
  <si>
    <t>ITEM</t>
  </si>
  <si>
    <t xml:space="preserve">EQUIPO </t>
  </si>
  <si>
    <t>CANTIDAD 
ESTIMADA
MANTENIMIENTOS
(A)</t>
  </si>
  <si>
    <t>VALOR UNITARIO
 (B)</t>
  </si>
  <si>
    <t>VALOR TOTAL
(AXB)</t>
  </si>
  <si>
    <t>CENTRIFUGA DE MESA
TD5A OMXIE</t>
  </si>
  <si>
    <t>FILTAMAX XPRESS (Incluye: Compresor, estación de elusión, agitador rotacional,
vortex, plancha de agitación y bomba de flujo variable.)</t>
  </si>
  <si>
    <t>EQUIPO DE FILTRACION</t>
  </si>
  <si>
    <t>SELLADOR PARA SOBRES Q-TRAY IDEXX MODEL SEALER PLUSS</t>
  </si>
  <si>
    <t>SELLADOR PARA SOBRES Q-TRAY IDEXX MODEL 2X</t>
  </si>
  <si>
    <t>ANALIZADOR FORMACS PRIMACS</t>
  </si>
  <si>
    <t>MANTENIMIENTO ANALIZADOR FORMACS PRIMACS HT/TN TOC/TN analyzer SKALAR 10133. 
Módulo de agua Automuestreador LAS 160-10127, Detector de Nitrógeno, 
MCS 10113 COT</t>
  </si>
  <si>
    <t>REPUESTOS ANALIZADOR FORMACS PRIMACS</t>
  </si>
  <si>
    <t>CANTIDAD 
(A)</t>
  </si>
  <si>
    <t>Tubing polyethylene 1.5mm ID 15 m</t>
  </si>
  <si>
    <t>Washvessel high</t>
  </si>
  <si>
    <t xml:space="preserve">Washpump rotor 1 pc </t>
  </si>
  <si>
    <t>Pumptubing for rinsing pump orange/black 8 pcs</t>
  </si>
  <si>
    <t>Tygon tubing 2.4mm ID 15 m</t>
  </si>
  <si>
    <t>Tygon tubing 3.2mm ID 15 m</t>
  </si>
  <si>
    <t>Stepper motor 2 phase 1.8º</t>
  </si>
  <si>
    <t>Tubing 1.6x3.2mm PTFE 1 m</t>
  </si>
  <si>
    <t>Sleeve, Acidflex 2.5mm ID, set 25 pcs</t>
  </si>
  <si>
    <t>Tubing polyethylene 1.0mm ID 15 m</t>
  </si>
  <si>
    <t>Reactor Tube TC</t>
  </si>
  <si>
    <t>Service Part TC Injection Valve</t>
  </si>
  <si>
    <t>Coupling Connector with Ferrule</t>
  </si>
  <si>
    <t xml:space="preserve">Cooling Coil TC </t>
  </si>
  <si>
    <t>Dust/Disc Filter</t>
  </si>
  <si>
    <t>Halogen Scrubber</t>
  </si>
  <si>
    <t>Check valve</t>
  </si>
  <si>
    <t>Filter in-line (10/pack)</t>
  </si>
  <si>
    <t>Sleeve Norprene (5/pack)</t>
  </si>
  <si>
    <t xml:space="preserve"> Catalyst Co/Cr for TOC/TN 50g</t>
  </si>
  <si>
    <t>Ceramic reactor</t>
  </si>
  <si>
    <t>ESPECTROFOTOMETRO ANALIZADOR</t>
  </si>
  <si>
    <t>MANTENIMIENTO ESPECTROFOTOMETRO ANALIZADOR 
SAN PLUS-SKALAR MODULO SAAM AGUA</t>
  </si>
  <si>
    <t>REPUESTOS ESPECTROFOTOMETRO ANALIZADOR</t>
  </si>
  <si>
    <t>5175 Tubing FEP, naturel 1.0X2.0mm IDXOD 5 m</t>
  </si>
  <si>
    <t xml:space="preserve">1011 Sample needle standard 0.8mm 1 pc </t>
  </si>
  <si>
    <t xml:space="preserve">21000074 Screw needle holder 1 pc </t>
  </si>
  <si>
    <t xml:space="preserve">21000051 Washpump rotor 1 pc </t>
  </si>
  <si>
    <t>1060 Pumptubing for rinsing pump orange/black 8 pcs</t>
  </si>
  <si>
    <t>5410 Acid resistant tubing for pinch valves 5 pcs</t>
  </si>
  <si>
    <t>5260 Sample Splitter 3way 3StSt ndl 1 pc</t>
  </si>
  <si>
    <t xml:space="preserve">5130 Tygon tubing 0.8mm ID 15 m </t>
  </si>
  <si>
    <t>5132 Tygon tubing 2.4mm ID 15 m</t>
  </si>
  <si>
    <t>5142 Tubing polyethylene 1.5mm ID 15 m</t>
  </si>
  <si>
    <t>Sample splitter 4way 4StSt ndl 1 pc</t>
  </si>
  <si>
    <t>Pumptubing orange/green 0.10ml/min 12 pcs</t>
  </si>
  <si>
    <t>Pumptubing orange 0.42ml/min 12 pcs</t>
  </si>
  <si>
    <t>Pumptubing white 0.60ml/min 12 pcs</t>
  </si>
  <si>
    <t>Pumptubing red 0.80ml/min 12 pcs</t>
  </si>
  <si>
    <t>Pumptube acidf.ora 0.43ml/min 1 pc</t>
  </si>
  <si>
    <t>Pumptube acidf.yell 0.92ml/min 1 pc</t>
  </si>
  <si>
    <t>Pumptube acidf.gree 1.40ml/min</t>
  </si>
  <si>
    <t>Sigmacote for phase separator 25 ml</t>
  </si>
  <si>
    <t>Brij 35, 30% solution 250 ml</t>
  </si>
  <si>
    <t>Teflon tube 1m</t>
  </si>
  <si>
    <t>Sleeve, Acidflex 1.9mm ID, set 25 pcs</t>
  </si>
  <si>
    <t>Transmission tubing Acidflex 1.00 mm ID 1 m</t>
  </si>
  <si>
    <t>Tubing PVC 6.0 mm ID 15 m</t>
  </si>
  <si>
    <t>Filter 650 nm</t>
  </si>
  <si>
    <t>Debubbler glass large volume</t>
  </si>
  <si>
    <t>1 way valve for syringe 2 pcs</t>
  </si>
  <si>
    <t>O-Ring for heatexchanger 10 pcs</t>
  </si>
  <si>
    <t>O-Ring for screw heatexchanger 10 pcs</t>
  </si>
  <si>
    <t>O-Ring for fastner heatexchanger 10 pcs</t>
  </si>
  <si>
    <t>Tubing for waste organic solvents 3m</t>
  </si>
  <si>
    <t>Lubricant 25 ml</t>
  </si>
  <si>
    <t>DESTILADOR PURIFICADOR DE ACIDOS CTAC OMNIPURE</t>
  </si>
  <si>
    <t>ESPECTROFOTOMETRO SAN PLUS SKALAR MODULO SUELOS CON AUTOMUESTREADOR</t>
  </si>
  <si>
    <t>MANTENIMIENTO ESPECTROFOTOMETRO SAN PLUS SKALAR MODULO SUELOS CON AUTOMUESTREADOR y PC JANUS (SUELOS)
SOFTWARE FLOW ACCESS
INCLUYE CALIFICACION OPERACIONAL CON CADA INTEVENCION
INCLUYE CALIBRACION DE LA PLACA UNIDAD DE DIGESTION Digester 5620 O PLACA DE CALENTAMIENTO DE 42 PUESTOS</t>
  </si>
  <si>
    <t>REPUESTOS ESPECTROFOTOMETRO SAN PLUS SKALAR MODULO SUELOS CON AUTOMUESTREADOR</t>
  </si>
  <si>
    <t xml:space="preserve"> Tubing FEP, naturel 1.0X2.0mm IDXOD 5 m</t>
  </si>
  <si>
    <t xml:space="preserve">Sample needle standard 0.8mm 1 pc </t>
  </si>
  <si>
    <t xml:space="preserve">Screw needle holder 1 pc </t>
  </si>
  <si>
    <t>Sample Splitter 3way 3StSt ndl 1 pc</t>
  </si>
  <si>
    <t>Tubing polyethylene 1.0mm ID 5 m</t>
  </si>
  <si>
    <t>Sleeve tygon 3.2mm ID 50 pcs</t>
  </si>
  <si>
    <t>Sleeve tygon 2.4mm ID 50 pcs</t>
  </si>
  <si>
    <t>Manifold ""T"" StSt needle</t>
  </si>
  <si>
    <t>Tubing for man.switching valve 10 pcs</t>
  </si>
  <si>
    <t>Glass ""U"" column 1 pcs</t>
  </si>
  <si>
    <t>Nitrate reductor filling 10g</t>
  </si>
  <si>
    <t>Manifold 3-way 2 StSt needle 1 pc</t>
  </si>
  <si>
    <t>Manifold inlet connector 2.0mm 1 pc</t>
  </si>
  <si>
    <t>Manif 4way sleeve1PtIr2Klf 2mm</t>
  </si>
  <si>
    <t>Tubing silicon 0.5x2.5mm IDxOD - PERO 3 m</t>
  </si>
  <si>
    <t>Filter 540 nm 1 pc</t>
  </si>
  <si>
    <t>Pumptubing orange/yellow 0.16ml/min</t>
  </si>
  <si>
    <t>Pumptubing orange/white 0.23ml/min</t>
  </si>
  <si>
    <t>Pumptubing black 0.32ml/min</t>
  </si>
  <si>
    <t>Pumptubing orange 0.42ml/min</t>
  </si>
  <si>
    <t>Pumptubing red 0.80ml/min</t>
  </si>
  <si>
    <t>Pumptubing grey 1.00ml/min</t>
  </si>
  <si>
    <t>Pumptubing yellow 1.20ml/min</t>
  </si>
  <si>
    <t>Pumptubing yellow/blue 1.40ml/min</t>
  </si>
  <si>
    <t>Pumptubing blue 1.60ml/min</t>
  </si>
  <si>
    <t>FFD6 250 ml</t>
  </si>
  <si>
    <t xml:space="preserve">SUBTOTAL </t>
  </si>
  <si>
    <t>IVA 19%</t>
  </si>
  <si>
    <t>TOTAL PRESUPUESTO GRUPO I: MANTENIMIENTO A LOS EQUIPOS ESPECIALIZADOS DE MICROBIOLOGÍA Y FISICOQUÍMICO DE AGUAS.</t>
  </si>
  <si>
    <t>GRUPO II: MANTENIMIENTO A LOS EQUIPOS DE FISICOQUÍMICA DE SUELOS.</t>
  </si>
  <si>
    <t>Equipo de olla de presión para determinación PF
1. Olla de presión 5 bar.
2. Olla de presión 15 bar.
3. Manómetro 0.5 psi 
4. Manómetro 2.0 psi
5. Compresor
Determinacion de curvas de retencion de humedad</t>
  </si>
  <si>
    <t>Equipo para determinación de agregados Maser
YODER</t>
  </si>
  <si>
    <t>Equipo para determinar textura MASER BATIDORA
HAMILTON BEACH
HMD400</t>
  </si>
  <si>
    <t>Equipo Capacidad de Campo - suelo
(permeametro)</t>
  </si>
  <si>
    <t>Guelph Permeameter modelo 28000k1
permeametro</t>
  </si>
  <si>
    <t>Cazuela Casagrande Pinzuar PS-11</t>
  </si>
  <si>
    <t>Tamizador Retsch AS200</t>
  </si>
  <si>
    <t>Tamizador RO TAP
RX 29</t>
  </si>
  <si>
    <t>Penetrologger EIJKELKAMP
Medidor de resistencia a la penetración</t>
  </si>
  <si>
    <t>Medidor de Humedad 
HH2-Delta T
Moisture Meter</t>
  </si>
  <si>
    <t>TALADRO PERCUTOR ATLAS COPCO EIJKELKAMP (Gasolina)
G1AXS.0905HI
BARRENO AUTOMATICO</t>
  </si>
  <si>
    <t>Medidor de área foliar (portatil), LICOR, LI-3000C</t>
  </si>
  <si>
    <t>Escaner portatil de área foliar (de mesa), LICOR, LI-3100C</t>
  </si>
  <si>
    <t>Agitador rotativo para TCLP 12 puestos, Analytical Testing Corp LLC</t>
  </si>
  <si>
    <t>Sistema de medición portable inteligente de fotosintesis, LICOR LI6800P</t>
  </si>
  <si>
    <t>Estacion metereológica autónoma</t>
  </si>
  <si>
    <t>Sensor periferico</t>
  </si>
  <si>
    <t>IVA SUBTOTAL</t>
  </si>
  <si>
    <t>TOTAL PRESUPUESTO GRUPO  II: MANTENIMIENTO A LOS EQUIPOS DE FISICOQUÍMICA DE SUELOS.</t>
  </si>
  <si>
    <t>GRUPO III: MANTENIMIENTO A LOS EQUIPOS DE TITULACIÓN AUTOMÁTICA.</t>
  </si>
  <si>
    <t>TITULADOR AUTOMÁTICO METTLER TOLEDO T50 RONDOLINO</t>
  </si>
  <si>
    <t>TITULADOR CON AUTOMUESTREADOR RONDOLINO T9 CON ELECTRODOS Y 5 BURETAS DV 1020 Y DV 1010 
METLER TOLEDO
EXCELLENCE</t>
  </si>
  <si>
    <t>BURETA A PISTON AUTOMATICA PARA TITULADORES 10ml</t>
  </si>
  <si>
    <t>BURETA A PISTON AUTOMATICA PARA TITULADORES 20ml</t>
  </si>
  <si>
    <t>AUTOMUESTREADOR TITULADOR T50 RONDOLINO</t>
  </si>
  <si>
    <t>TITULADOR AUTOMÁTICO METTLER TOLEDO  T50 RONDOLINO</t>
  </si>
  <si>
    <t>TOTAL PRESUPUESTO GRUPO III MANTENIMIENTO A LOS EQUIPOS DE TITULACIÓN AUTOMÁTICA.</t>
  </si>
  <si>
    <t xml:space="preserve">GRUPO </t>
  </si>
  <si>
    <t>DESCRICION</t>
  </si>
  <si>
    <t>PRESUPUESTO OFICIAL POR GRUPO</t>
  </si>
  <si>
    <t>CANTIDAD ESTIMADA MANTENMIENTO</t>
  </si>
  <si>
    <t>CANTIDAD ESTIMADA REPUESTOS</t>
  </si>
  <si>
    <t>TOTAL ITEMS POR GRUPO</t>
  </si>
  <si>
    <t>CDP</t>
  </si>
  <si>
    <t>VIGENCIA FUTURA</t>
  </si>
  <si>
    <t>TOTAL</t>
  </si>
  <si>
    <t>I</t>
  </si>
  <si>
    <t>MANTENIMIENTO A LOS EQUIPOS ESPECIALIZADOS DE MICROBIOLOGÍA Y FISICOQUÍMICO DE AGUAS.</t>
  </si>
  <si>
    <t>22603095</t>
  </si>
  <si>
    <t>II</t>
  </si>
  <si>
    <t>MANTENIMIENTO A LOS EQUIPOS DE FISICOQUÍMICA DE SUELOS.</t>
  </si>
  <si>
    <t>III</t>
  </si>
  <si>
    <t>MANTENIMIENTO A LOS EQUIPOS DE TITULACIÓN AUTOMÁTICA.</t>
  </si>
  <si>
    <t xml:space="preserve">TOTAL PRESUPUESTO OFICIAL </t>
  </si>
  <si>
    <t>DIFERENCIA</t>
  </si>
  <si>
    <t>La CAR adjudicara el contrato por el valor total del presupuesto oficial dado para cada grupo, el número de servicios de mantenimiento y repuestos se basó en un estimado de posibles servicios, sin embargo, estos servicios estarán sujetos a las necesidades que la Dirección de Laboratorio e Innovación Ambiental - DLIA, estime conveniente, es decir, que se podrá requerir cantidades diferentes en cada ítem, de acuerdo a las necesidades requeridas, hasta agotar el presupuesto oficial que soporta el proceso para cada uno de los grupos.</t>
  </si>
  <si>
    <t>EDWIN GIOVANNI GARCIA MASMELA</t>
  </si>
  <si>
    <t>DIRECTOR DE LABORATORIO E INNOVACIÓN AMBIENTAL - DLIA</t>
  </si>
  <si>
    <t>Proyecto: Iveth Caro - Contratista DLIA - CAR</t>
  </si>
  <si>
    <t>Reviso: Carlos M Ramirez - Contratista DLIA- 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</si>
</sst>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[$$-240A]#,##0;[Red][$$-240A]#,##0"/>
    <numFmt numFmtId="165" formatCode="[$$-240A]#,##0.0;[Red][$$-240A]#,##0.0"/>
    <numFmt numFmtId="166" formatCode="#,##0_ ;\-#,##0\ "/>
    <numFmt numFmtId="167" formatCode="[$$-240A]\ #,##0.00;[Red][$$-240A]\ #,##0.00"/>
    <numFmt numFmtId="168" formatCode="#,##0_ ;[Red]\-#,##0\ "/>
    <numFmt numFmtId="169" formatCode="&quot;$&quot;\ #,##0;[Red]&quot;$&quot;\ #,##0"/>
    <numFmt numFmtId="170" formatCode="#,##0;[Red]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9"/>
      <color theme="1"/>
      <name val="Arial Narrow"/>
      <family val="2"/>
    </font>
    <font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3" fillId="3" borderId="0" xfId="3" applyFont="1" applyFill="1" applyAlignment="1" applyProtection="1">
      <alignment vertical="center"/>
      <protection hidden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1" applyNumberFormat="1" applyFont="1" applyFill="1" applyBorder="1" applyAlignment="1">
      <alignment horizontal="center" vertical="center"/>
    </xf>
    <xf numFmtId="6" fontId="3" fillId="0" borderId="1" xfId="0" applyNumberFormat="1" applyFont="1" applyBorder="1" applyAlignment="1">
      <alignment horizontal="right" vertical="center"/>
    </xf>
    <xf numFmtId="164" fontId="3" fillId="3" borderId="1" xfId="3" applyNumberFormat="1" applyFont="1" applyFill="1" applyBorder="1" applyAlignment="1">
      <alignment horizontal="right" vertical="center"/>
    </xf>
    <xf numFmtId="3" fontId="3" fillId="0" borderId="1" xfId="1" applyNumberFormat="1" applyFont="1" applyFill="1" applyBorder="1" applyAlignment="1">
      <alignment horizontal="center" vertical="center" wrapText="1"/>
    </xf>
    <xf numFmtId="3" fontId="3" fillId="0" borderId="1" xfId="2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3" fontId="4" fillId="4" borderId="1" xfId="3" applyNumberFormat="1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right" vertical="center"/>
    </xf>
    <xf numFmtId="6" fontId="3" fillId="0" borderId="0" xfId="0" applyNumberFormat="1" applyFont="1" applyAlignment="1">
      <alignment horizontal="left" vertical="center"/>
    </xf>
    <xf numFmtId="42" fontId="3" fillId="0" borderId="0" xfId="2" applyFont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/>
    </xf>
    <xf numFmtId="166" fontId="3" fillId="0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164" fontId="3" fillId="3" borderId="1" xfId="3" applyNumberFormat="1" applyFont="1" applyFill="1" applyBorder="1" applyAlignment="1">
      <alignment vertical="center"/>
    </xf>
    <xf numFmtId="167" fontId="3" fillId="0" borderId="0" xfId="0" applyNumberFormat="1" applyFont="1" applyAlignment="1">
      <alignment horizontal="left" vertical="center"/>
    </xf>
    <xf numFmtId="164" fontId="4" fillId="3" borderId="1" xfId="3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vertical="center" wrapText="1"/>
    </xf>
    <xf numFmtId="6" fontId="3" fillId="0" borderId="1" xfId="0" applyNumberFormat="1" applyFont="1" applyBorder="1" applyAlignment="1">
      <alignment vertical="center"/>
    </xf>
    <xf numFmtId="168" fontId="7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69" fontId="6" fillId="0" borderId="2" xfId="0" applyNumberFormat="1" applyFont="1" applyBorder="1" applyAlignment="1">
      <alignment horizontal="right" vertical="center"/>
    </xf>
    <xf numFmtId="169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169" fontId="6" fillId="0" borderId="3" xfId="0" applyNumberFormat="1" applyFont="1" applyBorder="1" applyAlignment="1">
      <alignment horizontal="right" vertical="center"/>
    </xf>
    <xf numFmtId="169" fontId="6" fillId="0" borderId="4" xfId="0" applyNumberFormat="1" applyFont="1" applyBorder="1" applyAlignment="1">
      <alignment horizontal="center" vertical="center"/>
    </xf>
    <xf numFmtId="169" fontId="6" fillId="0" borderId="5" xfId="0" applyNumberFormat="1" applyFont="1" applyBorder="1" applyAlignment="1">
      <alignment horizontal="center" vertical="center"/>
    </xf>
    <xf numFmtId="169" fontId="6" fillId="0" borderId="1" xfId="0" applyNumberFormat="1" applyFont="1" applyBorder="1" applyAlignment="1">
      <alignment vertical="center"/>
    </xf>
    <xf numFmtId="0" fontId="5" fillId="5" borderId="1" xfId="0" applyFont="1" applyFill="1" applyBorder="1" applyAlignment="1">
      <alignment horizontal="right" vertical="center"/>
    </xf>
    <xf numFmtId="6" fontId="4" fillId="2" borderId="1" xfId="0" applyNumberFormat="1" applyFont="1" applyFill="1" applyBorder="1" applyAlignment="1">
      <alignment vertical="center"/>
    </xf>
    <xf numFmtId="170" fontId="4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left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4" fillId="3" borderId="6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 applyProtection="1">
      <alignment horizontal="left" vertical="center"/>
      <protection locked="0"/>
    </xf>
    <xf numFmtId="167" fontId="4" fillId="0" borderId="0" xfId="0" applyNumberFormat="1" applyFont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</cellXfs>
  <cellStyles count="4">
    <cellStyle name="Moneda" xfId="1" builtinId="4"/>
    <cellStyle name="Moneda [0]" xfId="2" builtinId="7"/>
    <cellStyle name="Normal" xfId="0" builtinId="0"/>
    <cellStyle name="Normal 7" xfId="3" xr:uid="{5E531117-4334-4DAC-987D-D6E411A848F4}"/>
  </cellStyles>
  <dxfs count="4"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BF3F1-5507-45E5-8653-2630D18D378D}">
  <dimension ref="A1:M175"/>
  <sheetViews>
    <sheetView showGridLines="0" tabSelected="1" topLeftCell="A151" zoomScaleNormal="100" workbookViewId="0">
      <selection activeCell="A12" sqref="A12:B12"/>
    </sheetView>
  </sheetViews>
  <sheetFormatPr baseColWidth="10" defaultColWidth="11.42578125" defaultRowHeight="12.75" x14ac:dyDescent="0.25"/>
  <cols>
    <col min="1" max="1" width="7.42578125" style="31" bestFit="1" customWidth="1"/>
    <col min="2" max="2" width="52" style="2" customWidth="1"/>
    <col min="3" max="3" width="19.5703125" style="31" customWidth="1"/>
    <col min="4" max="5" width="17.5703125" style="2" bestFit="1" customWidth="1"/>
    <col min="6" max="6" width="11.42578125" style="2" bestFit="1" customWidth="1"/>
    <col min="7" max="7" width="17.85546875" style="2" customWidth="1"/>
    <col min="8" max="8" width="17.7109375" style="2" customWidth="1"/>
    <col min="9" max="9" width="14.42578125" style="2" customWidth="1"/>
    <col min="10" max="10" width="18.42578125" style="2" customWidth="1"/>
    <col min="11" max="11" width="15" style="2" customWidth="1"/>
    <col min="12" max="16384" width="11.42578125" style="2"/>
  </cols>
  <sheetData>
    <row r="1" spans="1:6" ht="16.5" x14ac:dyDescent="0.25">
      <c r="A1" s="1" t="s">
        <v>0</v>
      </c>
      <c r="B1" s="1"/>
      <c r="C1" s="1"/>
      <c r="D1" s="1"/>
      <c r="E1" s="1"/>
    </row>
    <row r="2" spans="1:6" ht="51" customHeight="1" x14ac:dyDescent="0.25">
      <c r="A2" s="3" t="s">
        <v>1</v>
      </c>
      <c r="B2" s="3"/>
      <c r="C2" s="3"/>
      <c r="D2" s="3"/>
      <c r="E2" s="3"/>
    </row>
    <row r="3" spans="1:6" x14ac:dyDescent="0.25">
      <c r="A3" s="4" t="s">
        <v>2</v>
      </c>
      <c r="B3" s="4"/>
      <c r="C3" s="4"/>
      <c r="D3" s="4"/>
      <c r="E3" s="4"/>
      <c r="F3" s="5"/>
    </row>
    <row r="4" spans="1:6" ht="51" x14ac:dyDescent="0.25">
      <c r="A4" s="6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5"/>
    </row>
    <row r="5" spans="1:6" ht="25.5" x14ac:dyDescent="0.25">
      <c r="A5" s="8">
        <v>1</v>
      </c>
      <c r="B5" s="9" t="s">
        <v>8</v>
      </c>
      <c r="C5" s="10">
        <v>1</v>
      </c>
      <c r="D5" s="11">
        <v>3164770</v>
      </c>
      <c r="E5" s="12">
        <f>ROUND((C5*D5),0)</f>
        <v>3164770</v>
      </c>
      <c r="F5" s="5"/>
    </row>
    <row r="6" spans="1:6" ht="38.25" x14ac:dyDescent="0.25">
      <c r="A6" s="8">
        <v>2</v>
      </c>
      <c r="B6" s="9" t="s">
        <v>9</v>
      </c>
      <c r="C6" s="10">
        <v>2</v>
      </c>
      <c r="D6" s="11">
        <v>13981140</v>
      </c>
      <c r="E6" s="12">
        <f t="shared" ref="E6:E9" si="0">ROUND((C6*D6),0)</f>
        <v>27962280</v>
      </c>
      <c r="F6" s="5"/>
    </row>
    <row r="7" spans="1:6" x14ac:dyDescent="0.25">
      <c r="A7" s="8">
        <v>3</v>
      </c>
      <c r="B7" s="9" t="s">
        <v>10</v>
      </c>
      <c r="C7" s="10">
        <v>4</v>
      </c>
      <c r="D7" s="11">
        <v>2447165</v>
      </c>
      <c r="E7" s="12">
        <f t="shared" si="0"/>
        <v>9788660</v>
      </c>
      <c r="F7" s="5"/>
    </row>
    <row r="8" spans="1:6" x14ac:dyDescent="0.25">
      <c r="A8" s="8">
        <v>4</v>
      </c>
      <c r="B8" s="9" t="s">
        <v>11</v>
      </c>
      <c r="C8" s="13">
        <v>1</v>
      </c>
      <c r="D8" s="11">
        <v>1267860</v>
      </c>
      <c r="E8" s="12">
        <f t="shared" si="0"/>
        <v>1267860</v>
      </c>
      <c r="F8" s="5"/>
    </row>
    <row r="9" spans="1:6" x14ac:dyDescent="0.25">
      <c r="A9" s="8">
        <v>5</v>
      </c>
      <c r="B9" s="9" t="s">
        <v>12</v>
      </c>
      <c r="C9" s="14">
        <v>2</v>
      </c>
      <c r="D9" s="11">
        <v>1261645</v>
      </c>
      <c r="E9" s="12">
        <f t="shared" si="0"/>
        <v>2523290</v>
      </c>
      <c r="F9" s="5"/>
    </row>
    <row r="10" spans="1:6" ht="51" x14ac:dyDescent="0.25">
      <c r="A10" s="15" t="s">
        <v>13</v>
      </c>
      <c r="B10" s="15"/>
      <c r="C10" s="16" t="s">
        <v>5</v>
      </c>
      <c r="D10" s="16" t="s">
        <v>6</v>
      </c>
      <c r="E10" s="16" t="s">
        <v>7</v>
      </c>
      <c r="F10" s="5"/>
    </row>
    <row r="11" spans="1:6" ht="51" x14ac:dyDescent="0.25">
      <c r="A11" s="8">
        <v>6</v>
      </c>
      <c r="B11" s="9" t="s">
        <v>14</v>
      </c>
      <c r="C11" s="14">
        <v>2</v>
      </c>
      <c r="D11" s="11">
        <v>30922320</v>
      </c>
      <c r="E11" s="12">
        <f>ROUND((C11*D11),0)</f>
        <v>61844640</v>
      </c>
      <c r="F11" s="5"/>
    </row>
    <row r="12" spans="1:6" ht="25.5" x14ac:dyDescent="0.25">
      <c r="A12" s="17" t="s">
        <v>15</v>
      </c>
      <c r="B12" s="17"/>
      <c r="C12" s="16" t="s">
        <v>16</v>
      </c>
      <c r="D12" s="16" t="s">
        <v>6</v>
      </c>
      <c r="E12" s="18" t="s">
        <v>7</v>
      </c>
      <c r="F12" s="5"/>
    </row>
    <row r="13" spans="1:6" x14ac:dyDescent="0.25">
      <c r="A13" s="8">
        <v>7</v>
      </c>
      <c r="B13" s="9" t="s">
        <v>17</v>
      </c>
      <c r="C13" s="14">
        <v>1</v>
      </c>
      <c r="D13" s="11">
        <v>417360</v>
      </c>
      <c r="E13" s="12">
        <f>ROUND((C13*D13),0)</f>
        <v>417360</v>
      </c>
      <c r="F13" s="5"/>
    </row>
    <row r="14" spans="1:6" x14ac:dyDescent="0.25">
      <c r="A14" s="8">
        <v>8</v>
      </c>
      <c r="B14" s="9" t="s">
        <v>18</v>
      </c>
      <c r="C14" s="14">
        <v>1</v>
      </c>
      <c r="D14" s="11">
        <v>4963920</v>
      </c>
      <c r="E14" s="12">
        <f t="shared" ref="E14:E37" si="1">ROUND((C14*D14),0)</f>
        <v>4963920</v>
      </c>
      <c r="F14" s="5"/>
    </row>
    <row r="15" spans="1:6" x14ac:dyDescent="0.25">
      <c r="A15" s="8">
        <v>9</v>
      </c>
      <c r="B15" s="9" t="s">
        <v>19</v>
      </c>
      <c r="C15" s="14">
        <v>1</v>
      </c>
      <c r="D15" s="11">
        <v>168720.00000000003</v>
      </c>
      <c r="E15" s="12">
        <f t="shared" si="1"/>
        <v>168720</v>
      </c>
      <c r="F15" s="5"/>
    </row>
    <row r="16" spans="1:6" x14ac:dyDescent="0.25">
      <c r="A16" s="8">
        <v>10</v>
      </c>
      <c r="B16" s="9" t="s">
        <v>20</v>
      </c>
      <c r="C16" s="14">
        <v>2</v>
      </c>
      <c r="D16" s="11">
        <v>284160</v>
      </c>
      <c r="E16" s="12">
        <f t="shared" si="1"/>
        <v>568320</v>
      </c>
      <c r="F16" s="5"/>
    </row>
    <row r="17" spans="1:6" x14ac:dyDescent="0.25">
      <c r="A17" s="8">
        <v>11</v>
      </c>
      <c r="B17" s="9" t="s">
        <v>21</v>
      </c>
      <c r="C17" s="14">
        <v>1</v>
      </c>
      <c r="D17" s="11">
        <v>470640.00000000006</v>
      </c>
      <c r="E17" s="12">
        <f t="shared" si="1"/>
        <v>470640</v>
      </c>
      <c r="F17" s="5"/>
    </row>
    <row r="18" spans="1:6" x14ac:dyDescent="0.25">
      <c r="A18" s="8">
        <v>12</v>
      </c>
      <c r="B18" s="9" t="s">
        <v>22</v>
      </c>
      <c r="C18" s="14">
        <v>1</v>
      </c>
      <c r="D18" s="11">
        <v>1332000.0000000002</v>
      </c>
      <c r="E18" s="12">
        <f t="shared" si="1"/>
        <v>1332000</v>
      </c>
      <c r="F18" s="5"/>
    </row>
    <row r="19" spans="1:6" x14ac:dyDescent="0.25">
      <c r="A19" s="8">
        <v>13</v>
      </c>
      <c r="B19" s="9" t="s">
        <v>23</v>
      </c>
      <c r="C19" s="14">
        <v>1</v>
      </c>
      <c r="D19" s="11">
        <v>1305360</v>
      </c>
      <c r="E19" s="12">
        <f t="shared" si="1"/>
        <v>1305360</v>
      </c>
      <c r="F19" s="5"/>
    </row>
    <row r="20" spans="1:6" x14ac:dyDescent="0.25">
      <c r="A20" s="8">
        <v>14</v>
      </c>
      <c r="B20" s="9" t="s">
        <v>17</v>
      </c>
      <c r="C20" s="14">
        <v>1</v>
      </c>
      <c r="D20" s="11">
        <v>417360</v>
      </c>
      <c r="E20" s="12">
        <f t="shared" si="1"/>
        <v>417360</v>
      </c>
      <c r="F20" s="5"/>
    </row>
    <row r="21" spans="1:6" x14ac:dyDescent="0.25">
      <c r="A21" s="8">
        <v>15</v>
      </c>
      <c r="B21" s="9" t="s">
        <v>19</v>
      </c>
      <c r="C21" s="14">
        <v>2</v>
      </c>
      <c r="D21" s="11">
        <v>168720.00000000003</v>
      </c>
      <c r="E21" s="12">
        <f t="shared" si="1"/>
        <v>337440</v>
      </c>
      <c r="F21" s="5"/>
    </row>
    <row r="22" spans="1:6" x14ac:dyDescent="0.25">
      <c r="A22" s="8">
        <v>16</v>
      </c>
      <c r="B22" s="9" t="s">
        <v>20</v>
      </c>
      <c r="C22" s="14">
        <v>2</v>
      </c>
      <c r="D22" s="11">
        <v>284160</v>
      </c>
      <c r="E22" s="12">
        <f t="shared" si="1"/>
        <v>568320</v>
      </c>
      <c r="F22" s="5"/>
    </row>
    <row r="23" spans="1:6" x14ac:dyDescent="0.25">
      <c r="A23" s="8">
        <v>17</v>
      </c>
      <c r="B23" s="9" t="s">
        <v>24</v>
      </c>
      <c r="C23" s="14">
        <v>6</v>
      </c>
      <c r="D23" s="11">
        <v>44400</v>
      </c>
      <c r="E23" s="12">
        <f t="shared" si="1"/>
        <v>266400</v>
      </c>
      <c r="F23" s="5"/>
    </row>
    <row r="24" spans="1:6" x14ac:dyDescent="0.25">
      <c r="A24" s="8">
        <v>18</v>
      </c>
      <c r="B24" s="9" t="s">
        <v>25</v>
      </c>
      <c r="C24" s="14">
        <v>1</v>
      </c>
      <c r="D24" s="11">
        <v>470640.00000000006</v>
      </c>
      <c r="E24" s="12">
        <f t="shared" si="1"/>
        <v>470640</v>
      </c>
      <c r="F24" s="5"/>
    </row>
    <row r="25" spans="1:6" x14ac:dyDescent="0.25">
      <c r="A25" s="8">
        <v>19</v>
      </c>
      <c r="B25" s="9" t="s">
        <v>26</v>
      </c>
      <c r="C25" s="14">
        <v>1</v>
      </c>
      <c r="D25" s="11">
        <v>435120</v>
      </c>
      <c r="E25" s="12">
        <f t="shared" si="1"/>
        <v>435120</v>
      </c>
      <c r="F25" s="5"/>
    </row>
    <row r="26" spans="1:6" x14ac:dyDescent="0.25">
      <c r="A26" s="8">
        <v>20</v>
      </c>
      <c r="B26" s="9" t="s">
        <v>27</v>
      </c>
      <c r="C26" s="14">
        <v>2</v>
      </c>
      <c r="D26" s="11">
        <v>2042399.9999999998</v>
      </c>
      <c r="E26" s="12">
        <f t="shared" si="1"/>
        <v>4084800</v>
      </c>
      <c r="F26" s="5"/>
    </row>
    <row r="27" spans="1:6" x14ac:dyDescent="0.25">
      <c r="A27" s="8">
        <v>21</v>
      </c>
      <c r="B27" s="9" t="s">
        <v>28</v>
      </c>
      <c r="C27" s="14">
        <v>1</v>
      </c>
      <c r="D27" s="11">
        <v>15628799.999999998</v>
      </c>
      <c r="E27" s="12">
        <f t="shared" si="1"/>
        <v>15628800</v>
      </c>
      <c r="F27" s="5"/>
    </row>
    <row r="28" spans="1:6" x14ac:dyDescent="0.25">
      <c r="A28" s="8">
        <v>22</v>
      </c>
      <c r="B28" s="9" t="s">
        <v>29</v>
      </c>
      <c r="C28" s="14">
        <v>1</v>
      </c>
      <c r="D28" s="11">
        <v>1012320.0000000001</v>
      </c>
      <c r="E28" s="12">
        <f t="shared" si="1"/>
        <v>1012320</v>
      </c>
      <c r="F28" s="5"/>
    </row>
    <row r="29" spans="1:6" x14ac:dyDescent="0.25">
      <c r="A29" s="8">
        <v>23</v>
      </c>
      <c r="B29" s="9" t="s">
        <v>30</v>
      </c>
      <c r="C29" s="14">
        <v>1</v>
      </c>
      <c r="D29" s="11">
        <v>1172160</v>
      </c>
      <c r="E29" s="12">
        <f t="shared" si="1"/>
        <v>1172160</v>
      </c>
      <c r="F29" s="5"/>
    </row>
    <row r="30" spans="1:6" x14ac:dyDescent="0.25">
      <c r="A30" s="8">
        <v>24</v>
      </c>
      <c r="B30" s="9" t="s">
        <v>31</v>
      </c>
      <c r="C30" s="14">
        <v>2</v>
      </c>
      <c r="D30" s="11">
        <v>639360</v>
      </c>
      <c r="E30" s="12">
        <f t="shared" si="1"/>
        <v>1278720</v>
      </c>
      <c r="F30" s="5"/>
    </row>
    <row r="31" spans="1:6" x14ac:dyDescent="0.25">
      <c r="A31" s="8">
        <v>25</v>
      </c>
      <c r="B31" s="9" t="s">
        <v>32</v>
      </c>
      <c r="C31" s="14">
        <v>1</v>
      </c>
      <c r="D31" s="11">
        <v>470640</v>
      </c>
      <c r="E31" s="12">
        <f t="shared" si="1"/>
        <v>470640</v>
      </c>
      <c r="F31" s="5"/>
    </row>
    <row r="32" spans="1:6" x14ac:dyDescent="0.25">
      <c r="A32" s="8">
        <v>26</v>
      </c>
      <c r="B32" s="9" t="s">
        <v>33</v>
      </c>
      <c r="C32" s="14">
        <v>1</v>
      </c>
      <c r="D32" s="11">
        <v>452880.00000000006</v>
      </c>
      <c r="E32" s="12">
        <f t="shared" si="1"/>
        <v>452880</v>
      </c>
      <c r="F32" s="5"/>
    </row>
    <row r="33" spans="1:6" x14ac:dyDescent="0.25">
      <c r="A33" s="8">
        <v>27</v>
      </c>
      <c r="B33" s="9" t="s">
        <v>34</v>
      </c>
      <c r="C33" s="14">
        <v>1</v>
      </c>
      <c r="D33" s="11">
        <v>976799.99999999988</v>
      </c>
      <c r="E33" s="12">
        <f t="shared" si="1"/>
        <v>976800</v>
      </c>
      <c r="F33" s="5"/>
    </row>
    <row r="34" spans="1:6" x14ac:dyDescent="0.25">
      <c r="A34" s="8">
        <v>28</v>
      </c>
      <c r="B34" s="9" t="s">
        <v>35</v>
      </c>
      <c r="C34" s="14">
        <v>3</v>
      </c>
      <c r="D34" s="11">
        <v>177600</v>
      </c>
      <c r="E34" s="12">
        <f t="shared" si="1"/>
        <v>532800</v>
      </c>
      <c r="F34" s="5"/>
    </row>
    <row r="35" spans="1:6" x14ac:dyDescent="0.25">
      <c r="A35" s="8">
        <v>29</v>
      </c>
      <c r="B35" s="9" t="s">
        <v>36</v>
      </c>
      <c r="C35" s="14">
        <v>2</v>
      </c>
      <c r="D35" s="11">
        <v>2202240</v>
      </c>
      <c r="E35" s="12">
        <f t="shared" si="1"/>
        <v>4404480</v>
      </c>
      <c r="F35" s="5"/>
    </row>
    <row r="36" spans="1:6" x14ac:dyDescent="0.25">
      <c r="A36" s="8">
        <v>30</v>
      </c>
      <c r="B36" s="9" t="s">
        <v>36</v>
      </c>
      <c r="C36" s="14">
        <v>2</v>
      </c>
      <c r="D36" s="11">
        <v>2202240</v>
      </c>
      <c r="E36" s="12">
        <f t="shared" si="1"/>
        <v>4404480</v>
      </c>
      <c r="F36" s="5"/>
    </row>
    <row r="37" spans="1:6" x14ac:dyDescent="0.25">
      <c r="A37" s="8">
        <v>31</v>
      </c>
      <c r="B37" s="9" t="s">
        <v>37</v>
      </c>
      <c r="C37" s="14">
        <v>1</v>
      </c>
      <c r="D37" s="11">
        <v>2379840</v>
      </c>
      <c r="E37" s="12">
        <f t="shared" si="1"/>
        <v>2379840</v>
      </c>
      <c r="F37" s="5"/>
    </row>
    <row r="38" spans="1:6" ht="51" x14ac:dyDescent="0.25">
      <c r="A38" s="15" t="s">
        <v>38</v>
      </c>
      <c r="B38" s="15"/>
      <c r="C38" s="16" t="s">
        <v>5</v>
      </c>
      <c r="D38" s="16" t="s">
        <v>6</v>
      </c>
      <c r="E38" s="16" t="s">
        <v>7</v>
      </c>
      <c r="F38" s="5"/>
    </row>
    <row r="39" spans="1:6" ht="25.5" x14ac:dyDescent="0.25">
      <c r="A39" s="8">
        <v>32</v>
      </c>
      <c r="B39" s="9" t="s">
        <v>39</v>
      </c>
      <c r="C39" s="14">
        <v>3</v>
      </c>
      <c r="D39" s="11">
        <v>9079175</v>
      </c>
      <c r="E39" s="19">
        <f>ROUND((C39*D39),0)</f>
        <v>27237525</v>
      </c>
      <c r="F39" s="5"/>
    </row>
    <row r="40" spans="1:6" ht="25.5" x14ac:dyDescent="0.25">
      <c r="A40" s="17" t="s">
        <v>40</v>
      </c>
      <c r="B40" s="17"/>
      <c r="C40" s="16" t="s">
        <v>16</v>
      </c>
      <c r="D40" s="16" t="s">
        <v>6</v>
      </c>
      <c r="E40" s="18" t="s">
        <v>7</v>
      </c>
      <c r="F40" s="5"/>
    </row>
    <row r="41" spans="1:6" x14ac:dyDescent="0.25">
      <c r="A41" s="8">
        <v>33</v>
      </c>
      <c r="B41" s="9" t="s">
        <v>41</v>
      </c>
      <c r="C41" s="14">
        <v>1</v>
      </c>
      <c r="D41" s="11">
        <v>506160.00000000006</v>
      </c>
      <c r="E41" s="12">
        <f>ROUND((C41*D41),0)</f>
        <v>506160</v>
      </c>
      <c r="F41" s="5"/>
    </row>
    <row r="42" spans="1:6" x14ac:dyDescent="0.25">
      <c r="A42" s="8">
        <v>34</v>
      </c>
      <c r="B42" s="9" t="s">
        <v>42</v>
      </c>
      <c r="C42" s="14">
        <v>2</v>
      </c>
      <c r="D42" s="11">
        <v>1038960.0000000002</v>
      </c>
      <c r="E42" s="12">
        <f t="shared" ref="E42:E75" si="2">ROUND((C42*D42),0)</f>
        <v>2077920</v>
      </c>
      <c r="F42" s="5"/>
    </row>
    <row r="43" spans="1:6" x14ac:dyDescent="0.25">
      <c r="A43" s="8">
        <v>35</v>
      </c>
      <c r="B43" s="9" t="s">
        <v>43</v>
      </c>
      <c r="C43" s="14">
        <v>1</v>
      </c>
      <c r="D43" s="11">
        <v>88800</v>
      </c>
      <c r="E43" s="12">
        <f t="shared" si="2"/>
        <v>88800</v>
      </c>
      <c r="F43" s="5"/>
    </row>
    <row r="44" spans="1:6" x14ac:dyDescent="0.25">
      <c r="A44" s="8">
        <v>36</v>
      </c>
      <c r="B44" s="9" t="s">
        <v>44</v>
      </c>
      <c r="C44" s="14">
        <v>2</v>
      </c>
      <c r="D44" s="11">
        <v>168720.00000000003</v>
      </c>
      <c r="E44" s="12">
        <f t="shared" si="2"/>
        <v>337440</v>
      </c>
      <c r="F44" s="5"/>
    </row>
    <row r="45" spans="1:6" x14ac:dyDescent="0.25">
      <c r="A45" s="8">
        <v>37</v>
      </c>
      <c r="B45" s="9" t="s">
        <v>45</v>
      </c>
      <c r="C45" s="14">
        <v>2</v>
      </c>
      <c r="D45" s="11">
        <v>284160</v>
      </c>
      <c r="E45" s="12">
        <f t="shared" si="2"/>
        <v>568320</v>
      </c>
      <c r="F45" s="5"/>
    </row>
    <row r="46" spans="1:6" x14ac:dyDescent="0.25">
      <c r="A46" s="8">
        <v>38</v>
      </c>
      <c r="B46" s="9" t="s">
        <v>46</v>
      </c>
      <c r="C46" s="14">
        <v>2</v>
      </c>
      <c r="D46" s="11">
        <v>337440.00000000006</v>
      </c>
      <c r="E46" s="12">
        <f t="shared" si="2"/>
        <v>674880</v>
      </c>
      <c r="F46" s="5"/>
    </row>
    <row r="47" spans="1:6" x14ac:dyDescent="0.25">
      <c r="A47" s="8">
        <v>39</v>
      </c>
      <c r="B47" s="9" t="s">
        <v>47</v>
      </c>
      <c r="C47" s="14">
        <v>2</v>
      </c>
      <c r="D47" s="11">
        <v>657120.00000000012</v>
      </c>
      <c r="E47" s="12">
        <f t="shared" si="2"/>
        <v>1314240</v>
      </c>
      <c r="F47" s="5"/>
    </row>
    <row r="48" spans="1:6" x14ac:dyDescent="0.25">
      <c r="A48" s="8">
        <v>40</v>
      </c>
      <c r="B48" s="9" t="s">
        <v>48</v>
      </c>
      <c r="C48" s="14">
        <v>2</v>
      </c>
      <c r="D48" s="11">
        <v>230880.00000000003</v>
      </c>
      <c r="E48" s="12">
        <f t="shared" si="2"/>
        <v>461760</v>
      </c>
      <c r="F48" s="5"/>
    </row>
    <row r="49" spans="1:8" x14ac:dyDescent="0.25">
      <c r="A49" s="8">
        <v>41</v>
      </c>
      <c r="B49" s="9" t="s">
        <v>49</v>
      </c>
      <c r="C49" s="14">
        <v>2</v>
      </c>
      <c r="D49" s="11">
        <v>470640.00000000006</v>
      </c>
      <c r="E49" s="12">
        <f t="shared" si="2"/>
        <v>941280</v>
      </c>
      <c r="F49" s="5"/>
    </row>
    <row r="50" spans="1:8" x14ac:dyDescent="0.25">
      <c r="A50" s="8">
        <v>42</v>
      </c>
      <c r="B50" s="9" t="s">
        <v>50</v>
      </c>
      <c r="C50" s="14">
        <v>2</v>
      </c>
      <c r="D50" s="11">
        <v>417360</v>
      </c>
      <c r="E50" s="12">
        <f t="shared" si="2"/>
        <v>834720</v>
      </c>
      <c r="F50" s="5"/>
    </row>
    <row r="51" spans="1:8" x14ac:dyDescent="0.25">
      <c r="A51" s="8">
        <v>43</v>
      </c>
      <c r="B51" s="9" t="s">
        <v>51</v>
      </c>
      <c r="C51" s="14">
        <v>2</v>
      </c>
      <c r="D51" s="11">
        <v>754800</v>
      </c>
      <c r="E51" s="12">
        <f t="shared" si="2"/>
        <v>1509600</v>
      </c>
      <c r="F51" s="5"/>
    </row>
    <row r="52" spans="1:8" x14ac:dyDescent="0.25">
      <c r="A52" s="8">
        <v>44</v>
      </c>
      <c r="B52" s="9" t="s">
        <v>26</v>
      </c>
      <c r="C52" s="14">
        <v>2</v>
      </c>
      <c r="D52" s="11">
        <v>435120</v>
      </c>
      <c r="E52" s="12">
        <f t="shared" si="2"/>
        <v>870240</v>
      </c>
      <c r="F52" s="5"/>
    </row>
    <row r="53" spans="1:8" x14ac:dyDescent="0.25">
      <c r="A53" s="8">
        <v>45</v>
      </c>
      <c r="B53" s="9" t="s">
        <v>52</v>
      </c>
      <c r="C53" s="14">
        <v>2</v>
      </c>
      <c r="D53" s="11">
        <v>470640.00000000006</v>
      </c>
      <c r="E53" s="12">
        <f t="shared" si="2"/>
        <v>941280</v>
      </c>
      <c r="F53" s="5"/>
    </row>
    <row r="54" spans="1:8" x14ac:dyDescent="0.25">
      <c r="A54" s="8">
        <v>46</v>
      </c>
      <c r="B54" s="9" t="s">
        <v>53</v>
      </c>
      <c r="C54" s="14">
        <v>2</v>
      </c>
      <c r="D54" s="11">
        <v>470640.00000000006</v>
      </c>
      <c r="E54" s="12">
        <f t="shared" si="2"/>
        <v>941280</v>
      </c>
      <c r="F54" s="5"/>
    </row>
    <row r="55" spans="1:8" x14ac:dyDescent="0.25">
      <c r="A55" s="8">
        <v>47</v>
      </c>
      <c r="B55" s="9" t="s">
        <v>54</v>
      </c>
      <c r="C55" s="14">
        <v>2</v>
      </c>
      <c r="D55" s="11">
        <v>470640.00000000006</v>
      </c>
      <c r="E55" s="12">
        <f t="shared" si="2"/>
        <v>941280</v>
      </c>
      <c r="F55" s="5"/>
    </row>
    <row r="56" spans="1:8" x14ac:dyDescent="0.25">
      <c r="A56" s="8">
        <v>48</v>
      </c>
      <c r="B56" s="9" t="s">
        <v>55</v>
      </c>
      <c r="C56" s="14">
        <v>2</v>
      </c>
      <c r="D56" s="11">
        <v>470640.00000000006</v>
      </c>
      <c r="E56" s="12">
        <f t="shared" si="2"/>
        <v>941280</v>
      </c>
      <c r="F56" s="5"/>
    </row>
    <row r="57" spans="1:8" x14ac:dyDescent="0.25">
      <c r="A57" s="8">
        <v>49</v>
      </c>
      <c r="B57" s="9" t="s">
        <v>56</v>
      </c>
      <c r="C57" s="14">
        <v>2</v>
      </c>
      <c r="D57" s="11">
        <v>257520.00000000006</v>
      </c>
      <c r="E57" s="12">
        <f t="shared" si="2"/>
        <v>515040</v>
      </c>
      <c r="F57" s="5"/>
      <c r="H57" s="20"/>
    </row>
    <row r="58" spans="1:8" x14ac:dyDescent="0.25">
      <c r="A58" s="8">
        <v>50</v>
      </c>
      <c r="B58" s="9" t="s">
        <v>57</v>
      </c>
      <c r="C58" s="14">
        <v>2</v>
      </c>
      <c r="D58" s="11">
        <v>257520.00000000006</v>
      </c>
      <c r="E58" s="12">
        <f t="shared" si="2"/>
        <v>515040</v>
      </c>
      <c r="F58" s="5"/>
    </row>
    <row r="59" spans="1:8" x14ac:dyDescent="0.25">
      <c r="A59" s="8">
        <v>51</v>
      </c>
      <c r="B59" s="9" t="s">
        <v>58</v>
      </c>
      <c r="C59" s="14">
        <v>2</v>
      </c>
      <c r="D59" s="11">
        <v>257520.00000000006</v>
      </c>
      <c r="E59" s="12">
        <f t="shared" si="2"/>
        <v>515040</v>
      </c>
      <c r="F59" s="5"/>
    </row>
    <row r="60" spans="1:8" x14ac:dyDescent="0.25">
      <c r="A60" s="8">
        <v>52</v>
      </c>
      <c r="B60" s="9" t="s">
        <v>59</v>
      </c>
      <c r="C60" s="14">
        <v>2</v>
      </c>
      <c r="D60" s="11">
        <v>959040.00000000012</v>
      </c>
      <c r="E60" s="12">
        <f t="shared" si="2"/>
        <v>1918080</v>
      </c>
      <c r="F60" s="5"/>
    </row>
    <row r="61" spans="1:8" x14ac:dyDescent="0.25">
      <c r="A61" s="8">
        <v>53</v>
      </c>
      <c r="B61" s="9" t="s">
        <v>60</v>
      </c>
      <c r="C61" s="14">
        <v>3</v>
      </c>
      <c r="D61" s="11">
        <v>364080.00000000012</v>
      </c>
      <c r="E61" s="12">
        <f t="shared" si="2"/>
        <v>1092240</v>
      </c>
      <c r="F61" s="5"/>
    </row>
    <row r="62" spans="1:8" x14ac:dyDescent="0.25">
      <c r="A62" s="8">
        <v>54</v>
      </c>
      <c r="B62" s="9" t="s">
        <v>61</v>
      </c>
      <c r="C62" s="14">
        <v>8</v>
      </c>
      <c r="D62" s="11">
        <v>44400</v>
      </c>
      <c r="E62" s="12">
        <f t="shared" si="2"/>
        <v>355200</v>
      </c>
      <c r="F62" s="5"/>
    </row>
    <row r="63" spans="1:8" x14ac:dyDescent="0.25">
      <c r="A63" s="8">
        <v>55</v>
      </c>
      <c r="B63" s="9" t="s">
        <v>25</v>
      </c>
      <c r="C63" s="14">
        <v>2</v>
      </c>
      <c r="D63" s="11">
        <v>470640.00000000006</v>
      </c>
      <c r="E63" s="12">
        <f t="shared" si="2"/>
        <v>941280</v>
      </c>
      <c r="F63" s="5"/>
    </row>
    <row r="64" spans="1:8" x14ac:dyDescent="0.25">
      <c r="A64" s="8">
        <v>56</v>
      </c>
      <c r="B64" s="9" t="s">
        <v>62</v>
      </c>
      <c r="C64" s="14">
        <v>1</v>
      </c>
      <c r="D64" s="11">
        <v>461760.00000000006</v>
      </c>
      <c r="E64" s="12">
        <f t="shared" si="2"/>
        <v>461760</v>
      </c>
      <c r="F64" s="5"/>
    </row>
    <row r="65" spans="1:6" x14ac:dyDescent="0.25">
      <c r="A65" s="8">
        <v>57</v>
      </c>
      <c r="B65" s="9" t="s">
        <v>63</v>
      </c>
      <c r="C65" s="14">
        <v>1</v>
      </c>
      <c r="D65" s="11">
        <v>737040.00000000012</v>
      </c>
      <c r="E65" s="12">
        <f t="shared" si="2"/>
        <v>737040</v>
      </c>
      <c r="F65" s="5"/>
    </row>
    <row r="66" spans="1:6" x14ac:dyDescent="0.25">
      <c r="A66" s="8">
        <v>58</v>
      </c>
      <c r="B66" s="9" t="s">
        <v>64</v>
      </c>
      <c r="C66" s="14">
        <v>1</v>
      </c>
      <c r="D66" s="11">
        <v>372960.00000000006</v>
      </c>
      <c r="E66" s="12">
        <f t="shared" si="2"/>
        <v>372960</v>
      </c>
      <c r="F66" s="5"/>
    </row>
    <row r="67" spans="1:6" x14ac:dyDescent="0.25">
      <c r="A67" s="8">
        <v>59</v>
      </c>
      <c r="B67" s="9" t="s">
        <v>65</v>
      </c>
      <c r="C67" s="14">
        <v>1</v>
      </c>
      <c r="D67" s="11">
        <v>2619600</v>
      </c>
      <c r="E67" s="12">
        <f t="shared" si="2"/>
        <v>2619600</v>
      </c>
      <c r="F67" s="5"/>
    </row>
    <row r="68" spans="1:6" x14ac:dyDescent="0.25">
      <c r="A68" s="8">
        <v>60</v>
      </c>
      <c r="B68" s="9" t="s">
        <v>66</v>
      </c>
      <c r="C68" s="14">
        <v>2</v>
      </c>
      <c r="D68" s="11">
        <v>452880.00000000006</v>
      </c>
      <c r="E68" s="12">
        <f t="shared" si="2"/>
        <v>905760</v>
      </c>
      <c r="F68" s="5"/>
    </row>
    <row r="69" spans="1:6" x14ac:dyDescent="0.25">
      <c r="A69" s="8">
        <v>61</v>
      </c>
      <c r="B69" s="9" t="s">
        <v>67</v>
      </c>
      <c r="C69" s="14">
        <v>1</v>
      </c>
      <c r="D69" s="11">
        <v>799200</v>
      </c>
      <c r="E69" s="12">
        <f t="shared" si="2"/>
        <v>799200</v>
      </c>
      <c r="F69" s="5"/>
    </row>
    <row r="70" spans="1:6" x14ac:dyDescent="0.25">
      <c r="A70" s="8">
        <v>62</v>
      </c>
      <c r="B70" s="9" t="s">
        <v>68</v>
      </c>
      <c r="C70" s="14">
        <v>1</v>
      </c>
      <c r="D70" s="11">
        <v>88800</v>
      </c>
      <c r="E70" s="12">
        <f t="shared" si="2"/>
        <v>88800</v>
      </c>
      <c r="F70" s="5"/>
    </row>
    <row r="71" spans="1:6" x14ac:dyDescent="0.25">
      <c r="A71" s="8">
        <v>63</v>
      </c>
      <c r="B71" s="9" t="s">
        <v>69</v>
      </c>
      <c r="C71" s="14">
        <v>1</v>
      </c>
      <c r="D71" s="11">
        <v>71040</v>
      </c>
      <c r="E71" s="12">
        <f t="shared" si="2"/>
        <v>71040</v>
      </c>
      <c r="F71" s="5"/>
    </row>
    <row r="72" spans="1:6" x14ac:dyDescent="0.25">
      <c r="A72" s="8">
        <v>64</v>
      </c>
      <c r="B72" s="9" t="s">
        <v>70</v>
      </c>
      <c r="C72" s="14">
        <v>1</v>
      </c>
      <c r="D72" s="11">
        <v>204240.00000000006</v>
      </c>
      <c r="E72" s="12">
        <f t="shared" si="2"/>
        <v>204240</v>
      </c>
      <c r="F72" s="5"/>
    </row>
    <row r="73" spans="1:6" x14ac:dyDescent="0.25">
      <c r="A73" s="8">
        <v>65</v>
      </c>
      <c r="B73" s="9" t="s">
        <v>71</v>
      </c>
      <c r="C73" s="14">
        <v>2</v>
      </c>
      <c r="D73" s="11">
        <v>1509600</v>
      </c>
      <c r="E73" s="12">
        <f t="shared" si="2"/>
        <v>3019200</v>
      </c>
      <c r="F73" s="5"/>
    </row>
    <row r="74" spans="1:6" x14ac:dyDescent="0.25">
      <c r="A74" s="8">
        <v>66</v>
      </c>
      <c r="B74" s="9" t="s">
        <v>72</v>
      </c>
      <c r="C74" s="14">
        <v>1</v>
      </c>
      <c r="D74" s="11">
        <v>230880.00000000003</v>
      </c>
      <c r="E74" s="12">
        <f t="shared" si="2"/>
        <v>230880</v>
      </c>
      <c r="F74" s="5"/>
    </row>
    <row r="75" spans="1:6" ht="22.5" customHeight="1" x14ac:dyDescent="0.25">
      <c r="A75" s="8">
        <v>67</v>
      </c>
      <c r="B75" s="9" t="s">
        <v>73</v>
      </c>
      <c r="C75" s="14">
        <v>1</v>
      </c>
      <c r="D75" s="11">
        <v>11377080</v>
      </c>
      <c r="E75" s="12">
        <f t="shared" si="2"/>
        <v>11377080</v>
      </c>
      <c r="F75" s="5"/>
    </row>
    <row r="76" spans="1:6" ht="57.75" customHeight="1" x14ac:dyDescent="0.25">
      <c r="A76" s="17" t="s">
        <v>74</v>
      </c>
      <c r="B76" s="17"/>
      <c r="C76" s="16" t="s">
        <v>5</v>
      </c>
      <c r="D76" s="16" t="s">
        <v>6</v>
      </c>
      <c r="E76" s="16" t="s">
        <v>7</v>
      </c>
      <c r="F76" s="5"/>
    </row>
    <row r="77" spans="1:6" ht="89.25" x14ac:dyDescent="0.25">
      <c r="A77" s="8">
        <v>68</v>
      </c>
      <c r="B77" s="9" t="s">
        <v>75</v>
      </c>
      <c r="C77" s="14">
        <v>3</v>
      </c>
      <c r="D77" s="11">
        <v>9316685</v>
      </c>
      <c r="E77" s="19">
        <f>ROUND((C77*D77),0)</f>
        <v>27950055</v>
      </c>
      <c r="F77" s="5"/>
    </row>
    <row r="78" spans="1:6" ht="25.5" x14ac:dyDescent="0.25">
      <c r="A78" s="17" t="s">
        <v>76</v>
      </c>
      <c r="B78" s="17"/>
      <c r="C78" s="16" t="s">
        <v>16</v>
      </c>
      <c r="D78" s="16" t="s">
        <v>6</v>
      </c>
      <c r="E78" s="18" t="s">
        <v>7</v>
      </c>
      <c r="F78" s="5"/>
    </row>
    <row r="79" spans="1:6" x14ac:dyDescent="0.25">
      <c r="A79" s="8">
        <v>69</v>
      </c>
      <c r="B79" s="9" t="s">
        <v>77</v>
      </c>
      <c r="C79" s="14">
        <v>1</v>
      </c>
      <c r="D79" s="11">
        <v>506160.00000000006</v>
      </c>
      <c r="E79" s="12">
        <f>ROUND((C79*D79),0)</f>
        <v>506160</v>
      </c>
      <c r="F79" s="5"/>
    </row>
    <row r="80" spans="1:6" x14ac:dyDescent="0.25">
      <c r="A80" s="8">
        <v>70</v>
      </c>
      <c r="B80" s="9" t="s">
        <v>78</v>
      </c>
      <c r="C80" s="14">
        <v>1</v>
      </c>
      <c r="D80" s="11">
        <v>1038960.0000000002</v>
      </c>
      <c r="E80" s="12">
        <f t="shared" ref="E80:E113" si="3">ROUND((C80*D80),0)</f>
        <v>1038960</v>
      </c>
      <c r="F80" s="5"/>
    </row>
    <row r="81" spans="1:6" x14ac:dyDescent="0.25">
      <c r="A81" s="8">
        <v>71</v>
      </c>
      <c r="B81" s="9" t="s">
        <v>79</v>
      </c>
      <c r="C81" s="14">
        <v>3</v>
      </c>
      <c r="D81" s="11">
        <v>88800</v>
      </c>
      <c r="E81" s="12">
        <f t="shared" si="3"/>
        <v>266400</v>
      </c>
      <c r="F81" s="5"/>
    </row>
    <row r="82" spans="1:6" x14ac:dyDescent="0.25">
      <c r="A82" s="8">
        <v>72</v>
      </c>
      <c r="B82" s="9" t="s">
        <v>19</v>
      </c>
      <c r="C82" s="14">
        <v>1</v>
      </c>
      <c r="D82" s="11">
        <v>168720.00000000003</v>
      </c>
      <c r="E82" s="12">
        <f t="shared" si="3"/>
        <v>168720</v>
      </c>
      <c r="F82" s="5"/>
    </row>
    <row r="83" spans="1:6" x14ac:dyDescent="0.25">
      <c r="A83" s="8">
        <v>73</v>
      </c>
      <c r="B83" s="9" t="s">
        <v>20</v>
      </c>
      <c r="C83" s="14">
        <v>2</v>
      </c>
      <c r="D83" s="11">
        <v>284160</v>
      </c>
      <c r="E83" s="12">
        <f t="shared" si="3"/>
        <v>568320</v>
      </c>
      <c r="F83" s="5"/>
    </row>
    <row r="84" spans="1:6" x14ac:dyDescent="0.25">
      <c r="A84" s="8">
        <v>74</v>
      </c>
      <c r="B84" s="9" t="s">
        <v>80</v>
      </c>
      <c r="C84" s="14">
        <v>1</v>
      </c>
      <c r="D84" s="11">
        <v>657120.00000000012</v>
      </c>
      <c r="E84" s="12">
        <f t="shared" si="3"/>
        <v>657120</v>
      </c>
      <c r="F84" s="5"/>
    </row>
    <row r="85" spans="1:6" x14ac:dyDescent="0.25">
      <c r="A85" s="8">
        <v>75</v>
      </c>
      <c r="B85" s="9" t="s">
        <v>21</v>
      </c>
      <c r="C85" s="14">
        <v>1</v>
      </c>
      <c r="D85" s="11">
        <v>470640.00000000006</v>
      </c>
      <c r="E85" s="12">
        <f t="shared" si="3"/>
        <v>470640</v>
      </c>
      <c r="F85" s="5"/>
    </row>
    <row r="86" spans="1:6" x14ac:dyDescent="0.25">
      <c r="A86" s="8">
        <v>76</v>
      </c>
      <c r="B86" s="9" t="s">
        <v>17</v>
      </c>
      <c r="C86" s="14">
        <v>1</v>
      </c>
      <c r="D86" s="11">
        <v>417360</v>
      </c>
      <c r="E86" s="12">
        <f t="shared" si="3"/>
        <v>417360</v>
      </c>
      <c r="F86" s="5"/>
    </row>
    <row r="87" spans="1:6" x14ac:dyDescent="0.25">
      <c r="A87" s="8">
        <v>77</v>
      </c>
      <c r="B87" s="9" t="s">
        <v>17</v>
      </c>
      <c r="C87" s="14">
        <v>2</v>
      </c>
      <c r="D87" s="11">
        <v>417360</v>
      </c>
      <c r="E87" s="12">
        <f t="shared" si="3"/>
        <v>834720</v>
      </c>
      <c r="F87" s="5"/>
    </row>
    <row r="88" spans="1:6" x14ac:dyDescent="0.25">
      <c r="A88" s="8">
        <v>78</v>
      </c>
      <c r="B88" s="9" t="s">
        <v>81</v>
      </c>
      <c r="C88" s="14">
        <v>1</v>
      </c>
      <c r="D88" s="11">
        <v>222000.00000000003</v>
      </c>
      <c r="E88" s="12">
        <f t="shared" si="3"/>
        <v>222000</v>
      </c>
      <c r="F88" s="5"/>
    </row>
    <row r="89" spans="1:6" x14ac:dyDescent="0.25">
      <c r="A89" s="8">
        <v>79</v>
      </c>
      <c r="B89" s="9" t="s">
        <v>82</v>
      </c>
      <c r="C89" s="14">
        <v>2</v>
      </c>
      <c r="D89" s="11">
        <v>275280</v>
      </c>
      <c r="E89" s="12">
        <f t="shared" si="3"/>
        <v>550560</v>
      </c>
      <c r="F89" s="5"/>
    </row>
    <row r="90" spans="1:6" x14ac:dyDescent="0.25">
      <c r="A90" s="8">
        <v>80</v>
      </c>
      <c r="B90" s="9" t="s">
        <v>83</v>
      </c>
      <c r="C90" s="14">
        <v>2</v>
      </c>
      <c r="D90" s="11">
        <v>275280</v>
      </c>
      <c r="E90" s="12">
        <f t="shared" si="3"/>
        <v>550560</v>
      </c>
      <c r="F90" s="5"/>
    </row>
    <row r="91" spans="1:6" x14ac:dyDescent="0.25">
      <c r="A91" s="8">
        <v>81</v>
      </c>
      <c r="B91" s="9" t="s">
        <v>25</v>
      </c>
      <c r="C91" s="14">
        <v>1</v>
      </c>
      <c r="D91" s="11">
        <v>470640.00000000006</v>
      </c>
      <c r="E91" s="12">
        <f t="shared" si="3"/>
        <v>470640</v>
      </c>
      <c r="F91" s="5"/>
    </row>
    <row r="92" spans="1:6" x14ac:dyDescent="0.25">
      <c r="A92" s="8">
        <v>82</v>
      </c>
      <c r="B92" s="9" t="s">
        <v>84</v>
      </c>
      <c r="C92" s="14">
        <v>2</v>
      </c>
      <c r="D92" s="11">
        <v>683760</v>
      </c>
      <c r="E92" s="12">
        <f t="shared" si="3"/>
        <v>1367520</v>
      </c>
      <c r="F92" s="5"/>
    </row>
    <row r="93" spans="1:6" x14ac:dyDescent="0.25">
      <c r="A93" s="8">
        <v>83</v>
      </c>
      <c r="B93" s="9" t="s">
        <v>85</v>
      </c>
      <c r="C93" s="14">
        <v>1</v>
      </c>
      <c r="D93" s="11">
        <v>683760</v>
      </c>
      <c r="E93" s="12">
        <f t="shared" si="3"/>
        <v>683760</v>
      </c>
      <c r="F93" s="5"/>
    </row>
    <row r="94" spans="1:6" x14ac:dyDescent="0.25">
      <c r="A94" s="8">
        <v>84</v>
      </c>
      <c r="B94" s="9" t="s">
        <v>86</v>
      </c>
      <c r="C94" s="14">
        <v>1</v>
      </c>
      <c r="D94" s="11">
        <v>452880.00000000006</v>
      </c>
      <c r="E94" s="12">
        <f t="shared" si="3"/>
        <v>452880</v>
      </c>
      <c r="F94" s="5"/>
    </row>
    <row r="95" spans="1:6" x14ac:dyDescent="0.25">
      <c r="A95" s="8">
        <v>85</v>
      </c>
      <c r="B95" s="9" t="s">
        <v>87</v>
      </c>
      <c r="C95" s="14">
        <v>2</v>
      </c>
      <c r="D95" s="11">
        <v>1163280.0000000002</v>
      </c>
      <c r="E95" s="12">
        <f t="shared" si="3"/>
        <v>2326560</v>
      </c>
      <c r="F95" s="5"/>
    </row>
    <row r="96" spans="1:6" x14ac:dyDescent="0.25">
      <c r="A96" s="8">
        <v>86</v>
      </c>
      <c r="B96" s="9" t="s">
        <v>88</v>
      </c>
      <c r="C96" s="14">
        <v>1</v>
      </c>
      <c r="D96" s="11">
        <v>772560.00000000023</v>
      </c>
      <c r="E96" s="12">
        <f t="shared" si="3"/>
        <v>772560</v>
      </c>
      <c r="F96" s="5"/>
    </row>
    <row r="97" spans="1:7" x14ac:dyDescent="0.25">
      <c r="A97" s="8">
        <v>87</v>
      </c>
      <c r="B97" s="9" t="s">
        <v>89</v>
      </c>
      <c r="C97" s="14">
        <v>1</v>
      </c>
      <c r="D97" s="11">
        <v>905760.00000000012</v>
      </c>
      <c r="E97" s="12">
        <f t="shared" si="3"/>
        <v>905760</v>
      </c>
      <c r="F97" s="5"/>
    </row>
    <row r="98" spans="1:7" x14ac:dyDescent="0.25">
      <c r="A98" s="8">
        <v>88</v>
      </c>
      <c r="B98" s="9" t="s">
        <v>90</v>
      </c>
      <c r="C98" s="14">
        <v>1</v>
      </c>
      <c r="D98" s="11">
        <v>1820400</v>
      </c>
      <c r="E98" s="12">
        <f t="shared" si="3"/>
        <v>1820400</v>
      </c>
      <c r="F98" s="5"/>
    </row>
    <row r="99" spans="1:7" x14ac:dyDescent="0.25">
      <c r="A99" s="8">
        <v>89</v>
      </c>
      <c r="B99" s="9" t="s">
        <v>72</v>
      </c>
      <c r="C99" s="14">
        <v>1</v>
      </c>
      <c r="D99" s="11">
        <v>230880.00000000003</v>
      </c>
      <c r="E99" s="12">
        <f t="shared" si="3"/>
        <v>230880</v>
      </c>
      <c r="F99" s="5"/>
    </row>
    <row r="100" spans="1:7" x14ac:dyDescent="0.25">
      <c r="A100" s="8">
        <v>90</v>
      </c>
      <c r="B100" s="9" t="s">
        <v>91</v>
      </c>
      <c r="C100" s="14">
        <v>1</v>
      </c>
      <c r="D100" s="11">
        <v>852480.00000000023</v>
      </c>
      <c r="E100" s="12">
        <f t="shared" si="3"/>
        <v>852480</v>
      </c>
      <c r="F100" s="5"/>
    </row>
    <row r="101" spans="1:7" x14ac:dyDescent="0.25">
      <c r="A101" s="8">
        <v>91</v>
      </c>
      <c r="B101" s="9" t="s">
        <v>92</v>
      </c>
      <c r="C101" s="14">
        <v>1</v>
      </c>
      <c r="D101" s="11">
        <v>2619600</v>
      </c>
      <c r="E101" s="12">
        <f t="shared" si="3"/>
        <v>2619600</v>
      </c>
      <c r="F101" s="5"/>
    </row>
    <row r="102" spans="1:7" x14ac:dyDescent="0.25">
      <c r="A102" s="8">
        <v>92</v>
      </c>
      <c r="B102" s="9" t="s">
        <v>64</v>
      </c>
      <c r="C102" s="14">
        <v>1</v>
      </c>
      <c r="D102" s="11">
        <v>372960.00000000006</v>
      </c>
      <c r="E102" s="12">
        <f t="shared" si="3"/>
        <v>372960</v>
      </c>
      <c r="F102" s="5"/>
    </row>
    <row r="103" spans="1:7" x14ac:dyDescent="0.25">
      <c r="A103" s="8">
        <v>93</v>
      </c>
      <c r="B103" s="9" t="s">
        <v>93</v>
      </c>
      <c r="C103" s="14">
        <v>1</v>
      </c>
      <c r="D103" s="11">
        <v>470640.00000000006</v>
      </c>
      <c r="E103" s="12">
        <f t="shared" si="3"/>
        <v>470640</v>
      </c>
      <c r="F103" s="5"/>
    </row>
    <row r="104" spans="1:7" x14ac:dyDescent="0.25">
      <c r="A104" s="8">
        <v>94</v>
      </c>
      <c r="B104" s="9" t="s">
        <v>94</v>
      </c>
      <c r="C104" s="14">
        <v>1</v>
      </c>
      <c r="D104" s="11">
        <v>470640.00000000006</v>
      </c>
      <c r="E104" s="12">
        <f t="shared" si="3"/>
        <v>470640</v>
      </c>
      <c r="F104" s="5"/>
    </row>
    <row r="105" spans="1:7" x14ac:dyDescent="0.25">
      <c r="A105" s="8">
        <v>95</v>
      </c>
      <c r="B105" s="9" t="s">
        <v>95</v>
      </c>
      <c r="C105" s="14">
        <v>1</v>
      </c>
      <c r="D105" s="11">
        <v>470640.00000000006</v>
      </c>
      <c r="E105" s="12">
        <f t="shared" si="3"/>
        <v>470640</v>
      </c>
      <c r="F105" s="5"/>
    </row>
    <row r="106" spans="1:7" x14ac:dyDescent="0.25">
      <c r="A106" s="8">
        <v>96</v>
      </c>
      <c r="B106" s="9" t="s">
        <v>96</v>
      </c>
      <c r="C106" s="14">
        <v>1</v>
      </c>
      <c r="D106" s="11">
        <v>470640.00000000006</v>
      </c>
      <c r="E106" s="12">
        <f t="shared" si="3"/>
        <v>470640</v>
      </c>
      <c r="F106" s="5"/>
    </row>
    <row r="107" spans="1:7" x14ac:dyDescent="0.25">
      <c r="A107" s="8">
        <v>97</v>
      </c>
      <c r="B107" s="9" t="s">
        <v>97</v>
      </c>
      <c r="C107" s="14">
        <v>1</v>
      </c>
      <c r="D107" s="11">
        <v>470640.00000000006</v>
      </c>
      <c r="E107" s="12">
        <f t="shared" si="3"/>
        <v>470640</v>
      </c>
      <c r="F107" s="5"/>
    </row>
    <row r="108" spans="1:7" x14ac:dyDescent="0.25">
      <c r="A108" s="8">
        <v>98</v>
      </c>
      <c r="B108" s="9" t="s">
        <v>98</v>
      </c>
      <c r="C108" s="14">
        <v>1</v>
      </c>
      <c r="D108" s="11">
        <v>470640.00000000006</v>
      </c>
      <c r="E108" s="12">
        <f t="shared" si="3"/>
        <v>470640</v>
      </c>
      <c r="F108" s="5"/>
    </row>
    <row r="109" spans="1:7" x14ac:dyDescent="0.25">
      <c r="A109" s="8">
        <v>99</v>
      </c>
      <c r="B109" s="9" t="s">
        <v>99</v>
      </c>
      <c r="C109" s="14">
        <v>1</v>
      </c>
      <c r="D109" s="11">
        <v>470640.00000000006</v>
      </c>
      <c r="E109" s="12">
        <f t="shared" si="3"/>
        <v>470640</v>
      </c>
      <c r="F109" s="5"/>
    </row>
    <row r="110" spans="1:7" x14ac:dyDescent="0.25">
      <c r="A110" s="8">
        <v>100</v>
      </c>
      <c r="B110" s="9" t="s">
        <v>100</v>
      </c>
      <c r="C110" s="14">
        <v>1</v>
      </c>
      <c r="D110" s="11">
        <v>470640.00000000006</v>
      </c>
      <c r="E110" s="12">
        <f t="shared" si="3"/>
        <v>470640</v>
      </c>
      <c r="F110" s="5"/>
    </row>
    <row r="111" spans="1:7" x14ac:dyDescent="0.25">
      <c r="A111" s="8">
        <v>101</v>
      </c>
      <c r="B111" s="9" t="s">
        <v>101</v>
      </c>
      <c r="C111" s="14">
        <v>1</v>
      </c>
      <c r="D111" s="11">
        <v>470640.00000000006</v>
      </c>
      <c r="E111" s="12">
        <f t="shared" si="3"/>
        <v>470640</v>
      </c>
      <c r="F111" s="5"/>
      <c r="G111" s="21"/>
    </row>
    <row r="112" spans="1:7" x14ac:dyDescent="0.25">
      <c r="A112" s="8">
        <v>102</v>
      </c>
      <c r="B112" s="9" t="s">
        <v>60</v>
      </c>
      <c r="C112" s="14">
        <v>2</v>
      </c>
      <c r="D112" s="11">
        <v>364080.00000000012</v>
      </c>
      <c r="E112" s="12">
        <f t="shared" si="3"/>
        <v>728160</v>
      </c>
      <c r="F112" s="5"/>
    </row>
    <row r="113" spans="1:6" x14ac:dyDescent="0.25">
      <c r="A113" s="8">
        <v>103</v>
      </c>
      <c r="B113" s="9" t="s">
        <v>102</v>
      </c>
      <c r="C113" s="14">
        <v>2</v>
      </c>
      <c r="D113" s="11">
        <v>248640.00000000006</v>
      </c>
      <c r="E113" s="12">
        <f t="shared" si="3"/>
        <v>497280</v>
      </c>
      <c r="F113" s="5"/>
    </row>
    <row r="114" spans="1:6" ht="29.25" customHeight="1" x14ac:dyDescent="0.25">
      <c r="A114" s="22" t="s">
        <v>103</v>
      </c>
      <c r="B114" s="22"/>
      <c r="C114" s="22"/>
      <c r="D114" s="22"/>
      <c r="E114" s="23">
        <f>ROUND((SUM(E5:E113)),0)</f>
        <v>275538080</v>
      </c>
    </row>
    <row r="115" spans="1:6" ht="18" customHeight="1" x14ac:dyDescent="0.25">
      <c r="A115" s="22" t="s">
        <v>104</v>
      </c>
      <c r="B115" s="22"/>
      <c r="C115" s="22"/>
      <c r="D115" s="22"/>
      <c r="E115" s="23">
        <f>ROUND((E114*19%),0)</f>
        <v>52352235</v>
      </c>
    </row>
    <row r="116" spans="1:6" ht="25.5" customHeight="1" x14ac:dyDescent="0.25">
      <c r="A116" s="24" t="s">
        <v>105</v>
      </c>
      <c r="B116" s="24"/>
      <c r="C116" s="24"/>
      <c r="D116" s="24"/>
      <c r="E116" s="25">
        <f>ROUND((E114+E115),0)</f>
        <v>327890315</v>
      </c>
      <c r="F116" s="5"/>
    </row>
    <row r="117" spans="1:6" x14ac:dyDescent="0.25">
      <c r="A117" s="4" t="s">
        <v>106</v>
      </c>
      <c r="B117" s="4"/>
      <c r="C117" s="4"/>
      <c r="D117" s="4"/>
      <c r="E117" s="4"/>
      <c r="F117" s="5"/>
    </row>
    <row r="118" spans="1:6" ht="51" x14ac:dyDescent="0.25">
      <c r="A118" s="6" t="s">
        <v>3</v>
      </c>
      <c r="B118" s="6" t="s">
        <v>4</v>
      </c>
      <c r="C118" s="6" t="s">
        <v>5</v>
      </c>
      <c r="D118" s="6" t="s">
        <v>6</v>
      </c>
      <c r="E118" s="7" t="s">
        <v>7</v>
      </c>
      <c r="F118" s="5"/>
    </row>
    <row r="119" spans="1:6" ht="89.25" x14ac:dyDescent="0.25">
      <c r="A119" s="8">
        <v>1</v>
      </c>
      <c r="B119" s="9" t="s">
        <v>107</v>
      </c>
      <c r="C119" s="26">
        <v>2</v>
      </c>
      <c r="D119" s="11">
        <v>17340000</v>
      </c>
      <c r="E119" s="12">
        <f>ROUND((C119*D119),0)</f>
        <v>34680000</v>
      </c>
      <c r="F119" s="5"/>
    </row>
    <row r="120" spans="1:6" ht="25.5" x14ac:dyDescent="0.25">
      <c r="A120" s="8">
        <f t="shared" ref="A120:A135" si="4">A119+1</f>
        <v>2</v>
      </c>
      <c r="B120" s="9" t="s">
        <v>108</v>
      </c>
      <c r="C120" s="26">
        <v>2</v>
      </c>
      <c r="D120" s="11">
        <v>6100000</v>
      </c>
      <c r="E120" s="12">
        <f t="shared" ref="E120:E135" si="5">ROUND((C120*D120),0)</f>
        <v>12200000</v>
      </c>
      <c r="F120" s="5"/>
    </row>
    <row r="121" spans="1:6" ht="38.25" x14ac:dyDescent="0.25">
      <c r="A121" s="8">
        <f t="shared" si="4"/>
        <v>3</v>
      </c>
      <c r="B121" s="9" t="s">
        <v>109</v>
      </c>
      <c r="C121" s="26">
        <v>4</v>
      </c>
      <c r="D121" s="11">
        <v>3065000</v>
      </c>
      <c r="E121" s="12">
        <f t="shared" si="5"/>
        <v>12260000</v>
      </c>
      <c r="F121" s="5"/>
    </row>
    <row r="122" spans="1:6" ht="25.5" x14ac:dyDescent="0.25">
      <c r="A122" s="8">
        <f t="shared" si="4"/>
        <v>4</v>
      </c>
      <c r="B122" s="9" t="s">
        <v>110</v>
      </c>
      <c r="C122" s="26">
        <v>2</v>
      </c>
      <c r="D122" s="11">
        <v>9255000</v>
      </c>
      <c r="E122" s="12">
        <f t="shared" si="5"/>
        <v>18510000</v>
      </c>
      <c r="F122" s="5"/>
    </row>
    <row r="123" spans="1:6" ht="25.5" x14ac:dyDescent="0.25">
      <c r="A123" s="8">
        <f t="shared" si="4"/>
        <v>5</v>
      </c>
      <c r="B123" s="9" t="s">
        <v>111</v>
      </c>
      <c r="C123" s="26">
        <v>2</v>
      </c>
      <c r="D123" s="11">
        <v>5298800</v>
      </c>
      <c r="E123" s="12">
        <f t="shared" si="5"/>
        <v>10597600</v>
      </c>
      <c r="F123" s="5"/>
    </row>
    <row r="124" spans="1:6" x14ac:dyDescent="0.25">
      <c r="A124" s="8">
        <f t="shared" si="4"/>
        <v>6</v>
      </c>
      <c r="B124" s="9" t="s">
        <v>112</v>
      </c>
      <c r="C124" s="26">
        <v>2</v>
      </c>
      <c r="D124" s="11">
        <v>3945667</v>
      </c>
      <c r="E124" s="12">
        <f t="shared" si="5"/>
        <v>7891334</v>
      </c>
      <c r="F124" s="5"/>
    </row>
    <row r="125" spans="1:6" x14ac:dyDescent="0.25">
      <c r="A125" s="8">
        <f t="shared" si="4"/>
        <v>7</v>
      </c>
      <c r="B125" s="9" t="s">
        <v>113</v>
      </c>
      <c r="C125" s="26">
        <v>2</v>
      </c>
      <c r="D125" s="11">
        <v>2046667</v>
      </c>
      <c r="E125" s="12">
        <f t="shared" si="5"/>
        <v>4093334</v>
      </c>
      <c r="F125" s="5"/>
    </row>
    <row r="126" spans="1:6" ht="25.5" x14ac:dyDescent="0.25">
      <c r="A126" s="8">
        <f t="shared" si="4"/>
        <v>8</v>
      </c>
      <c r="B126" s="9" t="s">
        <v>114</v>
      </c>
      <c r="C126" s="26">
        <v>2</v>
      </c>
      <c r="D126" s="11">
        <v>1040000</v>
      </c>
      <c r="E126" s="12">
        <f t="shared" si="5"/>
        <v>2080000</v>
      </c>
      <c r="F126" s="5"/>
    </row>
    <row r="127" spans="1:6" ht="25.5" x14ac:dyDescent="0.25">
      <c r="A127" s="8">
        <f t="shared" si="4"/>
        <v>9</v>
      </c>
      <c r="B127" s="9" t="s">
        <v>115</v>
      </c>
      <c r="C127" s="26">
        <v>2</v>
      </c>
      <c r="D127" s="11">
        <v>7079333</v>
      </c>
      <c r="E127" s="12">
        <f t="shared" si="5"/>
        <v>14158666</v>
      </c>
      <c r="F127" s="5"/>
    </row>
    <row r="128" spans="1:6" ht="38.25" x14ac:dyDescent="0.25">
      <c r="A128" s="8">
        <f t="shared" si="4"/>
        <v>10</v>
      </c>
      <c r="B128" s="9" t="s">
        <v>116</v>
      </c>
      <c r="C128" s="26">
        <v>2</v>
      </c>
      <c r="D128" s="11">
        <v>2548333</v>
      </c>
      <c r="E128" s="12">
        <f t="shared" si="5"/>
        <v>5096666</v>
      </c>
      <c r="F128" s="5"/>
    </row>
    <row r="129" spans="1:6" ht="38.25" x14ac:dyDescent="0.25">
      <c r="A129" s="8">
        <f t="shared" si="4"/>
        <v>11</v>
      </c>
      <c r="B129" s="9" t="s">
        <v>117</v>
      </c>
      <c r="C129" s="26">
        <v>2</v>
      </c>
      <c r="D129" s="11">
        <v>20533333</v>
      </c>
      <c r="E129" s="12">
        <f t="shared" si="5"/>
        <v>41066666</v>
      </c>
      <c r="F129" s="5"/>
    </row>
    <row r="130" spans="1:6" x14ac:dyDescent="0.25">
      <c r="A130" s="8">
        <f t="shared" si="4"/>
        <v>12</v>
      </c>
      <c r="B130" s="9" t="s">
        <v>118</v>
      </c>
      <c r="C130" s="26">
        <v>2</v>
      </c>
      <c r="D130" s="11">
        <v>7158667</v>
      </c>
      <c r="E130" s="12">
        <f t="shared" si="5"/>
        <v>14317334</v>
      </c>
      <c r="F130" s="5"/>
    </row>
    <row r="131" spans="1:6" x14ac:dyDescent="0.25">
      <c r="A131" s="8">
        <f t="shared" si="4"/>
        <v>13</v>
      </c>
      <c r="B131" s="9" t="s">
        <v>119</v>
      </c>
      <c r="C131" s="26">
        <v>2</v>
      </c>
      <c r="D131" s="11">
        <v>4602000</v>
      </c>
      <c r="E131" s="12">
        <f t="shared" si="5"/>
        <v>9204000</v>
      </c>
      <c r="F131" s="5"/>
    </row>
    <row r="132" spans="1:6" x14ac:dyDescent="0.25">
      <c r="A132" s="8">
        <f t="shared" si="4"/>
        <v>14</v>
      </c>
      <c r="B132" s="9" t="s">
        <v>120</v>
      </c>
      <c r="C132" s="26">
        <v>4</v>
      </c>
      <c r="D132" s="11">
        <v>3075000</v>
      </c>
      <c r="E132" s="12">
        <f t="shared" si="5"/>
        <v>12300000</v>
      </c>
      <c r="F132" s="5"/>
    </row>
    <row r="133" spans="1:6" x14ac:dyDescent="0.25">
      <c r="A133" s="8">
        <f t="shared" si="4"/>
        <v>15</v>
      </c>
      <c r="B133" s="9" t="s">
        <v>121</v>
      </c>
      <c r="C133" s="26">
        <v>2</v>
      </c>
      <c r="D133" s="11">
        <v>15400000</v>
      </c>
      <c r="E133" s="12">
        <f t="shared" si="5"/>
        <v>30800000</v>
      </c>
      <c r="F133" s="5"/>
    </row>
    <row r="134" spans="1:6" x14ac:dyDescent="0.25">
      <c r="A134" s="8">
        <f t="shared" si="4"/>
        <v>16</v>
      </c>
      <c r="B134" s="9" t="s">
        <v>122</v>
      </c>
      <c r="C134" s="26">
        <v>12</v>
      </c>
      <c r="D134" s="11">
        <v>3110000</v>
      </c>
      <c r="E134" s="12">
        <f t="shared" si="5"/>
        <v>37320000</v>
      </c>
      <c r="F134" s="5"/>
    </row>
    <row r="135" spans="1:6" x14ac:dyDescent="0.25">
      <c r="A135" s="8">
        <f t="shared" si="4"/>
        <v>17</v>
      </c>
      <c r="B135" s="9" t="s">
        <v>123</v>
      </c>
      <c r="C135" s="26">
        <v>14</v>
      </c>
      <c r="D135" s="11">
        <v>638600</v>
      </c>
      <c r="E135" s="12">
        <f t="shared" si="5"/>
        <v>8940400</v>
      </c>
      <c r="F135" s="5"/>
    </row>
    <row r="136" spans="1:6" x14ac:dyDescent="0.25">
      <c r="A136" s="22" t="s">
        <v>103</v>
      </c>
      <c r="B136" s="22"/>
      <c r="C136" s="22"/>
      <c r="D136" s="22"/>
      <c r="E136" s="23">
        <f>ROUND((SUM(E119:E135)),0)</f>
        <v>275516000</v>
      </c>
    </row>
    <row r="137" spans="1:6" x14ac:dyDescent="0.25">
      <c r="A137" s="22" t="s">
        <v>124</v>
      </c>
      <c r="B137" s="22"/>
      <c r="C137" s="22"/>
      <c r="D137" s="22"/>
      <c r="E137" s="23">
        <f>ROUND((E136*19%),0)</f>
        <v>52348040</v>
      </c>
    </row>
    <row r="138" spans="1:6" x14ac:dyDescent="0.25">
      <c r="A138" s="22" t="s">
        <v>125</v>
      </c>
      <c r="B138" s="22"/>
      <c r="C138" s="22"/>
      <c r="D138" s="22"/>
      <c r="E138" s="25">
        <f>ROUND((E136+E137),0)</f>
        <v>327864040</v>
      </c>
      <c r="F138" s="5"/>
    </row>
    <row r="139" spans="1:6" x14ac:dyDescent="0.25">
      <c r="A139" s="4" t="s">
        <v>126</v>
      </c>
      <c r="B139" s="4"/>
      <c r="C139" s="4"/>
      <c r="D139" s="4"/>
      <c r="E139" s="4"/>
      <c r="F139" s="5"/>
    </row>
    <row r="140" spans="1:6" ht="51" x14ac:dyDescent="0.25">
      <c r="A140" s="6" t="s">
        <v>3</v>
      </c>
      <c r="B140" s="6" t="s">
        <v>4</v>
      </c>
      <c r="C140" s="6" t="s">
        <v>5</v>
      </c>
      <c r="D140" s="6" t="s">
        <v>6</v>
      </c>
      <c r="E140" s="7" t="s">
        <v>7</v>
      </c>
      <c r="F140" s="5"/>
    </row>
    <row r="141" spans="1:6" x14ac:dyDescent="0.25">
      <c r="A141" s="8">
        <v>1</v>
      </c>
      <c r="B141" s="27" t="s">
        <v>127</v>
      </c>
      <c r="C141" s="26">
        <v>1</v>
      </c>
      <c r="D141" s="11">
        <v>1110622</v>
      </c>
      <c r="E141" s="12">
        <f>ROUND((C141*D141),0)</f>
        <v>1110622</v>
      </c>
      <c r="F141" s="5"/>
    </row>
    <row r="142" spans="1:6" ht="51" x14ac:dyDescent="0.25">
      <c r="A142" s="8">
        <f t="shared" ref="A142:A152" si="6">A141+1</f>
        <v>2</v>
      </c>
      <c r="B142" s="27" t="s">
        <v>128</v>
      </c>
      <c r="C142" s="26">
        <v>1</v>
      </c>
      <c r="D142" s="11">
        <v>1765085</v>
      </c>
      <c r="E142" s="12">
        <f t="shared" ref="E142:E152" si="7">ROUND((C142*D142),0)</f>
        <v>1765085</v>
      </c>
      <c r="F142" s="5"/>
    </row>
    <row r="143" spans="1:6" x14ac:dyDescent="0.25">
      <c r="A143" s="8">
        <f t="shared" si="6"/>
        <v>3</v>
      </c>
      <c r="B143" s="9" t="s">
        <v>129</v>
      </c>
      <c r="C143" s="26">
        <v>7</v>
      </c>
      <c r="D143" s="11">
        <v>462914</v>
      </c>
      <c r="E143" s="12">
        <f t="shared" si="7"/>
        <v>3240398</v>
      </c>
      <c r="F143" s="5"/>
    </row>
    <row r="144" spans="1:6" x14ac:dyDescent="0.25">
      <c r="A144" s="8">
        <f t="shared" si="6"/>
        <v>4</v>
      </c>
      <c r="B144" s="9" t="s">
        <v>130</v>
      </c>
      <c r="C144" s="26">
        <v>2</v>
      </c>
      <c r="D144" s="11">
        <v>196633</v>
      </c>
      <c r="E144" s="12">
        <f t="shared" si="7"/>
        <v>393266</v>
      </c>
      <c r="F144" s="5"/>
    </row>
    <row r="145" spans="1:10" x14ac:dyDescent="0.25">
      <c r="A145" s="8">
        <f t="shared" si="6"/>
        <v>5</v>
      </c>
      <c r="B145" s="9" t="s">
        <v>131</v>
      </c>
      <c r="C145" s="26">
        <v>1</v>
      </c>
      <c r="D145" s="11">
        <v>818400</v>
      </c>
      <c r="E145" s="12">
        <f t="shared" si="7"/>
        <v>818400</v>
      </c>
      <c r="F145" s="5"/>
    </row>
    <row r="146" spans="1:10" x14ac:dyDescent="0.25">
      <c r="A146" s="8">
        <f t="shared" si="6"/>
        <v>6</v>
      </c>
      <c r="B146" s="27" t="s">
        <v>132</v>
      </c>
      <c r="C146" s="26">
        <v>1</v>
      </c>
      <c r="D146" s="11">
        <v>1886850</v>
      </c>
      <c r="E146" s="12">
        <f t="shared" si="7"/>
        <v>1886850</v>
      </c>
      <c r="F146" s="5"/>
    </row>
    <row r="147" spans="1:10" x14ac:dyDescent="0.25">
      <c r="A147" s="8">
        <f t="shared" si="6"/>
        <v>7</v>
      </c>
      <c r="B147" s="9" t="s">
        <v>129</v>
      </c>
      <c r="C147" s="26">
        <v>7</v>
      </c>
      <c r="D147" s="11">
        <v>222150</v>
      </c>
      <c r="E147" s="12">
        <f t="shared" si="7"/>
        <v>1555050</v>
      </c>
      <c r="F147" s="5"/>
    </row>
    <row r="148" spans="1:10" x14ac:dyDescent="0.25">
      <c r="A148" s="8">
        <f t="shared" si="6"/>
        <v>8</v>
      </c>
      <c r="B148" s="9" t="s">
        <v>130</v>
      </c>
      <c r="C148" s="26">
        <v>2</v>
      </c>
      <c r="D148" s="11">
        <v>222150</v>
      </c>
      <c r="E148" s="12">
        <f t="shared" si="7"/>
        <v>444300</v>
      </c>
      <c r="F148" s="5"/>
    </row>
    <row r="149" spans="1:10" ht="51" x14ac:dyDescent="0.25">
      <c r="A149" s="8">
        <f t="shared" si="6"/>
        <v>9</v>
      </c>
      <c r="B149" s="27" t="s">
        <v>128</v>
      </c>
      <c r="C149" s="26">
        <v>1</v>
      </c>
      <c r="D149" s="11">
        <v>1765085</v>
      </c>
      <c r="E149" s="12">
        <f t="shared" si="7"/>
        <v>1765085</v>
      </c>
      <c r="F149" s="5"/>
    </row>
    <row r="150" spans="1:10" ht="51" x14ac:dyDescent="0.25">
      <c r="A150" s="8">
        <f t="shared" si="6"/>
        <v>10</v>
      </c>
      <c r="B150" s="27" t="s">
        <v>128</v>
      </c>
      <c r="C150" s="26">
        <v>1</v>
      </c>
      <c r="D150" s="11">
        <v>1765085</v>
      </c>
      <c r="E150" s="12">
        <f t="shared" si="7"/>
        <v>1765085</v>
      </c>
      <c r="F150" s="5"/>
    </row>
    <row r="151" spans="1:10" ht="51" x14ac:dyDescent="0.25">
      <c r="A151" s="8">
        <f t="shared" si="6"/>
        <v>11</v>
      </c>
      <c r="B151" s="27" t="s">
        <v>128</v>
      </c>
      <c r="C151" s="26">
        <v>1</v>
      </c>
      <c r="D151" s="11">
        <v>1886850</v>
      </c>
      <c r="E151" s="12">
        <f t="shared" si="7"/>
        <v>1886850</v>
      </c>
    </row>
    <row r="152" spans="1:10" ht="51" x14ac:dyDescent="0.25">
      <c r="A152" s="8">
        <f t="shared" si="6"/>
        <v>12</v>
      </c>
      <c r="B152" s="27" t="s">
        <v>128</v>
      </c>
      <c r="C152" s="26">
        <v>1</v>
      </c>
      <c r="D152" s="11">
        <v>377050</v>
      </c>
      <c r="E152" s="12">
        <f t="shared" si="7"/>
        <v>377050</v>
      </c>
    </row>
    <row r="153" spans="1:10" x14ac:dyDescent="0.25">
      <c r="A153" s="22" t="s">
        <v>103</v>
      </c>
      <c r="B153" s="22"/>
      <c r="C153" s="22"/>
      <c r="D153" s="22"/>
      <c r="E153" s="28">
        <f>ROUND((SUM(E141:E152)),0)</f>
        <v>17008041</v>
      </c>
      <c r="G153" s="29"/>
    </row>
    <row r="154" spans="1:10" x14ac:dyDescent="0.25">
      <c r="A154" s="22" t="s">
        <v>104</v>
      </c>
      <c r="B154" s="22"/>
      <c r="C154" s="22"/>
      <c r="D154" s="22"/>
      <c r="E154" s="28">
        <f>ROUND((E153*19%),0)</f>
        <v>3231528</v>
      </c>
    </row>
    <row r="155" spans="1:10" x14ac:dyDescent="0.25">
      <c r="A155" s="22" t="s">
        <v>133</v>
      </c>
      <c r="B155" s="22"/>
      <c r="C155" s="22"/>
      <c r="D155" s="22"/>
      <c r="E155" s="30">
        <f>ROUND((E153+E154),0)</f>
        <v>20239569</v>
      </c>
    </row>
    <row r="156" spans="1:10" ht="18.75" customHeight="1" x14ac:dyDescent="0.25"/>
    <row r="157" spans="1:10" ht="24.75" customHeight="1" x14ac:dyDescent="0.25"/>
    <row r="158" spans="1:10" ht="51" customHeight="1" x14ac:dyDescent="0.25">
      <c r="A158" s="32" t="s">
        <v>134</v>
      </c>
      <c r="B158" s="32" t="s">
        <v>135</v>
      </c>
      <c r="C158" s="33" t="s">
        <v>136</v>
      </c>
      <c r="D158" s="33" t="s">
        <v>137</v>
      </c>
      <c r="E158" s="33" t="s">
        <v>138</v>
      </c>
      <c r="F158" s="33" t="s">
        <v>139</v>
      </c>
      <c r="H158" s="34" t="s">
        <v>140</v>
      </c>
      <c r="I158" s="35" t="s">
        <v>141</v>
      </c>
      <c r="J158" s="34" t="s">
        <v>142</v>
      </c>
    </row>
    <row r="159" spans="1:10" ht="27" customHeight="1" x14ac:dyDescent="0.25">
      <c r="A159" s="36" t="s">
        <v>143</v>
      </c>
      <c r="B159" s="37" t="s">
        <v>144</v>
      </c>
      <c r="C159" s="38">
        <f>$E$116</f>
        <v>327890315</v>
      </c>
      <c r="D159" s="39">
        <f>C5+C6+C7+C8+C9+C11+C39+C77</f>
        <v>18</v>
      </c>
      <c r="E159" s="40">
        <f>C13+C14+C15+C16+C17+C18+C19+C20+C21+C22+C23+C24+C25+C26+C27+C28+C29+C30+C31+C32+C33+C34+C35+C36+C37+C41+C42+C43+C44+C45+C46+C47+C48+C49+C50+C51+C52+C53+C54+C55+C56+C57+C58+C59+C60+C61+C62+C63+C64+C65+C66+C67+C68+C69+C70+C71+C72+C73+C74+C75+C79+C80+C81+C82+C83+C84+C85+C86+C87+C88+C89+C90+C91+C92+C93+C94+C95+C96+C97+C98+C99+C100+C101+C102+C103+C104+C105+C106+C107+C108+C109+C110+C111+C112+C113</f>
        <v>149</v>
      </c>
      <c r="F159" s="39">
        <v>103</v>
      </c>
      <c r="H159" s="34">
        <v>22603195</v>
      </c>
      <c r="I159" s="41" t="s">
        <v>145</v>
      </c>
      <c r="J159" s="42">
        <f>+H160+I160</f>
        <v>2405948907</v>
      </c>
    </row>
    <row r="160" spans="1:10" ht="13.5" x14ac:dyDescent="0.25">
      <c r="A160" s="36" t="s">
        <v>146</v>
      </c>
      <c r="B160" s="37" t="s">
        <v>147</v>
      </c>
      <c r="C160" s="38">
        <f>$E$138</f>
        <v>327864040</v>
      </c>
      <c r="D160" s="39">
        <f>SUM(C119:C135)</f>
        <v>60</v>
      </c>
      <c r="E160" s="8">
        <v>0</v>
      </c>
      <c r="F160" s="39">
        <v>17</v>
      </c>
      <c r="H160" s="43">
        <v>1000435510</v>
      </c>
      <c r="I160" s="44">
        <v>1405513397</v>
      </c>
      <c r="J160" s="45"/>
    </row>
    <row r="161" spans="1:13" ht="13.5" x14ac:dyDescent="0.25">
      <c r="A161" s="36" t="s">
        <v>148</v>
      </c>
      <c r="B161" s="37" t="s">
        <v>149</v>
      </c>
      <c r="C161" s="38">
        <f>$E$155</f>
        <v>20239569</v>
      </c>
      <c r="D161" s="39">
        <f>SUM(C141:C152)</f>
        <v>26</v>
      </c>
      <c r="E161" s="8">
        <v>0</v>
      </c>
      <c r="F161" s="39">
        <v>12</v>
      </c>
      <c r="H161" s="46" t="s">
        <v>0</v>
      </c>
      <c r="I161" s="47"/>
      <c r="J161" s="48">
        <f>+C162</f>
        <v>675993924</v>
      </c>
    </row>
    <row r="162" spans="1:13" ht="13.5" x14ac:dyDescent="0.25">
      <c r="A162" s="49" t="s">
        <v>150</v>
      </c>
      <c r="B162" s="49"/>
      <c r="C162" s="50">
        <f>SUM(C159:C161)</f>
        <v>675993924</v>
      </c>
      <c r="D162" s="51">
        <f>SUM(D159:D161)</f>
        <v>104</v>
      </c>
      <c r="E162" s="51">
        <f>SUM(E159:E161)</f>
        <v>149</v>
      </c>
      <c r="F162" s="51">
        <f>SUM(F159:F161)</f>
        <v>132</v>
      </c>
      <c r="H162" s="52" t="s">
        <v>151</v>
      </c>
      <c r="I162" s="52"/>
      <c r="J162" s="48">
        <f>+J159-J161</f>
        <v>1729954983</v>
      </c>
    </row>
    <row r="163" spans="1:13" customFormat="1" ht="15" x14ac:dyDescent="0.25">
      <c r="H163" s="2"/>
      <c r="I163" s="2"/>
      <c r="J163" s="2"/>
      <c r="K163" s="2"/>
      <c r="L163" s="2"/>
      <c r="M163" s="2"/>
    </row>
    <row r="164" spans="1:13" ht="82.5" customHeight="1" x14ac:dyDescent="0.25">
      <c r="A164" s="53" t="s">
        <v>152</v>
      </c>
      <c r="B164" s="53"/>
      <c r="C164" s="53"/>
      <c r="D164" s="53"/>
      <c r="E164" s="53"/>
      <c r="F164" s="53"/>
    </row>
    <row r="165" spans="1:13" ht="30" customHeight="1" x14ac:dyDescent="0.25">
      <c r="A165" s="54"/>
      <c r="B165" s="54"/>
      <c r="C165" s="54"/>
      <c r="D165" s="54"/>
      <c r="E165" s="54"/>
      <c r="F165" s="54"/>
    </row>
    <row r="166" spans="1:13" ht="37.5" customHeight="1" x14ac:dyDescent="0.25">
      <c r="A166" s="55"/>
      <c r="B166" s="55"/>
      <c r="C166" s="55"/>
      <c r="D166" s="55"/>
      <c r="E166" s="55"/>
      <c r="F166" s="55"/>
    </row>
    <row r="167" spans="1:13" x14ac:dyDescent="0.25">
      <c r="A167" s="55"/>
      <c r="B167" s="55"/>
      <c r="C167" s="55"/>
      <c r="D167" s="55"/>
      <c r="E167" s="55"/>
      <c r="F167" s="55"/>
    </row>
    <row r="168" spans="1:13" x14ac:dyDescent="0.25">
      <c r="E168" s="56"/>
      <c r="I168" s="57"/>
    </row>
    <row r="169" spans="1:13" x14ac:dyDescent="0.25">
      <c r="A169" s="58"/>
      <c r="B169" s="59"/>
      <c r="C169" s="59"/>
      <c r="D169" s="59"/>
      <c r="E169" s="56"/>
    </row>
    <row r="170" spans="1:13" ht="16.5" x14ac:dyDescent="0.25">
      <c r="A170" s="60"/>
      <c r="B170" s="61" t="s">
        <v>153</v>
      </c>
      <c r="C170" s="61"/>
      <c r="D170" s="61"/>
      <c r="E170" s="60"/>
    </row>
    <row r="171" spans="1:13" ht="16.5" x14ac:dyDescent="0.25">
      <c r="A171" s="60"/>
      <c r="B171" s="61" t="s">
        <v>154</v>
      </c>
      <c r="C171" s="61"/>
      <c r="D171" s="61"/>
      <c r="E171" s="60"/>
    </row>
    <row r="172" spans="1:13" x14ac:dyDescent="0.25">
      <c r="A172" s="58"/>
      <c r="B172" s="62"/>
      <c r="E172" s="56"/>
    </row>
    <row r="173" spans="1:13" x14ac:dyDescent="0.25">
      <c r="A173" s="58"/>
      <c r="B173" s="62"/>
      <c r="E173" s="63"/>
    </row>
    <row r="174" spans="1:13" ht="13.5" x14ac:dyDescent="0.25">
      <c r="A174" s="64" t="s">
        <v>155</v>
      </c>
      <c r="B174" s="64"/>
    </row>
    <row r="175" spans="1:13" ht="13.5" x14ac:dyDescent="0.25">
      <c r="A175" s="65" t="s">
        <v>156</v>
      </c>
      <c r="B175" s="65"/>
    </row>
  </sheetData>
  <mergeCells count="31">
    <mergeCell ref="A174:B174"/>
    <mergeCell ref="A164:F164"/>
    <mergeCell ref="A165:F165"/>
    <mergeCell ref="A166:F167"/>
    <mergeCell ref="B169:D169"/>
    <mergeCell ref="B170:D170"/>
    <mergeCell ref="B171:D171"/>
    <mergeCell ref="A154:D154"/>
    <mergeCell ref="A155:D155"/>
    <mergeCell ref="J159:J160"/>
    <mergeCell ref="H161:I161"/>
    <mergeCell ref="A162:B162"/>
    <mergeCell ref="H162:I162"/>
    <mergeCell ref="A117:E117"/>
    <mergeCell ref="A136:D136"/>
    <mergeCell ref="A137:D137"/>
    <mergeCell ref="A138:D138"/>
    <mergeCell ref="A139:E139"/>
    <mergeCell ref="A153:D153"/>
    <mergeCell ref="A40:B40"/>
    <mergeCell ref="A76:B76"/>
    <mergeCell ref="A78:B78"/>
    <mergeCell ref="A114:D114"/>
    <mergeCell ref="A115:D115"/>
    <mergeCell ref="A116:D116"/>
    <mergeCell ref="A1:E1"/>
    <mergeCell ref="A2:E2"/>
    <mergeCell ref="A3:E3"/>
    <mergeCell ref="A10:B10"/>
    <mergeCell ref="A12:B12"/>
    <mergeCell ref="A38:B38"/>
  </mergeCells>
  <conditionalFormatting sqref="E5:E113 E119:E135 E141:E155">
    <cfRule type="expression" dxfId="3" priority="1">
      <formula>IF(#REF!="PROMEDIAR",E5)</formula>
    </cfRule>
  </conditionalFormatting>
  <conditionalFormatting sqref="C119:D135 C5:D113">
    <cfRule type="expression" dxfId="2" priority="2">
      <formula>IF(#REF!="PROMEDIAR",C5)</formula>
    </cfRule>
  </conditionalFormatting>
  <conditionalFormatting sqref="C141:D152">
    <cfRule type="expression" dxfId="1" priority="3">
      <formula>IF(#REF!="PROMEDIAR",XDE139)</formula>
    </cfRule>
  </conditionalFormatting>
  <conditionalFormatting sqref="C119:D135 C141:D152 C5:D113">
    <cfRule type="expression" dxfId="0" priority="4">
      <formula>IF(#REF!="PROMEDIAR",C5)</formula>
    </cfRule>
  </conditionalFormatting>
  <pageMargins left="1.1023622047244095" right="0.51181102362204722" top="0.74803149606299213" bottom="0.74803149606299213" header="0.31496062992125984" footer="0.31496062992125984"/>
  <pageSetup paperSize="41" scale="70" orientation="portrait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Olga Socha Pinto</dc:creator>
  <cp:lastModifiedBy>Maria Olga Socha Pinto</cp:lastModifiedBy>
  <dcterms:created xsi:type="dcterms:W3CDTF">2022-12-06T02:50:52Z</dcterms:created>
  <dcterms:modified xsi:type="dcterms:W3CDTF">2022-12-06T02:52:09Z</dcterms:modified>
</cp:coreProperties>
</file>