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trodebogotagovco-my.sharepoint.com/personal/marco_trivino_metrodebogota_gov_co/Documents/Contratos 2022/Solicitudes de Contratación/66. GDU-MEM22-0192 CONSULTORÍA PORTAFOLIO/VERIFICACIÓN/VERIFICACIÓN DEFINITIVA/"/>
    </mc:Choice>
  </mc:AlternateContent>
  <xr:revisionPtr revIDLastSave="1683" documentId="13_ncr:1_{82FD763E-6E27-4B44-847E-6347884650EF}" xr6:coauthVersionLast="47" xr6:coauthVersionMax="47" xr10:uidLastSave="{5EC93943-3C08-4990-A878-E1ECBF6B92BC}"/>
  <bookViews>
    <workbookView xWindow="-120" yWindow="-120" windowWidth="20730" windowHeight="11160" xr2:uid="{E0E99AA7-1869-41DA-BBB7-7665673A7F91}"/>
  </bookViews>
  <sheets>
    <sheet name="resumen" sheetId="28" r:id="rId1"/>
    <sheet name="1.B&amp;U" sheetId="27" r:id="rId2"/>
    <sheet name="2.DELOITTE (2)" sheetId="31" r:id="rId3"/>
    <sheet name="3. CONSORCIO TELBROAD- PGP" sheetId="30" r:id="rId4"/>
    <sheet name="4. UT KIRUNA Y URBANA" sheetId="32" r:id="rId5"/>
    <sheet name="5. IDOM CONSULTING" sheetId="33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4" i="27" l="1"/>
  <c r="L53" i="30"/>
  <c r="L53" i="31"/>
  <c r="E36" i="28"/>
  <c r="E33" i="28"/>
  <c r="L53" i="33"/>
  <c r="L52" i="33"/>
  <c r="L54" i="33"/>
  <c r="L51" i="33"/>
  <c r="B50" i="33"/>
  <c r="L50" i="33" s="1"/>
  <c r="H49" i="33"/>
  <c r="L48" i="33"/>
  <c r="B48" i="33"/>
  <c r="H47" i="33"/>
  <c r="L47" i="33" s="1"/>
  <c r="L39" i="33"/>
  <c r="L38" i="33"/>
  <c r="G31" i="33"/>
  <c r="G29" i="33"/>
  <c r="L17" i="33"/>
  <c r="L15" i="33"/>
  <c r="L13" i="33"/>
  <c r="L10" i="33"/>
  <c r="L8" i="33"/>
  <c r="L6" i="33"/>
  <c r="L52" i="32"/>
  <c r="L54" i="32"/>
  <c r="L53" i="32"/>
  <c r="L51" i="32"/>
  <c r="B50" i="32"/>
  <c r="L50" i="32" s="1"/>
  <c r="H49" i="32"/>
  <c r="L48" i="32"/>
  <c r="B48" i="32"/>
  <c r="H47" i="32"/>
  <c r="L47" i="32" s="1"/>
  <c r="L39" i="32"/>
  <c r="L38" i="32"/>
  <c r="G31" i="32"/>
  <c r="G29" i="32"/>
  <c r="L17" i="32"/>
  <c r="L15" i="32"/>
  <c r="L13" i="32"/>
  <c r="L10" i="32"/>
  <c r="L8" i="32"/>
  <c r="L6" i="32"/>
  <c r="L54" i="31"/>
  <c r="L52" i="31"/>
  <c r="L51" i="31"/>
  <c r="L50" i="31"/>
  <c r="B50" i="31"/>
  <c r="H49" i="31"/>
  <c r="B49" i="31"/>
  <c r="L49" i="31" s="1"/>
  <c r="B48" i="31"/>
  <c r="L48" i="31" s="1"/>
  <c r="H47" i="31"/>
  <c r="L47" i="31" s="1"/>
  <c r="L39" i="31"/>
  <c r="L38" i="31"/>
  <c r="G31" i="31"/>
  <c r="G29" i="31"/>
  <c r="L17" i="31"/>
  <c r="L15" i="31"/>
  <c r="L13" i="31"/>
  <c r="L10" i="31"/>
  <c r="L8" i="31"/>
  <c r="L6" i="31"/>
  <c r="L52" i="30"/>
  <c r="L54" i="30"/>
  <c r="L51" i="30"/>
  <c r="B50" i="30"/>
  <c r="L50" i="30" s="1"/>
  <c r="H49" i="30"/>
  <c r="B48" i="30"/>
  <c r="L48" i="30" s="1"/>
  <c r="H47" i="30"/>
  <c r="L47" i="30" s="1"/>
  <c r="L39" i="30"/>
  <c r="L38" i="30"/>
  <c r="G31" i="30"/>
  <c r="G29" i="30"/>
  <c r="L17" i="30"/>
  <c r="L15" i="30"/>
  <c r="L13" i="30"/>
  <c r="L10" i="30"/>
  <c r="L8" i="30"/>
  <c r="L6" i="30"/>
  <c r="L55" i="27"/>
  <c r="L53" i="27"/>
  <c r="L52" i="27"/>
  <c r="B51" i="27"/>
  <c r="L51" i="27" s="1"/>
  <c r="H50" i="27"/>
  <c r="B49" i="27"/>
  <c r="L49" i="27" s="1"/>
  <c r="H48" i="27"/>
  <c r="L48" i="27" s="1"/>
  <c r="L39" i="27"/>
  <c r="L38" i="27"/>
  <c r="G31" i="27"/>
  <c r="G29" i="27"/>
  <c r="L17" i="27"/>
  <c r="L15" i="27"/>
  <c r="L13" i="27"/>
  <c r="L10" i="27"/>
  <c r="L8" i="27"/>
  <c r="L6" i="27"/>
  <c r="B49" i="33" l="1"/>
  <c r="L49" i="33" s="1"/>
  <c r="B49" i="32"/>
  <c r="L49" i="32" s="1"/>
  <c r="B49" i="30"/>
  <c r="L49" i="30" s="1"/>
  <c r="B50" i="27"/>
  <c r="L50" i="27" s="1"/>
</calcChain>
</file>

<file path=xl/sharedStrings.xml><?xml version="1.0" encoding="utf-8"?>
<sst xmlns="http://schemas.openxmlformats.org/spreadsheetml/2006/main" count="538" uniqueCount="76">
  <si>
    <t>VERIFICACION DE GARANTIAS</t>
  </si>
  <si>
    <t>OBJETO</t>
  </si>
  <si>
    <t>vigencia</t>
  </si>
  <si>
    <t>desde</t>
  </si>
  <si>
    <t>hasta</t>
  </si>
  <si>
    <t>EXIGENCIAS</t>
  </si>
  <si>
    <t>DATOS</t>
  </si>
  <si>
    <t>OBSERVACIONES</t>
  </si>
  <si>
    <t xml:space="preserve">CONFORMADO POR </t>
  </si>
  <si>
    <t>NOMBRE</t>
  </si>
  <si>
    <t>NIT</t>
  </si>
  <si>
    <t>PART%</t>
  </si>
  <si>
    <t>ENTIDAD</t>
  </si>
  <si>
    <t>DIRECCION</t>
  </si>
  <si>
    <t>EMPRESA METRO DE BOGOTA</t>
  </si>
  <si>
    <t>ASEGURADO</t>
  </si>
  <si>
    <t>BENEFICIARIO</t>
  </si>
  <si>
    <t>TOMADOR</t>
  </si>
  <si>
    <t>AFIANZADO</t>
  </si>
  <si>
    <t>REQUISITOS</t>
  </si>
  <si>
    <t>NO. DEL PROCESO</t>
  </si>
  <si>
    <t>901.038.962-3</t>
  </si>
  <si>
    <t>CARACTERISTICAS DE LA POLIZA</t>
  </si>
  <si>
    <t>Valor Asegurado %</t>
  </si>
  <si>
    <t xml:space="preserve">Valor Asegurado  </t>
  </si>
  <si>
    <t>se debe adjuntar</t>
  </si>
  <si>
    <t>CUMPLE/NO CUMPLE</t>
  </si>
  <si>
    <t>No revocatoria/ certificado de pago</t>
  </si>
  <si>
    <t>COMENTARIOS EMB</t>
  </si>
  <si>
    <t xml:space="preserve">VERIFICACION </t>
  </si>
  <si>
    <t>CR 9 No 76-49</t>
  </si>
  <si>
    <t>Clausulado General decreto 1082</t>
  </si>
  <si>
    <t>texto en poliza</t>
  </si>
  <si>
    <t>Poliza debidamente firmada por RL</t>
  </si>
  <si>
    <t>NA</t>
  </si>
  <si>
    <t>VALOR AVALUO</t>
  </si>
  <si>
    <t>anexo 0</t>
  </si>
  <si>
    <t>PRESUPUESTO</t>
  </si>
  <si>
    <t>SERIEDAD DE LA OFERTA</t>
  </si>
  <si>
    <t>FECHA DE CIERRE</t>
  </si>
  <si>
    <t>OFERENTE</t>
  </si>
  <si>
    <t>FIRMADA</t>
  </si>
  <si>
    <t>ADJUNTO</t>
  </si>
  <si>
    <t>VIGENCIA</t>
  </si>
  <si>
    <t>90 DIAS MINIMO</t>
  </si>
  <si>
    <t>GDUIINT-CM-002-2022</t>
  </si>
  <si>
    <t>CONSULTORÍA PARA EL DESARROLLO DEL PORTAFOLIO DE NEGOCIOS NO TARIFARIOS PARA LA EMPRESA METRO DE BOGOTÁ</t>
  </si>
  <si>
    <t>BRIGARD Y URRUTIA ABOGADOS SAS</t>
  </si>
  <si>
    <t>SEGUROS DEL ESTADO No.18-44-10105178</t>
  </si>
  <si>
    <t>NO ADJUNTO</t>
  </si>
  <si>
    <t>SE DEBE ADJUNTAR</t>
  </si>
  <si>
    <t>DELOITTE ASESORES Y CONSULTORES LTDA</t>
  </si>
  <si>
    <t>SEGUROS SURA No.3490271–1</t>
  </si>
  <si>
    <t>CONSORCIO TELBROAD- PGP</t>
  </si>
  <si>
    <t>TELBROAD S.A.S.</t>
  </si>
  <si>
    <t>PINILLA, GONZÁLEZ &amp; PRIETO ABOGADOS LTDA.</t>
  </si>
  <si>
    <t>900.411.337-5</t>
  </si>
  <si>
    <t>830.065.312 - 3,</t>
  </si>
  <si>
    <t>SEGUROS DEL ESTADO No. 18-44-101085139</t>
  </si>
  <si>
    <t>RCCF SAS</t>
  </si>
  <si>
    <t>URBANA SAS</t>
  </si>
  <si>
    <t>UNION TEMPORAL KIRUNA &amp; URBANA</t>
  </si>
  <si>
    <t>SEGUROS DEL ESTADO No. 18-44-101085152</t>
  </si>
  <si>
    <t>SE DEBE AJUSTAR EL VALOR ASEGURADO</t>
  </si>
  <si>
    <t>EL DUCUMENTO DEBE SER EXPEDIDO POR LA ASEGURADORA</t>
  </si>
  <si>
    <t>IDOM CONSULTING, ENGINEERING,
ARCHITECTURE S.A.U.</t>
  </si>
  <si>
    <t>SEGUROS MUNDIAL No. NB-100233858</t>
  </si>
  <si>
    <t>No.</t>
  </si>
  <si>
    <t>Oferente</t>
  </si>
  <si>
    <t>Nit</t>
  </si>
  <si>
    <t>Evaluación</t>
  </si>
  <si>
    <t>830.065.312 - 3</t>
  </si>
  <si>
    <t>Cumple</t>
  </si>
  <si>
    <t>DOCUMENTO SUBSANADO</t>
  </si>
  <si>
    <t>Participación</t>
  </si>
  <si>
    <t>RECHAZADO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</si>
</sst>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  <numFmt numFmtId="165" formatCode="0.000000000%"/>
    <numFmt numFmtId="166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0">
    <xf numFmtId="0" fontId="0" fillId="0" borderId="0" xfId="0"/>
    <xf numFmtId="0" fontId="0" fillId="2" borderId="0" xfId="0" applyFill="1"/>
    <xf numFmtId="0" fontId="2" fillId="3" borderId="2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left"/>
    </xf>
    <xf numFmtId="0" fontId="0" fillId="0" borderId="1" xfId="0" applyBorder="1"/>
    <xf numFmtId="9" fontId="6" fillId="2" borderId="0" xfId="0" applyNumberFormat="1" applyFont="1" applyFill="1" applyAlignment="1">
      <alignment horizontal="center"/>
    </xf>
    <xf numFmtId="10" fontId="6" fillId="2" borderId="0" xfId="0" applyNumberFormat="1" applyFont="1" applyFill="1" applyAlignment="1">
      <alignment horizontal="center"/>
    </xf>
    <xf numFmtId="0" fontId="0" fillId="2" borderId="1" xfId="0" applyFill="1" applyBorder="1"/>
    <xf numFmtId="0" fontId="0" fillId="2" borderId="8" xfId="0" applyFill="1" applyBorder="1"/>
    <xf numFmtId="0" fontId="4" fillId="2" borderId="1" xfId="0" applyFont="1" applyFill="1" applyBorder="1" applyAlignment="1">
      <alignment horizontal="center"/>
    </xf>
    <xf numFmtId="9" fontId="0" fillId="0" borderId="0" xfId="0" applyNumberFormat="1"/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43" fontId="0" fillId="2" borderId="0" xfId="0" applyNumberFormat="1" applyFill="1" applyAlignment="1">
      <alignment horizontal="center"/>
    </xf>
    <xf numFmtId="14" fontId="0" fillId="2" borderId="14" xfId="0" applyNumberFormat="1" applyFill="1" applyBorder="1"/>
    <xf numFmtId="0" fontId="0" fillId="2" borderId="14" xfId="0" applyFill="1" applyBorder="1"/>
    <xf numFmtId="14" fontId="0" fillId="2" borderId="4" xfId="0" applyNumberFormat="1" applyFill="1" applyBorder="1"/>
    <xf numFmtId="0" fontId="0" fillId="2" borderId="4" xfId="0" applyFill="1" applyBorder="1"/>
    <xf numFmtId="14" fontId="0" fillId="2" borderId="0" xfId="0" applyNumberFormat="1" applyFill="1"/>
    <xf numFmtId="164" fontId="0" fillId="2" borderId="0" xfId="1" applyNumberFormat="1" applyFont="1" applyFill="1" applyBorder="1"/>
    <xf numFmtId="0" fontId="0" fillId="2" borderId="10" xfId="0" applyFill="1" applyBorder="1"/>
    <xf numFmtId="14" fontId="0" fillId="2" borderId="15" xfId="0" applyNumberFormat="1" applyFill="1" applyBorder="1"/>
    <xf numFmtId="14" fontId="0" fillId="2" borderId="5" xfId="0" applyNumberFormat="1" applyFill="1" applyBorder="1"/>
    <xf numFmtId="14" fontId="0" fillId="2" borderId="10" xfId="0" applyNumberFormat="1" applyFill="1" applyBorder="1"/>
    <xf numFmtId="164" fontId="0" fillId="0" borderId="1" xfId="1" applyNumberFormat="1" applyFont="1" applyFill="1" applyBorder="1" applyAlignment="1">
      <alignment horizontal="center"/>
    </xf>
    <xf numFmtId="164" fontId="0" fillId="0" borderId="1" xfId="1" applyNumberFormat="1" applyFont="1" applyFill="1" applyBorder="1"/>
    <xf numFmtId="0" fontId="0" fillId="2" borderId="0" xfId="0" applyFill="1" applyAlignment="1">
      <alignment vertical="center"/>
    </xf>
    <xf numFmtId="0" fontId="0" fillId="2" borderId="8" xfId="0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/>
    <xf numFmtId="41" fontId="0" fillId="2" borderId="0" xfId="1" applyFont="1" applyFill="1" applyBorder="1"/>
    <xf numFmtId="0" fontId="0" fillId="2" borderId="1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wrapText="1"/>
    </xf>
    <xf numFmtId="0" fontId="0" fillId="0" borderId="11" xfId="0" applyBorder="1"/>
    <xf numFmtId="41" fontId="0" fillId="0" borderId="1" xfId="1" applyFont="1" applyFill="1" applyBorder="1"/>
    <xf numFmtId="9" fontId="0" fillId="0" borderId="1" xfId="2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6" fillId="2" borderId="0" xfId="0" applyFont="1" applyFill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0" xfId="0" applyFont="1" applyFill="1" applyBorder="1" applyAlignment="1">
      <alignment horizontal="center"/>
    </xf>
    <xf numFmtId="164" fontId="0" fillId="2" borderId="1" xfId="1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165" fontId="0" fillId="4" borderId="1" xfId="2" applyNumberFormat="1" applyFont="1" applyFill="1" applyBorder="1"/>
    <xf numFmtId="164" fontId="0" fillId="4" borderId="1" xfId="1" applyNumberFormat="1" applyFont="1" applyFill="1" applyBorder="1"/>
    <xf numFmtId="9" fontId="0" fillId="2" borderId="1" xfId="2" applyFont="1" applyFill="1" applyBorder="1"/>
    <xf numFmtId="164" fontId="0" fillId="2" borderId="1" xfId="1" applyNumberFormat="1" applyFont="1" applyFill="1" applyBorder="1"/>
    <xf numFmtId="166" fontId="0" fillId="2" borderId="1" xfId="3" applyNumberFormat="1" applyFont="1" applyFill="1" applyBorder="1" applyAlignment="1">
      <alignment horizontal="center" vertical="center"/>
    </xf>
    <xf numFmtId="9" fontId="0" fillId="2" borderId="1" xfId="2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0" fillId="2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41" fontId="7" fillId="2" borderId="3" xfId="1" applyFont="1" applyFill="1" applyBorder="1" applyAlignment="1">
      <alignment horizontal="center"/>
    </xf>
    <xf numFmtId="41" fontId="7" fillId="2" borderId="4" xfId="1" applyFont="1" applyFill="1" applyBorder="1" applyAlignment="1">
      <alignment horizontal="center"/>
    </xf>
    <xf numFmtId="41" fontId="7" fillId="2" borderId="5" xfId="1" applyFont="1" applyFill="1" applyBorder="1" applyAlignment="1">
      <alignment horizontal="center"/>
    </xf>
    <xf numFmtId="41" fontId="7" fillId="2" borderId="13" xfId="1" applyFont="1" applyFill="1" applyBorder="1" applyAlignment="1">
      <alignment horizontal="center"/>
    </xf>
    <xf numFmtId="41" fontId="7" fillId="2" borderId="14" xfId="1" applyFont="1" applyFill="1" applyBorder="1" applyAlignment="1">
      <alignment horizontal="center"/>
    </xf>
    <xf numFmtId="41" fontId="7" fillId="2" borderId="15" xfId="1" applyFont="1" applyFill="1" applyBorder="1" applyAlignment="1">
      <alignment horizontal="center"/>
    </xf>
    <xf numFmtId="0" fontId="4" fillId="2" borderId="9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4" fillId="2" borderId="10" xfId="0" applyFont="1" applyFill="1" applyBorder="1" applyAlignment="1">
      <alignment horizontal="left"/>
    </xf>
    <xf numFmtId="0" fontId="6" fillId="2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3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2" borderId="3" xfId="0" applyFont="1" applyFill="1" applyBorder="1" applyAlignment="1">
      <alignment horizontal="center" wrapText="1"/>
    </xf>
  </cellXfs>
  <cellStyles count="4">
    <cellStyle name="Millares" xfId="3" builtinId="3"/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312818</xdr:colOff>
      <xdr:row>25</xdr:row>
      <xdr:rowOff>151786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D6B15EF-CDF3-40EF-917D-23597A35A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057143" cy="49142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58</xdr:row>
      <xdr:rowOff>0</xdr:rowOff>
    </xdr:from>
    <xdr:to>
      <xdr:col>6</xdr:col>
      <xdr:colOff>1868130</xdr:colOff>
      <xdr:row>83</xdr:row>
      <xdr:rowOff>123214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AF47074-3672-4FA1-A572-E93F9ED99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885714"/>
          <a:ext cx="11923809" cy="48857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58</xdr:row>
      <xdr:rowOff>0</xdr:rowOff>
    </xdr:from>
    <xdr:to>
      <xdr:col>6</xdr:col>
      <xdr:colOff>134797</xdr:colOff>
      <xdr:row>86</xdr:row>
      <xdr:rowOff>123143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A8C2127-113F-4D62-9AD6-D2FDFD95FD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877550"/>
          <a:ext cx="10174147" cy="545714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58</xdr:row>
      <xdr:rowOff>0</xdr:rowOff>
    </xdr:from>
    <xdr:to>
      <xdr:col>6</xdr:col>
      <xdr:colOff>1610988</xdr:colOff>
      <xdr:row>83</xdr:row>
      <xdr:rowOff>180357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1327EF8-47B1-4C1A-970D-D8C15F27E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409714"/>
          <a:ext cx="11666667" cy="49428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57</xdr:row>
      <xdr:rowOff>0</xdr:rowOff>
    </xdr:from>
    <xdr:to>
      <xdr:col>6</xdr:col>
      <xdr:colOff>1772892</xdr:colOff>
      <xdr:row>78</xdr:row>
      <xdr:rowOff>47119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AA478DF-8B31-415D-8B93-0FFEEDE75C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736286"/>
          <a:ext cx="11828571" cy="404761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57</xdr:row>
      <xdr:rowOff>0</xdr:rowOff>
    </xdr:from>
    <xdr:to>
      <xdr:col>6</xdr:col>
      <xdr:colOff>20511</xdr:colOff>
      <xdr:row>85</xdr:row>
      <xdr:rowOff>132667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ED4991F-D50C-4BB5-B4B5-43A9489F1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212286"/>
          <a:ext cx="10076190" cy="54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7359D-B355-4730-A433-AB95CE9FC9F5}">
  <dimension ref="B28:F42"/>
  <sheetViews>
    <sheetView tabSelected="1" topLeftCell="A12" workbookViewId="0">
      <selection activeCell="G36" sqref="G36"/>
    </sheetView>
  </sheetViews>
  <sheetFormatPr baseColWidth="10" defaultRowHeight="15" x14ac:dyDescent="0.25"/>
  <cols>
    <col min="3" max="3" width="43" customWidth="1"/>
    <col min="4" max="4" width="15.140625" bestFit="1" customWidth="1"/>
    <col min="5" max="5" width="15.140625" customWidth="1"/>
  </cols>
  <sheetData>
    <row r="28" spans="2:6" s="1" customFormat="1" x14ac:dyDescent="0.25"/>
    <row r="29" spans="2:6" s="1" customFormat="1" x14ac:dyDescent="0.25"/>
    <row r="30" spans="2:6" s="1" customFormat="1" x14ac:dyDescent="0.25">
      <c r="B30" s="37" t="s">
        <v>67</v>
      </c>
      <c r="C30" s="37" t="s">
        <v>68</v>
      </c>
      <c r="D30" s="37" t="s">
        <v>69</v>
      </c>
      <c r="E30" s="37" t="s">
        <v>74</v>
      </c>
      <c r="F30" s="37" t="s">
        <v>70</v>
      </c>
    </row>
    <row r="31" spans="2:6" s="1" customFormat="1" x14ac:dyDescent="0.25">
      <c r="B31" s="37">
        <v>1</v>
      </c>
      <c r="C31" s="37" t="s">
        <v>47</v>
      </c>
      <c r="D31" s="61">
        <v>800134536</v>
      </c>
      <c r="E31" s="62">
        <v>1</v>
      </c>
      <c r="F31" s="37" t="s">
        <v>72</v>
      </c>
    </row>
    <row r="32" spans="2:6" s="1" customFormat="1" x14ac:dyDescent="0.25">
      <c r="B32" s="37">
        <v>2</v>
      </c>
      <c r="C32" s="37" t="s">
        <v>51</v>
      </c>
      <c r="D32" s="61">
        <v>860519556</v>
      </c>
      <c r="E32" s="62">
        <v>1</v>
      </c>
      <c r="F32" s="37" t="s">
        <v>72</v>
      </c>
    </row>
    <row r="33" spans="2:6" s="1" customFormat="1" x14ac:dyDescent="0.25">
      <c r="B33" s="64">
        <v>3</v>
      </c>
      <c r="C33" s="64" t="s">
        <v>53</v>
      </c>
      <c r="D33" s="64"/>
      <c r="E33" s="62">
        <f>+E34+E35</f>
        <v>1</v>
      </c>
      <c r="F33" s="64" t="s">
        <v>72</v>
      </c>
    </row>
    <row r="34" spans="2:6" s="1" customFormat="1" x14ac:dyDescent="0.25">
      <c r="B34" s="64"/>
      <c r="C34" s="37" t="s">
        <v>54</v>
      </c>
      <c r="D34" s="61">
        <v>900411337</v>
      </c>
      <c r="E34" s="62">
        <v>0.6</v>
      </c>
      <c r="F34" s="64"/>
    </row>
    <row r="35" spans="2:6" s="1" customFormat="1" x14ac:dyDescent="0.25">
      <c r="B35" s="64"/>
      <c r="C35" s="37" t="s">
        <v>55</v>
      </c>
      <c r="D35" s="61">
        <v>830065312</v>
      </c>
      <c r="E35" s="62">
        <v>0.4</v>
      </c>
      <c r="F35" s="64"/>
    </row>
    <row r="36" spans="2:6" s="1" customFormat="1" x14ac:dyDescent="0.25">
      <c r="B36" s="64">
        <v>4</v>
      </c>
      <c r="C36" s="64" t="s">
        <v>61</v>
      </c>
      <c r="D36" s="64"/>
      <c r="E36" s="62">
        <f>+E37+E38</f>
        <v>1</v>
      </c>
      <c r="F36" s="64" t="s">
        <v>75</v>
      </c>
    </row>
    <row r="37" spans="2:6" s="1" customFormat="1" x14ac:dyDescent="0.25">
      <c r="B37" s="64"/>
      <c r="C37" s="37" t="s">
        <v>59</v>
      </c>
      <c r="D37" s="61">
        <v>900624378</v>
      </c>
      <c r="E37" s="62">
        <v>0.6</v>
      </c>
      <c r="F37" s="64"/>
    </row>
    <row r="38" spans="2:6" s="1" customFormat="1" x14ac:dyDescent="0.25">
      <c r="B38" s="64"/>
      <c r="C38" s="37" t="s">
        <v>60</v>
      </c>
      <c r="D38" s="61">
        <v>901372702</v>
      </c>
      <c r="E38" s="62">
        <v>0.4</v>
      </c>
      <c r="F38" s="64"/>
    </row>
    <row r="39" spans="2:6" s="1" customFormat="1" ht="30" x14ac:dyDescent="0.25">
      <c r="B39" s="37">
        <v>5</v>
      </c>
      <c r="C39" s="39" t="s">
        <v>65</v>
      </c>
      <c r="D39" s="61">
        <v>900483711</v>
      </c>
      <c r="E39" s="62">
        <v>1</v>
      </c>
      <c r="F39" s="37" t="s">
        <v>34</v>
      </c>
    </row>
    <row r="40" spans="2:6" s="1" customFormat="1" x14ac:dyDescent="0.25"/>
    <row r="41" spans="2:6" s="1" customFormat="1" x14ac:dyDescent="0.25"/>
    <row r="42" spans="2:6" s="1" customFormat="1" x14ac:dyDescent="0.25"/>
  </sheetData>
  <mergeCells count="6">
    <mergeCell ref="F33:F35"/>
    <mergeCell ref="F36:F38"/>
    <mergeCell ref="B33:B35"/>
    <mergeCell ref="C33:D33"/>
    <mergeCell ref="B36:B38"/>
    <mergeCell ref="C36:D3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0EEB0-F912-44B0-A4F9-0CFE86FD998C}">
  <sheetPr>
    <tabColor rgb="FF00B050"/>
  </sheetPr>
  <dimension ref="A3:M97"/>
  <sheetViews>
    <sheetView topLeftCell="A31" zoomScale="70" zoomScaleNormal="70" workbookViewId="0">
      <selection activeCell="B38" sqref="B38:F38"/>
    </sheetView>
  </sheetViews>
  <sheetFormatPr baseColWidth="10" defaultRowHeight="15" x14ac:dyDescent="0.25"/>
  <cols>
    <col min="1" max="1" width="56.42578125" style="1" bestFit="1" customWidth="1"/>
    <col min="2" max="2" width="34.85546875" style="1" bestFit="1" customWidth="1"/>
    <col min="3" max="3" width="18.85546875" style="1" customWidth="1"/>
    <col min="4" max="4" width="17.85546875" style="1" bestFit="1" customWidth="1"/>
    <col min="5" max="5" width="10.140625" style="1" bestFit="1" customWidth="1"/>
    <col min="6" max="6" width="12.42578125" style="1" bestFit="1" customWidth="1"/>
    <col min="7" max="7" width="53.85546875" style="1" customWidth="1"/>
    <col min="8" max="8" width="31.42578125" style="1" customWidth="1"/>
    <col min="9" max="9" width="18.42578125" style="1" customWidth="1"/>
    <col min="10" max="10" width="10.140625" style="1" bestFit="1" customWidth="1"/>
    <col min="11" max="11" width="19.42578125" style="1" customWidth="1"/>
    <col min="12" max="12" width="22.42578125" style="31" bestFit="1" customWidth="1"/>
    <col min="13" max="13" width="35" style="1" customWidth="1"/>
    <col min="14" max="16384" width="11.42578125" style="1"/>
  </cols>
  <sheetData>
    <row r="3" spans="1:13" x14ac:dyDescent="0.25">
      <c r="A3" s="76" t="s">
        <v>0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13" x14ac:dyDescent="0.25">
      <c r="A4" s="2" t="s">
        <v>6</v>
      </c>
      <c r="B4" s="78" t="s">
        <v>5</v>
      </c>
      <c r="C4" s="79"/>
      <c r="D4" s="79"/>
      <c r="E4" s="79"/>
      <c r="F4" s="80"/>
      <c r="G4" s="78"/>
      <c r="H4" s="79"/>
      <c r="I4" s="79"/>
      <c r="J4" s="79"/>
      <c r="K4" s="80"/>
      <c r="L4" s="81" t="s">
        <v>28</v>
      </c>
      <c r="M4" s="82"/>
    </row>
    <row r="5" spans="1:13" x14ac:dyDescent="0.25">
      <c r="A5" s="83" t="s">
        <v>15</v>
      </c>
      <c r="B5" s="84"/>
      <c r="C5" s="84"/>
      <c r="D5" s="84"/>
      <c r="E5" s="84"/>
      <c r="F5" s="84"/>
      <c r="G5" s="84"/>
      <c r="H5" s="84"/>
      <c r="I5" s="84"/>
      <c r="J5" s="84"/>
      <c r="K5" s="85"/>
      <c r="L5" s="33" t="s">
        <v>26</v>
      </c>
      <c r="M5" s="34" t="s">
        <v>7</v>
      </c>
    </row>
    <row r="6" spans="1:13" x14ac:dyDescent="0.25">
      <c r="A6" s="65" t="s">
        <v>12</v>
      </c>
      <c r="B6" s="67" t="s">
        <v>14</v>
      </c>
      <c r="C6" s="68"/>
      <c r="D6" s="68"/>
      <c r="E6" s="68"/>
      <c r="F6" s="69"/>
      <c r="G6" s="67" t="s">
        <v>14</v>
      </c>
      <c r="H6" s="68"/>
      <c r="I6" s="68"/>
      <c r="J6" s="68"/>
      <c r="K6" s="69"/>
      <c r="L6" s="73" t="str">
        <f>+IF(B6=G6,"CUMPLE","NO CUMPLE")</f>
        <v>CUMPLE</v>
      </c>
      <c r="M6" s="75"/>
    </row>
    <row r="7" spans="1:13" x14ac:dyDescent="0.25">
      <c r="A7" s="66"/>
      <c r="B7" s="70"/>
      <c r="C7" s="71"/>
      <c r="D7" s="71"/>
      <c r="E7" s="71"/>
      <c r="F7" s="72"/>
      <c r="G7" s="70"/>
      <c r="H7" s="71"/>
      <c r="I7" s="71"/>
      <c r="J7" s="71"/>
      <c r="K7" s="72"/>
      <c r="L7" s="74"/>
      <c r="M7" s="66"/>
    </row>
    <row r="8" spans="1:13" x14ac:dyDescent="0.25">
      <c r="A8" s="65" t="s">
        <v>10</v>
      </c>
      <c r="B8" s="67" t="s">
        <v>21</v>
      </c>
      <c r="C8" s="68"/>
      <c r="D8" s="68"/>
      <c r="E8" s="68"/>
      <c r="F8" s="69"/>
      <c r="G8" s="67" t="s">
        <v>21</v>
      </c>
      <c r="H8" s="68"/>
      <c r="I8" s="68"/>
      <c r="J8" s="68"/>
      <c r="K8" s="69"/>
      <c r="L8" s="73" t="str">
        <f t="shared" ref="L8" si="0">+IF(B8=G8,"CUMPLE","NO CUMPLE")</f>
        <v>CUMPLE</v>
      </c>
      <c r="M8" s="65"/>
    </row>
    <row r="9" spans="1:13" x14ac:dyDescent="0.25">
      <c r="A9" s="66"/>
      <c r="B9" s="70"/>
      <c r="C9" s="71"/>
      <c r="D9" s="71"/>
      <c r="E9" s="71"/>
      <c r="F9" s="72"/>
      <c r="G9" s="70"/>
      <c r="H9" s="71"/>
      <c r="I9" s="71"/>
      <c r="J9" s="71"/>
      <c r="K9" s="72"/>
      <c r="L9" s="74"/>
      <c r="M9" s="66"/>
    </row>
    <row r="10" spans="1:13" x14ac:dyDescent="0.25">
      <c r="A10" s="65" t="s">
        <v>13</v>
      </c>
      <c r="B10" s="67" t="s">
        <v>30</v>
      </c>
      <c r="C10" s="68"/>
      <c r="D10" s="68"/>
      <c r="E10" s="68"/>
      <c r="F10" s="69"/>
      <c r="G10" s="67" t="s">
        <v>30</v>
      </c>
      <c r="H10" s="68"/>
      <c r="I10" s="68"/>
      <c r="J10" s="68"/>
      <c r="K10" s="69"/>
      <c r="L10" s="73" t="str">
        <f t="shared" ref="L10:L17" si="1">+IF(B10=G10,"CUMPLE","NO CUMPLE")</f>
        <v>CUMPLE</v>
      </c>
      <c r="M10" s="65"/>
    </row>
    <row r="11" spans="1:13" x14ac:dyDescent="0.25">
      <c r="A11" s="66"/>
      <c r="B11" s="70"/>
      <c r="C11" s="71"/>
      <c r="D11" s="71"/>
      <c r="E11" s="71"/>
      <c r="F11" s="72"/>
      <c r="G11" s="70"/>
      <c r="H11" s="71"/>
      <c r="I11" s="71"/>
      <c r="J11" s="71"/>
      <c r="K11" s="72"/>
      <c r="L11" s="74"/>
      <c r="M11" s="66"/>
    </row>
    <row r="12" spans="1:13" x14ac:dyDescent="0.25">
      <c r="A12" s="83" t="s">
        <v>16</v>
      </c>
      <c r="B12" s="84"/>
      <c r="C12" s="84"/>
      <c r="D12" s="84"/>
      <c r="E12" s="84"/>
      <c r="F12" s="84"/>
      <c r="G12" s="84"/>
      <c r="H12" s="84"/>
      <c r="I12" s="84"/>
      <c r="J12" s="84"/>
      <c r="K12" s="85"/>
      <c r="L12" s="86" t="s">
        <v>28</v>
      </c>
      <c r="M12" s="87"/>
    </row>
    <row r="13" spans="1:13" x14ac:dyDescent="0.25">
      <c r="A13" s="65" t="s">
        <v>12</v>
      </c>
      <c r="B13" s="67" t="s">
        <v>14</v>
      </c>
      <c r="C13" s="68"/>
      <c r="D13" s="68"/>
      <c r="E13" s="68"/>
      <c r="F13" s="69"/>
      <c r="G13" s="67" t="s">
        <v>14</v>
      </c>
      <c r="H13" s="68"/>
      <c r="I13" s="68"/>
      <c r="J13" s="68"/>
      <c r="K13" s="69"/>
      <c r="L13" s="73" t="str">
        <f t="shared" si="1"/>
        <v>CUMPLE</v>
      </c>
      <c r="M13" s="65"/>
    </row>
    <row r="14" spans="1:13" x14ac:dyDescent="0.25">
      <c r="A14" s="66"/>
      <c r="B14" s="70"/>
      <c r="C14" s="71"/>
      <c r="D14" s="71"/>
      <c r="E14" s="71"/>
      <c r="F14" s="72"/>
      <c r="G14" s="70"/>
      <c r="H14" s="71"/>
      <c r="I14" s="71"/>
      <c r="J14" s="71"/>
      <c r="K14" s="72"/>
      <c r="L14" s="74"/>
      <c r="M14" s="66"/>
    </row>
    <row r="15" spans="1:13" x14ac:dyDescent="0.25">
      <c r="A15" s="65" t="s">
        <v>10</v>
      </c>
      <c r="B15" s="67" t="s">
        <v>21</v>
      </c>
      <c r="C15" s="68"/>
      <c r="D15" s="68"/>
      <c r="E15" s="68"/>
      <c r="F15" s="69"/>
      <c r="G15" s="67" t="s">
        <v>21</v>
      </c>
      <c r="H15" s="68"/>
      <c r="I15" s="68"/>
      <c r="J15" s="68"/>
      <c r="K15" s="69"/>
      <c r="L15" s="73" t="str">
        <f t="shared" si="1"/>
        <v>CUMPLE</v>
      </c>
      <c r="M15" s="65"/>
    </row>
    <row r="16" spans="1:13" x14ac:dyDescent="0.25">
      <c r="A16" s="66"/>
      <c r="B16" s="70"/>
      <c r="C16" s="71"/>
      <c r="D16" s="71"/>
      <c r="E16" s="71"/>
      <c r="F16" s="72"/>
      <c r="G16" s="70"/>
      <c r="H16" s="71"/>
      <c r="I16" s="71"/>
      <c r="J16" s="71"/>
      <c r="K16" s="72"/>
      <c r="L16" s="74"/>
      <c r="M16" s="66"/>
    </row>
    <row r="17" spans="1:13" x14ac:dyDescent="0.25">
      <c r="A17" s="65" t="s">
        <v>13</v>
      </c>
      <c r="B17" s="67" t="s">
        <v>30</v>
      </c>
      <c r="C17" s="68"/>
      <c r="D17" s="68"/>
      <c r="E17" s="68"/>
      <c r="F17" s="69"/>
      <c r="G17" s="67" t="s">
        <v>30</v>
      </c>
      <c r="H17" s="68"/>
      <c r="I17" s="68"/>
      <c r="J17" s="68"/>
      <c r="K17" s="69"/>
      <c r="L17" s="73" t="str">
        <f t="shared" si="1"/>
        <v>CUMPLE</v>
      </c>
      <c r="M17" s="65"/>
    </row>
    <row r="18" spans="1:13" x14ac:dyDescent="0.25">
      <c r="A18" s="66"/>
      <c r="B18" s="70"/>
      <c r="C18" s="71"/>
      <c r="D18" s="71"/>
      <c r="E18" s="71"/>
      <c r="F18" s="72"/>
      <c r="G18" s="70"/>
      <c r="H18" s="71"/>
      <c r="I18" s="71"/>
      <c r="J18" s="71"/>
      <c r="K18" s="72"/>
      <c r="L18" s="74"/>
      <c r="M18" s="66"/>
    </row>
    <row r="19" spans="1:13" x14ac:dyDescent="0.25">
      <c r="A19" s="83" t="s">
        <v>17</v>
      </c>
      <c r="B19" s="84"/>
      <c r="C19" s="84"/>
      <c r="D19" s="84"/>
      <c r="E19" s="84"/>
      <c r="F19" s="84"/>
      <c r="G19" s="84"/>
      <c r="H19" s="84"/>
      <c r="I19" s="84"/>
      <c r="J19" s="84"/>
      <c r="K19" s="85"/>
      <c r="L19" s="86" t="s">
        <v>28</v>
      </c>
      <c r="M19" s="87"/>
    </row>
    <row r="20" spans="1:13" x14ac:dyDescent="0.25">
      <c r="A20" s="88" t="s">
        <v>40</v>
      </c>
      <c r="B20" s="89"/>
      <c r="C20" s="89"/>
      <c r="D20" s="89"/>
      <c r="E20" s="89"/>
      <c r="F20" s="90"/>
      <c r="G20" s="67" t="s">
        <v>47</v>
      </c>
      <c r="H20" s="68"/>
      <c r="I20" s="68"/>
      <c r="J20" s="68"/>
      <c r="K20" s="69"/>
      <c r="L20" s="73" t="s">
        <v>34</v>
      </c>
      <c r="M20" s="65"/>
    </row>
    <row r="21" spans="1:13" x14ac:dyDescent="0.25">
      <c r="A21" s="91"/>
      <c r="B21" s="92"/>
      <c r="C21" s="92"/>
      <c r="D21" s="92"/>
      <c r="E21" s="92"/>
      <c r="F21" s="93"/>
      <c r="G21" s="70"/>
      <c r="H21" s="71"/>
      <c r="I21" s="71"/>
      <c r="J21" s="71"/>
      <c r="K21" s="72"/>
      <c r="L21" s="74"/>
      <c r="M21" s="66"/>
    </row>
    <row r="22" spans="1:13" x14ac:dyDescent="0.25">
      <c r="A22" s="88" t="s">
        <v>10</v>
      </c>
      <c r="B22" s="89"/>
      <c r="C22" s="89"/>
      <c r="D22" s="89"/>
      <c r="E22" s="89"/>
      <c r="F22" s="90"/>
      <c r="G22" s="94">
        <v>800134536</v>
      </c>
      <c r="H22" s="95"/>
      <c r="I22" s="95"/>
      <c r="J22" s="95"/>
      <c r="K22" s="96"/>
      <c r="L22" s="73" t="s">
        <v>34</v>
      </c>
      <c r="M22" s="65"/>
    </row>
    <row r="23" spans="1:13" x14ac:dyDescent="0.25">
      <c r="A23" s="91"/>
      <c r="B23" s="92"/>
      <c r="C23" s="92"/>
      <c r="D23" s="92"/>
      <c r="E23" s="92"/>
      <c r="F23" s="93"/>
      <c r="G23" s="97"/>
      <c r="H23" s="98"/>
      <c r="I23" s="98"/>
      <c r="J23" s="98"/>
      <c r="K23" s="99"/>
      <c r="L23" s="74"/>
      <c r="M23" s="66"/>
    </row>
    <row r="24" spans="1:13" hidden="1" x14ac:dyDescent="0.25">
      <c r="A24" s="3"/>
      <c r="B24" s="100" t="s">
        <v>8</v>
      </c>
      <c r="C24" s="101"/>
      <c r="D24" s="101"/>
      <c r="E24" s="101"/>
      <c r="F24" s="101"/>
      <c r="G24" s="100" t="s">
        <v>8</v>
      </c>
      <c r="H24" s="101"/>
      <c r="I24" s="101"/>
      <c r="J24" s="101"/>
      <c r="K24" s="102"/>
    </row>
    <row r="25" spans="1:13" hidden="1" x14ac:dyDescent="0.25">
      <c r="A25" s="3"/>
      <c r="B25" s="50" t="s">
        <v>9</v>
      </c>
      <c r="C25" s="51"/>
      <c r="D25" s="51" t="s">
        <v>10</v>
      </c>
      <c r="E25" s="51" t="s">
        <v>11</v>
      </c>
      <c r="F25" s="51"/>
      <c r="G25" s="50" t="s">
        <v>9</v>
      </c>
      <c r="H25" s="51"/>
      <c r="I25" s="51" t="s">
        <v>10</v>
      </c>
      <c r="J25" s="51" t="s">
        <v>11</v>
      </c>
      <c r="K25" s="52"/>
    </row>
    <row r="26" spans="1:13" hidden="1" x14ac:dyDescent="0.25">
      <c r="A26" s="3"/>
      <c r="B26" s="103"/>
      <c r="C26" s="104"/>
      <c r="D26" s="49"/>
      <c r="E26" s="5"/>
      <c r="F26" s="51"/>
      <c r="G26" s="103"/>
      <c r="H26" s="104"/>
      <c r="I26" s="49"/>
      <c r="J26" s="5"/>
      <c r="K26" s="52"/>
    </row>
    <row r="27" spans="1:13" hidden="1" x14ac:dyDescent="0.25">
      <c r="A27" s="3"/>
      <c r="B27" s="103"/>
      <c r="C27" s="104"/>
      <c r="D27" s="49"/>
      <c r="E27" s="6"/>
      <c r="F27" s="51"/>
      <c r="G27" s="103"/>
      <c r="H27" s="104"/>
      <c r="I27" s="49"/>
      <c r="J27" s="6"/>
      <c r="K27" s="52"/>
    </row>
    <row r="28" spans="1:13" x14ac:dyDescent="0.25">
      <c r="A28" s="83" t="s">
        <v>18</v>
      </c>
      <c r="B28" s="84"/>
      <c r="C28" s="84"/>
      <c r="D28" s="84"/>
      <c r="E28" s="84"/>
      <c r="F28" s="84"/>
      <c r="G28" s="84"/>
      <c r="H28" s="84"/>
      <c r="I28" s="84"/>
      <c r="J28" s="84"/>
      <c r="K28" s="85"/>
      <c r="L28" s="86" t="s">
        <v>28</v>
      </c>
      <c r="M28" s="87"/>
    </row>
    <row r="29" spans="1:13" x14ac:dyDescent="0.25">
      <c r="A29" s="88" t="s">
        <v>40</v>
      </c>
      <c r="B29" s="89"/>
      <c r="C29" s="89"/>
      <c r="D29" s="89"/>
      <c r="E29" s="89"/>
      <c r="F29" s="90"/>
      <c r="G29" s="67" t="str">
        <f>+G20</f>
        <v>BRIGARD Y URRUTIA ABOGADOS SAS</v>
      </c>
      <c r="H29" s="68"/>
      <c r="I29" s="68"/>
      <c r="J29" s="68"/>
      <c r="K29" s="69"/>
      <c r="L29" s="73" t="s">
        <v>34</v>
      </c>
      <c r="M29" s="65"/>
    </row>
    <row r="30" spans="1:13" x14ac:dyDescent="0.25">
      <c r="A30" s="91"/>
      <c r="B30" s="92"/>
      <c r="C30" s="92"/>
      <c r="D30" s="92"/>
      <c r="E30" s="92"/>
      <c r="F30" s="93"/>
      <c r="G30" s="70"/>
      <c r="H30" s="71"/>
      <c r="I30" s="71"/>
      <c r="J30" s="71"/>
      <c r="K30" s="72"/>
      <c r="L30" s="74"/>
      <c r="M30" s="66"/>
    </row>
    <row r="31" spans="1:13" x14ac:dyDescent="0.25">
      <c r="A31" s="88" t="s">
        <v>10</v>
      </c>
      <c r="B31" s="89"/>
      <c r="C31" s="89"/>
      <c r="D31" s="89"/>
      <c r="E31" s="89"/>
      <c r="F31" s="90"/>
      <c r="G31" s="94">
        <f>+G22</f>
        <v>800134536</v>
      </c>
      <c r="H31" s="95"/>
      <c r="I31" s="95"/>
      <c r="J31" s="95"/>
      <c r="K31" s="96"/>
      <c r="L31" s="73" t="s">
        <v>34</v>
      </c>
      <c r="M31" s="65"/>
    </row>
    <row r="32" spans="1:13" x14ac:dyDescent="0.25">
      <c r="A32" s="91"/>
      <c r="B32" s="92"/>
      <c r="C32" s="92"/>
      <c r="D32" s="92"/>
      <c r="E32" s="92"/>
      <c r="F32" s="93"/>
      <c r="G32" s="97"/>
      <c r="H32" s="98"/>
      <c r="I32" s="98"/>
      <c r="J32" s="98"/>
      <c r="K32" s="99"/>
      <c r="L32" s="74"/>
      <c r="M32" s="66"/>
    </row>
    <row r="33" spans="1:13" ht="15" hidden="1" customHeight="1" x14ac:dyDescent="0.25">
      <c r="A33" s="3"/>
      <c r="B33" s="100" t="s">
        <v>8</v>
      </c>
      <c r="C33" s="101"/>
      <c r="D33" s="101"/>
      <c r="E33" s="101"/>
      <c r="F33" s="101"/>
      <c r="G33" s="100" t="s">
        <v>8</v>
      </c>
      <c r="H33" s="101"/>
      <c r="I33" s="101"/>
      <c r="J33" s="101"/>
      <c r="K33" s="102"/>
    </row>
    <row r="34" spans="1:13" ht="15" hidden="1" customHeight="1" x14ac:dyDescent="0.25">
      <c r="A34" s="3"/>
      <c r="B34" s="50" t="s">
        <v>9</v>
      </c>
      <c r="C34" s="51"/>
      <c r="D34" s="51" t="s">
        <v>10</v>
      </c>
      <c r="E34" s="51" t="s">
        <v>11</v>
      </c>
      <c r="F34" s="51"/>
      <c r="G34" s="50" t="s">
        <v>9</v>
      </c>
      <c r="H34" s="51"/>
      <c r="I34" s="51" t="s">
        <v>10</v>
      </c>
      <c r="J34" s="51" t="s">
        <v>11</v>
      </c>
      <c r="K34" s="52"/>
    </row>
    <row r="35" spans="1:13" ht="15" hidden="1" customHeight="1" x14ac:dyDescent="0.25">
      <c r="A35" s="3"/>
      <c r="B35" s="103"/>
      <c r="C35" s="104"/>
      <c r="D35" s="49"/>
      <c r="E35" s="5"/>
      <c r="F35" s="51"/>
      <c r="G35" s="103"/>
      <c r="H35" s="104"/>
      <c r="I35" s="49"/>
      <c r="J35" s="5"/>
      <c r="K35" s="52"/>
    </row>
    <row r="36" spans="1:13" ht="15" hidden="1" customHeight="1" x14ac:dyDescent="0.25">
      <c r="A36" s="3"/>
      <c r="B36" s="103"/>
      <c r="C36" s="104"/>
      <c r="D36" s="49"/>
      <c r="E36" s="6"/>
      <c r="F36" s="51"/>
      <c r="G36" s="103"/>
      <c r="H36" s="104"/>
      <c r="I36" s="49"/>
      <c r="J36" s="6"/>
      <c r="K36" s="52"/>
    </row>
    <row r="37" spans="1:13" ht="15.75" customHeight="1" x14ac:dyDescent="0.25">
      <c r="A37" s="105" t="s">
        <v>19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7"/>
      <c r="L37" s="86" t="s">
        <v>28</v>
      </c>
      <c r="M37" s="87"/>
    </row>
    <row r="38" spans="1:13" x14ac:dyDescent="0.25">
      <c r="A38" s="9" t="s">
        <v>20</v>
      </c>
      <c r="B38" s="108" t="s">
        <v>45</v>
      </c>
      <c r="C38" s="109"/>
      <c r="D38" s="109"/>
      <c r="E38" s="109"/>
      <c r="F38" s="110"/>
      <c r="G38" s="108" t="s">
        <v>45</v>
      </c>
      <c r="H38" s="109"/>
      <c r="I38" s="109"/>
      <c r="J38" s="109"/>
      <c r="K38" s="110"/>
      <c r="L38" s="46" t="str">
        <f>+IF(B38=G38,"CUMPLE","NO CUMPLE")</f>
        <v>CUMPLE</v>
      </c>
      <c r="M38" s="47"/>
    </row>
    <row r="39" spans="1:13" ht="110.25" customHeight="1" x14ac:dyDescent="0.25">
      <c r="A39" s="36" t="s">
        <v>1</v>
      </c>
      <c r="B39" s="111" t="s">
        <v>46</v>
      </c>
      <c r="C39" s="112"/>
      <c r="D39" s="112"/>
      <c r="E39" s="112"/>
      <c r="F39" s="112"/>
      <c r="G39" s="111" t="s">
        <v>46</v>
      </c>
      <c r="H39" s="112"/>
      <c r="I39" s="112"/>
      <c r="J39" s="112"/>
      <c r="K39" s="112"/>
      <c r="L39" s="37" t="str">
        <f>+IF(B39=G39,"CUMPLE","NO CUMPLE")</f>
        <v>CUMPLE</v>
      </c>
      <c r="M39" s="37"/>
    </row>
    <row r="40" spans="1:13" x14ac:dyDescent="0.25">
      <c r="A40" s="43" t="s">
        <v>37</v>
      </c>
      <c r="B40" s="53">
        <v>1415250480</v>
      </c>
      <c r="G40" s="35"/>
      <c r="M40" s="25"/>
    </row>
    <row r="41" spans="1:13" hidden="1" x14ac:dyDescent="0.25">
      <c r="A41" s="43" t="s">
        <v>35</v>
      </c>
      <c r="B41" s="53"/>
      <c r="G41" s="35"/>
      <c r="M41" s="25"/>
    </row>
    <row r="42" spans="1:13" x14ac:dyDescent="0.25">
      <c r="A42" s="43" t="s">
        <v>39</v>
      </c>
      <c r="B42" s="54">
        <v>44888</v>
      </c>
      <c r="M42" s="25"/>
    </row>
    <row r="43" spans="1:13" x14ac:dyDescent="0.25">
      <c r="A43" s="43" t="s">
        <v>43</v>
      </c>
      <c r="B43" s="54" t="s">
        <v>44</v>
      </c>
      <c r="M43" s="25"/>
    </row>
    <row r="44" spans="1:13" x14ac:dyDescent="0.25">
      <c r="A44" s="105" t="s">
        <v>22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7"/>
    </row>
    <row r="45" spans="1:13" x14ac:dyDescent="0.25">
      <c r="A45" s="116" t="s">
        <v>38</v>
      </c>
      <c r="B45" s="116"/>
      <c r="C45" s="116"/>
      <c r="D45" s="116"/>
      <c r="E45" s="116"/>
      <c r="F45" s="116"/>
      <c r="G45" s="116" t="s">
        <v>38</v>
      </c>
      <c r="H45" s="116"/>
      <c r="I45" s="116"/>
      <c r="J45" s="116"/>
      <c r="K45" s="116"/>
      <c r="L45" s="81" t="s">
        <v>28</v>
      </c>
      <c r="M45" s="82"/>
    </row>
    <row r="46" spans="1:13" x14ac:dyDescent="0.25">
      <c r="A46" s="11"/>
      <c r="B46" s="12"/>
      <c r="C46" s="17"/>
      <c r="D46" s="17"/>
      <c r="E46" s="17"/>
      <c r="F46" s="17"/>
      <c r="G46" s="117" t="s">
        <v>48</v>
      </c>
      <c r="H46" s="118"/>
      <c r="I46" s="24"/>
      <c r="K46" s="25"/>
      <c r="L46" s="32"/>
      <c r="M46" s="8"/>
    </row>
    <row r="47" spans="1:13" x14ac:dyDescent="0.25">
      <c r="A47" s="11"/>
      <c r="B47" s="12"/>
      <c r="C47" s="17"/>
      <c r="D47" s="17"/>
      <c r="E47" s="17"/>
      <c r="F47" s="17"/>
      <c r="G47" s="13"/>
      <c r="H47" s="10"/>
      <c r="I47" s="24"/>
      <c r="K47" s="25"/>
      <c r="L47" s="32"/>
      <c r="M47" s="8"/>
    </row>
    <row r="48" spans="1:13" x14ac:dyDescent="0.25">
      <c r="A48" s="15" t="s">
        <v>23</v>
      </c>
      <c r="B48" s="16">
        <v>0.15</v>
      </c>
      <c r="C48" s="18"/>
      <c r="D48" s="17"/>
      <c r="E48" s="17"/>
      <c r="F48" s="17"/>
      <c r="G48" s="15" t="s">
        <v>23</v>
      </c>
      <c r="H48" s="45">
        <f>+H49/$B$40</f>
        <v>0.15</v>
      </c>
      <c r="I48" s="24"/>
      <c r="K48" s="25"/>
      <c r="L48" s="37" t="str">
        <f>+IF(B48&lt;=H48,"CUMPLE","NO CUMPLE")</f>
        <v>CUMPLE</v>
      </c>
      <c r="M48" s="8"/>
    </row>
    <row r="49" spans="1:13" x14ac:dyDescent="0.25">
      <c r="A49" s="15" t="s">
        <v>24</v>
      </c>
      <c r="B49" s="29">
        <f>+B40*B48</f>
        <v>212287572</v>
      </c>
      <c r="C49" s="18"/>
      <c r="D49" s="17"/>
      <c r="E49" s="17"/>
      <c r="F49" s="17"/>
      <c r="G49" s="15" t="s">
        <v>24</v>
      </c>
      <c r="H49" s="30">
        <v>212287572</v>
      </c>
      <c r="I49" s="24"/>
      <c r="K49" s="25"/>
      <c r="L49" s="37" t="str">
        <f>+IF(B49&lt;=H49,"CUMPLE","NO CUMPLE")</f>
        <v>CUMPLE</v>
      </c>
      <c r="M49" s="7"/>
    </row>
    <row r="50" spans="1:13" x14ac:dyDescent="0.25">
      <c r="A50" s="4" t="s">
        <v>2</v>
      </c>
      <c r="B50" s="44">
        <f>+B52-B51</f>
        <v>90</v>
      </c>
      <c r="C50" s="19"/>
      <c r="D50" s="19"/>
      <c r="E50" s="20"/>
      <c r="F50" s="19"/>
      <c r="G50" s="4" t="s">
        <v>2</v>
      </c>
      <c r="H50" s="44">
        <f>+H52-H51</f>
        <v>92</v>
      </c>
      <c r="I50" s="19"/>
      <c r="J50" s="20"/>
      <c r="K50" s="26"/>
      <c r="L50" s="37" t="str">
        <f>+IF(B50&lt;=H50,"CUMPLE","NO CUMPLE")</f>
        <v>CUMPLE</v>
      </c>
      <c r="M50" s="7"/>
    </row>
    <row r="51" spans="1:13" x14ac:dyDescent="0.25">
      <c r="A51" s="4" t="s">
        <v>3</v>
      </c>
      <c r="B51" s="14">
        <f>+B42</f>
        <v>44888</v>
      </c>
      <c r="C51" s="21"/>
      <c r="D51" s="21"/>
      <c r="E51" s="22"/>
      <c r="F51" s="21"/>
      <c r="G51" s="4" t="s">
        <v>3</v>
      </c>
      <c r="H51" s="14">
        <v>44888</v>
      </c>
      <c r="I51" s="21"/>
      <c r="J51" s="22"/>
      <c r="K51" s="27"/>
      <c r="L51" s="37" t="str">
        <f>+IF(B51&gt;=H51,"CUMPLE","NO CUMPLE")</f>
        <v>CUMPLE</v>
      </c>
      <c r="M51" s="7"/>
    </row>
    <row r="52" spans="1:13" x14ac:dyDescent="0.25">
      <c r="A52" s="4" t="s">
        <v>4</v>
      </c>
      <c r="B52" s="14">
        <v>44978</v>
      </c>
      <c r="C52" s="35"/>
      <c r="D52" s="23"/>
      <c r="F52" s="23"/>
      <c r="G52" s="4" t="s">
        <v>4</v>
      </c>
      <c r="H52" s="14">
        <v>44980</v>
      </c>
      <c r="I52" s="23"/>
      <c r="K52" s="28"/>
      <c r="L52" s="37" t="str">
        <f>+IF(B52&lt;=H52,"CUMPLE","NO CUMPLE")</f>
        <v>CUMPLE</v>
      </c>
      <c r="M52" s="7"/>
    </row>
    <row r="53" spans="1:13" x14ac:dyDescent="0.25">
      <c r="A53" s="39" t="s">
        <v>27</v>
      </c>
      <c r="B53" s="37" t="s">
        <v>25</v>
      </c>
      <c r="C53" s="40"/>
      <c r="D53" s="40"/>
      <c r="E53" s="40"/>
      <c r="F53" s="40"/>
      <c r="G53" s="39" t="s">
        <v>27</v>
      </c>
      <c r="H53" s="37" t="s">
        <v>42</v>
      </c>
      <c r="I53" s="40"/>
      <c r="J53" s="40"/>
      <c r="K53" s="41"/>
      <c r="L53" s="37" t="str">
        <f>+IF(H53="ADJUNTO","CUMPLE", "no cumple")</f>
        <v>CUMPLE</v>
      </c>
      <c r="M53" s="7"/>
    </row>
    <row r="54" spans="1:13" x14ac:dyDescent="0.25">
      <c r="A54" s="7" t="s">
        <v>31</v>
      </c>
      <c r="B54" s="4" t="s">
        <v>25</v>
      </c>
      <c r="G54" s="7" t="s">
        <v>31</v>
      </c>
      <c r="H54" s="63" t="s">
        <v>42</v>
      </c>
      <c r="L54" s="63" t="str">
        <f>+IF(H54="ADJUNTO","CUMPLE", "NO CUMPLE")</f>
        <v>CUMPLE</v>
      </c>
      <c r="M54" s="48" t="s">
        <v>73</v>
      </c>
    </row>
    <row r="55" spans="1:13" ht="40.5" customHeight="1" x14ac:dyDescent="0.25">
      <c r="A55" s="7" t="s">
        <v>33</v>
      </c>
      <c r="B55" s="38" t="s">
        <v>32</v>
      </c>
      <c r="G55" s="7" t="s">
        <v>33</v>
      </c>
      <c r="H55" s="37" t="s">
        <v>41</v>
      </c>
      <c r="L55" s="37" t="str">
        <f>+IF(H55="FIRMADA","CUMPLE", "no cumple")</f>
        <v>CUMPLE</v>
      </c>
      <c r="M55" s="42"/>
    </row>
    <row r="57" spans="1:13" x14ac:dyDescent="0.25">
      <c r="B57" s="114"/>
      <c r="C57" s="114"/>
      <c r="D57" s="114"/>
    </row>
    <row r="58" spans="1:13" x14ac:dyDescent="0.25">
      <c r="A58" s="1" t="s">
        <v>29</v>
      </c>
      <c r="B58" s="113">
        <v>44900</v>
      </c>
      <c r="C58" s="114"/>
      <c r="D58" s="114"/>
    </row>
    <row r="59" spans="1:13" x14ac:dyDescent="0.25">
      <c r="A59" s="115"/>
      <c r="B59" s="115"/>
      <c r="C59" s="115"/>
    </row>
    <row r="86" spans="1:5" x14ac:dyDescent="0.25">
      <c r="A86" s="1" t="s">
        <v>29</v>
      </c>
      <c r="B86" s="113">
        <v>44636</v>
      </c>
      <c r="C86" s="114"/>
      <c r="D86" s="114"/>
      <c r="E86" s="1" t="s">
        <v>36</v>
      </c>
    </row>
    <row r="97" spans="2:4" x14ac:dyDescent="0.25">
      <c r="B97" s="113"/>
      <c r="C97" s="114"/>
      <c r="D97" s="114"/>
    </row>
  </sheetData>
  <mergeCells count="85">
    <mergeCell ref="B58:D58"/>
    <mergeCell ref="A59:C59"/>
    <mergeCell ref="B86:D86"/>
    <mergeCell ref="B97:D97"/>
    <mergeCell ref="A44:M44"/>
    <mergeCell ref="A45:F45"/>
    <mergeCell ref="G45:K45"/>
    <mergeCell ref="L45:M45"/>
    <mergeCell ref="G46:H46"/>
    <mergeCell ref="B57:D57"/>
    <mergeCell ref="A37:K37"/>
    <mergeCell ref="L37:M37"/>
    <mergeCell ref="B38:F38"/>
    <mergeCell ref="G38:K38"/>
    <mergeCell ref="B39:F39"/>
    <mergeCell ref="G39:K39"/>
    <mergeCell ref="B33:F33"/>
    <mergeCell ref="G33:K33"/>
    <mergeCell ref="B35:C35"/>
    <mergeCell ref="G35:H35"/>
    <mergeCell ref="B36:C36"/>
    <mergeCell ref="G36:H36"/>
    <mergeCell ref="A29:F30"/>
    <mergeCell ref="G29:K30"/>
    <mergeCell ref="L29:L30"/>
    <mergeCell ref="M29:M30"/>
    <mergeCell ref="A31:F32"/>
    <mergeCell ref="G31:K32"/>
    <mergeCell ref="L31:L32"/>
    <mergeCell ref="M31:M32"/>
    <mergeCell ref="L28:M28"/>
    <mergeCell ref="A22:F23"/>
    <mergeCell ref="G22:K23"/>
    <mergeCell ref="L22:L23"/>
    <mergeCell ref="M22:M23"/>
    <mergeCell ref="B24:F24"/>
    <mergeCell ref="G24:K24"/>
    <mergeCell ref="B26:C26"/>
    <mergeCell ref="G26:H26"/>
    <mergeCell ref="B27:C27"/>
    <mergeCell ref="G27:H27"/>
    <mergeCell ref="A28:K28"/>
    <mergeCell ref="A19:K19"/>
    <mergeCell ref="L19:M19"/>
    <mergeCell ref="A20:F21"/>
    <mergeCell ref="G20:K21"/>
    <mergeCell ref="L20:L21"/>
    <mergeCell ref="M20:M21"/>
    <mergeCell ref="A15:A16"/>
    <mergeCell ref="B15:F16"/>
    <mergeCell ref="G15:K16"/>
    <mergeCell ref="L15:L16"/>
    <mergeCell ref="M15:M16"/>
    <mergeCell ref="A17:A18"/>
    <mergeCell ref="B17:F18"/>
    <mergeCell ref="G17:K18"/>
    <mergeCell ref="L17:L18"/>
    <mergeCell ref="M17:M18"/>
    <mergeCell ref="A12:K12"/>
    <mergeCell ref="L12:M12"/>
    <mergeCell ref="A13:A14"/>
    <mergeCell ref="B13:F14"/>
    <mergeCell ref="G13:K14"/>
    <mergeCell ref="L13:L14"/>
    <mergeCell ref="M13:M14"/>
    <mergeCell ref="A8:A9"/>
    <mergeCell ref="B8:F9"/>
    <mergeCell ref="G8:K9"/>
    <mergeCell ref="L8:L9"/>
    <mergeCell ref="M8:M9"/>
    <mergeCell ref="A10:A11"/>
    <mergeCell ref="B10:F11"/>
    <mergeCell ref="G10:K11"/>
    <mergeCell ref="L10:L11"/>
    <mergeCell ref="M10:M11"/>
    <mergeCell ref="A3:M3"/>
    <mergeCell ref="B4:F4"/>
    <mergeCell ref="G4:K4"/>
    <mergeCell ref="L4:M4"/>
    <mergeCell ref="A5:K5"/>
    <mergeCell ref="A6:A7"/>
    <mergeCell ref="B6:F7"/>
    <mergeCell ref="G6:K7"/>
    <mergeCell ref="L6:L7"/>
    <mergeCell ref="M6:M7"/>
  </mergeCells>
  <pageMargins left="0.7" right="0.7" top="0.75" bottom="0.75" header="0.3" footer="0.3"/>
  <pageSetup scale="6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064BC-CB5B-4734-97EF-4B9FE9A19F78}">
  <sheetPr>
    <tabColor rgb="FF00B050"/>
  </sheetPr>
  <dimension ref="A3:M96"/>
  <sheetViews>
    <sheetView topLeftCell="B37" zoomScale="70" zoomScaleNormal="70" workbookViewId="0">
      <selection activeCell="L53" sqref="L53"/>
    </sheetView>
  </sheetViews>
  <sheetFormatPr baseColWidth="10" defaultRowHeight="15" x14ac:dyDescent="0.25"/>
  <cols>
    <col min="1" max="1" width="56.42578125" style="1" bestFit="1" customWidth="1"/>
    <col min="2" max="2" width="34.85546875" style="1" bestFit="1" customWidth="1"/>
    <col min="3" max="3" width="18.85546875" style="1" customWidth="1"/>
    <col min="4" max="4" width="17.85546875" style="1" bestFit="1" customWidth="1"/>
    <col min="5" max="5" width="10.140625" style="1" bestFit="1" customWidth="1"/>
    <col min="6" max="6" width="12.42578125" style="1" bestFit="1" customWidth="1"/>
    <col min="7" max="7" width="53.85546875" style="1" customWidth="1"/>
    <col min="8" max="8" width="31.42578125" style="1" customWidth="1"/>
    <col min="9" max="9" width="18.42578125" style="1" customWidth="1"/>
    <col min="10" max="10" width="10.140625" style="1" bestFit="1" customWidth="1"/>
    <col min="11" max="11" width="19.42578125" style="1" customWidth="1"/>
    <col min="12" max="12" width="22.42578125" style="31" bestFit="1" customWidth="1"/>
    <col min="13" max="13" width="35" style="1" customWidth="1"/>
    <col min="14" max="16384" width="11.42578125" style="1"/>
  </cols>
  <sheetData>
    <row r="3" spans="1:13" x14ac:dyDescent="0.25">
      <c r="A3" s="76" t="s">
        <v>0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13" x14ac:dyDescent="0.25">
      <c r="A4" s="2" t="s">
        <v>6</v>
      </c>
      <c r="B4" s="78" t="s">
        <v>5</v>
      </c>
      <c r="C4" s="79"/>
      <c r="D4" s="79"/>
      <c r="E4" s="79"/>
      <c r="F4" s="80"/>
      <c r="G4" s="78"/>
      <c r="H4" s="79"/>
      <c r="I4" s="79"/>
      <c r="J4" s="79"/>
      <c r="K4" s="80"/>
      <c r="L4" s="81" t="s">
        <v>28</v>
      </c>
      <c r="M4" s="82"/>
    </row>
    <row r="5" spans="1:13" x14ac:dyDescent="0.25">
      <c r="A5" s="83" t="s">
        <v>15</v>
      </c>
      <c r="B5" s="84"/>
      <c r="C5" s="84"/>
      <c r="D5" s="84"/>
      <c r="E5" s="84"/>
      <c r="F5" s="84"/>
      <c r="G5" s="84"/>
      <c r="H5" s="84"/>
      <c r="I5" s="84"/>
      <c r="J5" s="84"/>
      <c r="K5" s="85"/>
      <c r="L5" s="33" t="s">
        <v>26</v>
      </c>
      <c r="M5" s="34" t="s">
        <v>7</v>
      </c>
    </row>
    <row r="6" spans="1:13" x14ac:dyDescent="0.25">
      <c r="A6" s="65" t="s">
        <v>12</v>
      </c>
      <c r="B6" s="67" t="s">
        <v>14</v>
      </c>
      <c r="C6" s="68"/>
      <c r="D6" s="68"/>
      <c r="E6" s="68"/>
      <c r="F6" s="69"/>
      <c r="G6" s="67" t="s">
        <v>14</v>
      </c>
      <c r="H6" s="68"/>
      <c r="I6" s="68"/>
      <c r="J6" s="68"/>
      <c r="K6" s="69"/>
      <c r="L6" s="73" t="str">
        <f>+IF(B6=G6,"CUMPLE","NO CUMPLE")</f>
        <v>CUMPLE</v>
      </c>
      <c r="M6" s="75"/>
    </row>
    <row r="7" spans="1:13" x14ac:dyDescent="0.25">
      <c r="A7" s="66"/>
      <c r="B7" s="70"/>
      <c r="C7" s="71"/>
      <c r="D7" s="71"/>
      <c r="E7" s="71"/>
      <c r="F7" s="72"/>
      <c r="G7" s="70"/>
      <c r="H7" s="71"/>
      <c r="I7" s="71"/>
      <c r="J7" s="71"/>
      <c r="K7" s="72"/>
      <c r="L7" s="74"/>
      <c r="M7" s="66"/>
    </row>
    <row r="8" spans="1:13" x14ac:dyDescent="0.25">
      <c r="A8" s="65" t="s">
        <v>10</v>
      </c>
      <c r="B8" s="67" t="s">
        <v>21</v>
      </c>
      <c r="C8" s="68"/>
      <c r="D8" s="68"/>
      <c r="E8" s="68"/>
      <c r="F8" s="69"/>
      <c r="G8" s="67" t="s">
        <v>21</v>
      </c>
      <c r="H8" s="68"/>
      <c r="I8" s="68"/>
      <c r="J8" s="68"/>
      <c r="K8" s="69"/>
      <c r="L8" s="73" t="str">
        <f t="shared" ref="L8" si="0">+IF(B8=G8,"CUMPLE","NO CUMPLE")</f>
        <v>CUMPLE</v>
      </c>
      <c r="M8" s="65"/>
    </row>
    <row r="9" spans="1:13" x14ac:dyDescent="0.25">
      <c r="A9" s="66"/>
      <c r="B9" s="70"/>
      <c r="C9" s="71"/>
      <c r="D9" s="71"/>
      <c r="E9" s="71"/>
      <c r="F9" s="72"/>
      <c r="G9" s="70"/>
      <c r="H9" s="71"/>
      <c r="I9" s="71"/>
      <c r="J9" s="71"/>
      <c r="K9" s="72"/>
      <c r="L9" s="74"/>
      <c r="M9" s="66"/>
    </row>
    <row r="10" spans="1:13" x14ac:dyDescent="0.25">
      <c r="A10" s="65" t="s">
        <v>13</v>
      </c>
      <c r="B10" s="67" t="s">
        <v>30</v>
      </c>
      <c r="C10" s="68"/>
      <c r="D10" s="68"/>
      <c r="E10" s="68"/>
      <c r="F10" s="69"/>
      <c r="G10" s="67" t="s">
        <v>30</v>
      </c>
      <c r="H10" s="68"/>
      <c r="I10" s="68"/>
      <c r="J10" s="68"/>
      <c r="K10" s="69"/>
      <c r="L10" s="73" t="str">
        <f t="shared" ref="L10:L17" si="1">+IF(B10=G10,"CUMPLE","NO CUMPLE")</f>
        <v>CUMPLE</v>
      </c>
      <c r="M10" s="65"/>
    </row>
    <row r="11" spans="1:13" x14ac:dyDescent="0.25">
      <c r="A11" s="66"/>
      <c r="B11" s="70"/>
      <c r="C11" s="71"/>
      <c r="D11" s="71"/>
      <c r="E11" s="71"/>
      <c r="F11" s="72"/>
      <c r="G11" s="70"/>
      <c r="H11" s="71"/>
      <c r="I11" s="71"/>
      <c r="J11" s="71"/>
      <c r="K11" s="72"/>
      <c r="L11" s="74"/>
      <c r="M11" s="66"/>
    </row>
    <row r="12" spans="1:13" x14ac:dyDescent="0.25">
      <c r="A12" s="83" t="s">
        <v>16</v>
      </c>
      <c r="B12" s="84"/>
      <c r="C12" s="84"/>
      <c r="D12" s="84"/>
      <c r="E12" s="84"/>
      <c r="F12" s="84"/>
      <c r="G12" s="84"/>
      <c r="H12" s="84"/>
      <c r="I12" s="84"/>
      <c r="J12" s="84"/>
      <c r="K12" s="85"/>
      <c r="L12" s="86" t="s">
        <v>28</v>
      </c>
      <c r="M12" s="87"/>
    </row>
    <row r="13" spans="1:13" x14ac:dyDescent="0.25">
      <c r="A13" s="65" t="s">
        <v>12</v>
      </c>
      <c r="B13" s="67" t="s">
        <v>14</v>
      </c>
      <c r="C13" s="68"/>
      <c r="D13" s="68"/>
      <c r="E13" s="68"/>
      <c r="F13" s="69"/>
      <c r="G13" s="67" t="s">
        <v>14</v>
      </c>
      <c r="H13" s="68"/>
      <c r="I13" s="68"/>
      <c r="J13" s="68"/>
      <c r="K13" s="69"/>
      <c r="L13" s="73" t="str">
        <f t="shared" si="1"/>
        <v>CUMPLE</v>
      </c>
      <c r="M13" s="65"/>
    </row>
    <row r="14" spans="1:13" x14ac:dyDescent="0.25">
      <c r="A14" s="66"/>
      <c r="B14" s="70"/>
      <c r="C14" s="71"/>
      <c r="D14" s="71"/>
      <c r="E14" s="71"/>
      <c r="F14" s="72"/>
      <c r="G14" s="70"/>
      <c r="H14" s="71"/>
      <c r="I14" s="71"/>
      <c r="J14" s="71"/>
      <c r="K14" s="72"/>
      <c r="L14" s="74"/>
      <c r="M14" s="66"/>
    </row>
    <row r="15" spans="1:13" x14ac:dyDescent="0.25">
      <c r="A15" s="65" t="s">
        <v>10</v>
      </c>
      <c r="B15" s="67" t="s">
        <v>21</v>
      </c>
      <c r="C15" s="68"/>
      <c r="D15" s="68"/>
      <c r="E15" s="68"/>
      <c r="F15" s="69"/>
      <c r="G15" s="67" t="s">
        <v>21</v>
      </c>
      <c r="H15" s="68"/>
      <c r="I15" s="68"/>
      <c r="J15" s="68"/>
      <c r="K15" s="69"/>
      <c r="L15" s="73" t="str">
        <f t="shared" si="1"/>
        <v>CUMPLE</v>
      </c>
      <c r="M15" s="65"/>
    </row>
    <row r="16" spans="1:13" x14ac:dyDescent="0.25">
      <c r="A16" s="66"/>
      <c r="B16" s="70"/>
      <c r="C16" s="71"/>
      <c r="D16" s="71"/>
      <c r="E16" s="71"/>
      <c r="F16" s="72"/>
      <c r="G16" s="70"/>
      <c r="H16" s="71"/>
      <c r="I16" s="71"/>
      <c r="J16" s="71"/>
      <c r="K16" s="72"/>
      <c r="L16" s="74"/>
      <c r="M16" s="66"/>
    </row>
    <row r="17" spans="1:13" x14ac:dyDescent="0.25">
      <c r="A17" s="65" t="s">
        <v>13</v>
      </c>
      <c r="B17" s="67" t="s">
        <v>30</v>
      </c>
      <c r="C17" s="68"/>
      <c r="D17" s="68"/>
      <c r="E17" s="68"/>
      <c r="F17" s="69"/>
      <c r="G17" s="67" t="s">
        <v>30</v>
      </c>
      <c r="H17" s="68"/>
      <c r="I17" s="68"/>
      <c r="J17" s="68"/>
      <c r="K17" s="69"/>
      <c r="L17" s="73" t="str">
        <f t="shared" si="1"/>
        <v>CUMPLE</v>
      </c>
      <c r="M17" s="65"/>
    </row>
    <row r="18" spans="1:13" x14ac:dyDescent="0.25">
      <c r="A18" s="66"/>
      <c r="B18" s="70"/>
      <c r="C18" s="71"/>
      <c r="D18" s="71"/>
      <c r="E18" s="71"/>
      <c r="F18" s="72"/>
      <c r="G18" s="70"/>
      <c r="H18" s="71"/>
      <c r="I18" s="71"/>
      <c r="J18" s="71"/>
      <c r="K18" s="72"/>
      <c r="L18" s="74"/>
      <c r="M18" s="66"/>
    </row>
    <row r="19" spans="1:13" x14ac:dyDescent="0.25">
      <c r="A19" s="83" t="s">
        <v>17</v>
      </c>
      <c r="B19" s="84"/>
      <c r="C19" s="84"/>
      <c r="D19" s="84"/>
      <c r="E19" s="84"/>
      <c r="F19" s="84"/>
      <c r="G19" s="84"/>
      <c r="H19" s="84"/>
      <c r="I19" s="84"/>
      <c r="J19" s="84"/>
      <c r="K19" s="85"/>
      <c r="L19" s="86" t="s">
        <v>28</v>
      </c>
      <c r="M19" s="87"/>
    </row>
    <row r="20" spans="1:13" x14ac:dyDescent="0.25">
      <c r="A20" s="88" t="s">
        <v>40</v>
      </c>
      <c r="B20" s="89"/>
      <c r="C20" s="89"/>
      <c r="D20" s="89"/>
      <c r="E20" s="89"/>
      <c r="F20" s="90"/>
      <c r="G20" s="67" t="s">
        <v>51</v>
      </c>
      <c r="H20" s="68"/>
      <c r="I20" s="68"/>
      <c r="J20" s="68"/>
      <c r="K20" s="69"/>
      <c r="L20" s="73" t="s">
        <v>34</v>
      </c>
      <c r="M20" s="65"/>
    </row>
    <row r="21" spans="1:13" x14ac:dyDescent="0.25">
      <c r="A21" s="91"/>
      <c r="B21" s="92"/>
      <c r="C21" s="92"/>
      <c r="D21" s="92"/>
      <c r="E21" s="92"/>
      <c r="F21" s="93"/>
      <c r="G21" s="70"/>
      <c r="H21" s="71"/>
      <c r="I21" s="71"/>
      <c r="J21" s="71"/>
      <c r="K21" s="72"/>
      <c r="L21" s="74"/>
      <c r="M21" s="66"/>
    </row>
    <row r="22" spans="1:13" x14ac:dyDescent="0.25">
      <c r="A22" s="88" t="s">
        <v>10</v>
      </c>
      <c r="B22" s="89"/>
      <c r="C22" s="89"/>
      <c r="D22" s="89"/>
      <c r="E22" s="89"/>
      <c r="F22" s="90"/>
      <c r="G22" s="94">
        <v>860519556</v>
      </c>
      <c r="H22" s="95"/>
      <c r="I22" s="95"/>
      <c r="J22" s="95"/>
      <c r="K22" s="96"/>
      <c r="L22" s="73" t="s">
        <v>34</v>
      </c>
      <c r="M22" s="65"/>
    </row>
    <row r="23" spans="1:13" x14ac:dyDescent="0.25">
      <c r="A23" s="91"/>
      <c r="B23" s="92"/>
      <c r="C23" s="92"/>
      <c r="D23" s="92"/>
      <c r="E23" s="92"/>
      <c r="F23" s="93"/>
      <c r="G23" s="97"/>
      <c r="H23" s="98"/>
      <c r="I23" s="98"/>
      <c r="J23" s="98"/>
      <c r="K23" s="99"/>
      <c r="L23" s="74"/>
      <c r="M23" s="66"/>
    </row>
    <row r="24" spans="1:13" hidden="1" x14ac:dyDescent="0.25">
      <c r="A24" s="3"/>
      <c r="B24" s="100" t="s">
        <v>8</v>
      </c>
      <c r="C24" s="101"/>
      <c r="D24" s="101"/>
      <c r="E24" s="101"/>
      <c r="F24" s="101"/>
      <c r="G24" s="100" t="s">
        <v>8</v>
      </c>
      <c r="H24" s="101"/>
      <c r="I24" s="101"/>
      <c r="J24" s="101"/>
      <c r="K24" s="102"/>
    </row>
    <row r="25" spans="1:13" hidden="1" x14ac:dyDescent="0.25">
      <c r="A25" s="3"/>
      <c r="B25" s="50" t="s">
        <v>9</v>
      </c>
      <c r="C25" s="51"/>
      <c r="D25" s="51" t="s">
        <v>10</v>
      </c>
      <c r="E25" s="51" t="s">
        <v>11</v>
      </c>
      <c r="F25" s="51"/>
      <c r="G25" s="50" t="s">
        <v>9</v>
      </c>
      <c r="H25" s="51"/>
      <c r="I25" s="51" t="s">
        <v>10</v>
      </c>
      <c r="J25" s="51" t="s">
        <v>11</v>
      </c>
      <c r="K25" s="52"/>
    </row>
    <row r="26" spans="1:13" hidden="1" x14ac:dyDescent="0.25">
      <c r="A26" s="3"/>
      <c r="B26" s="103"/>
      <c r="C26" s="104"/>
      <c r="D26" s="49"/>
      <c r="E26" s="5"/>
      <c r="F26" s="51"/>
      <c r="G26" s="103"/>
      <c r="H26" s="104"/>
      <c r="I26" s="49"/>
      <c r="J26" s="5"/>
      <c r="K26" s="52"/>
    </row>
    <row r="27" spans="1:13" hidden="1" x14ac:dyDescent="0.25">
      <c r="A27" s="3"/>
      <c r="B27" s="103"/>
      <c r="C27" s="104"/>
      <c r="D27" s="49"/>
      <c r="E27" s="6"/>
      <c r="F27" s="51"/>
      <c r="G27" s="103"/>
      <c r="H27" s="104"/>
      <c r="I27" s="49"/>
      <c r="J27" s="6"/>
      <c r="K27" s="52"/>
    </row>
    <row r="28" spans="1:13" x14ac:dyDescent="0.25">
      <c r="A28" s="83" t="s">
        <v>18</v>
      </c>
      <c r="B28" s="84"/>
      <c r="C28" s="84"/>
      <c r="D28" s="84"/>
      <c r="E28" s="84"/>
      <c r="F28" s="84"/>
      <c r="G28" s="84"/>
      <c r="H28" s="84"/>
      <c r="I28" s="84"/>
      <c r="J28" s="84"/>
      <c r="K28" s="85"/>
      <c r="L28" s="86" t="s">
        <v>28</v>
      </c>
      <c r="M28" s="87"/>
    </row>
    <row r="29" spans="1:13" x14ac:dyDescent="0.25">
      <c r="A29" s="88" t="s">
        <v>40</v>
      </c>
      <c r="B29" s="89"/>
      <c r="C29" s="89"/>
      <c r="D29" s="89"/>
      <c r="E29" s="89"/>
      <c r="F29" s="90"/>
      <c r="G29" s="67" t="str">
        <f>+G20</f>
        <v>DELOITTE ASESORES Y CONSULTORES LTDA</v>
      </c>
      <c r="H29" s="68"/>
      <c r="I29" s="68"/>
      <c r="J29" s="68"/>
      <c r="K29" s="69"/>
      <c r="L29" s="73" t="s">
        <v>34</v>
      </c>
      <c r="M29" s="65"/>
    </row>
    <row r="30" spans="1:13" x14ac:dyDescent="0.25">
      <c r="A30" s="91"/>
      <c r="B30" s="92"/>
      <c r="C30" s="92"/>
      <c r="D30" s="92"/>
      <c r="E30" s="92"/>
      <c r="F30" s="93"/>
      <c r="G30" s="70"/>
      <c r="H30" s="71"/>
      <c r="I30" s="71"/>
      <c r="J30" s="71"/>
      <c r="K30" s="72"/>
      <c r="L30" s="74"/>
      <c r="M30" s="66"/>
    </row>
    <row r="31" spans="1:13" x14ac:dyDescent="0.25">
      <c r="A31" s="88" t="s">
        <v>10</v>
      </c>
      <c r="B31" s="89"/>
      <c r="C31" s="89"/>
      <c r="D31" s="89"/>
      <c r="E31" s="89"/>
      <c r="F31" s="90"/>
      <c r="G31" s="94">
        <f>+G22</f>
        <v>860519556</v>
      </c>
      <c r="H31" s="95"/>
      <c r="I31" s="95"/>
      <c r="J31" s="95"/>
      <c r="K31" s="96"/>
      <c r="L31" s="73" t="s">
        <v>34</v>
      </c>
      <c r="M31" s="65"/>
    </row>
    <row r="32" spans="1:13" x14ac:dyDescent="0.25">
      <c r="A32" s="91"/>
      <c r="B32" s="92"/>
      <c r="C32" s="92"/>
      <c r="D32" s="92"/>
      <c r="E32" s="92"/>
      <c r="F32" s="93"/>
      <c r="G32" s="97"/>
      <c r="H32" s="98"/>
      <c r="I32" s="98"/>
      <c r="J32" s="98"/>
      <c r="K32" s="99"/>
      <c r="L32" s="74"/>
      <c r="M32" s="66"/>
    </row>
    <row r="33" spans="1:13" ht="15" hidden="1" customHeight="1" x14ac:dyDescent="0.25">
      <c r="A33" s="3"/>
      <c r="B33" s="100" t="s">
        <v>8</v>
      </c>
      <c r="C33" s="101"/>
      <c r="D33" s="101"/>
      <c r="E33" s="101"/>
      <c r="F33" s="101"/>
      <c r="G33" s="100" t="s">
        <v>8</v>
      </c>
      <c r="H33" s="101"/>
      <c r="I33" s="101"/>
      <c r="J33" s="101"/>
      <c r="K33" s="102"/>
    </row>
    <row r="34" spans="1:13" ht="15" hidden="1" customHeight="1" x14ac:dyDescent="0.25">
      <c r="A34" s="3"/>
      <c r="B34" s="50" t="s">
        <v>9</v>
      </c>
      <c r="C34" s="51"/>
      <c r="D34" s="51" t="s">
        <v>10</v>
      </c>
      <c r="E34" s="51" t="s">
        <v>11</v>
      </c>
      <c r="F34" s="51"/>
      <c r="G34" s="50" t="s">
        <v>9</v>
      </c>
      <c r="H34" s="51"/>
      <c r="I34" s="51" t="s">
        <v>10</v>
      </c>
      <c r="J34" s="51" t="s">
        <v>11</v>
      </c>
      <c r="K34" s="52"/>
    </row>
    <row r="35" spans="1:13" ht="15" hidden="1" customHeight="1" x14ac:dyDescent="0.25">
      <c r="A35" s="3"/>
      <c r="B35" s="103"/>
      <c r="C35" s="104"/>
      <c r="D35" s="49"/>
      <c r="E35" s="5"/>
      <c r="F35" s="51"/>
      <c r="G35" s="103"/>
      <c r="H35" s="104"/>
      <c r="I35" s="49"/>
      <c r="J35" s="5"/>
      <c r="K35" s="52"/>
    </row>
    <row r="36" spans="1:13" ht="15" hidden="1" customHeight="1" x14ac:dyDescent="0.25">
      <c r="A36" s="3"/>
      <c r="B36" s="103"/>
      <c r="C36" s="104"/>
      <c r="D36" s="49"/>
      <c r="E36" s="6"/>
      <c r="F36" s="51"/>
      <c r="G36" s="103"/>
      <c r="H36" s="104"/>
      <c r="I36" s="49"/>
      <c r="J36" s="6"/>
      <c r="K36" s="52"/>
    </row>
    <row r="37" spans="1:13" ht="15.75" customHeight="1" x14ac:dyDescent="0.25">
      <c r="A37" s="105" t="s">
        <v>19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7"/>
      <c r="L37" s="86" t="s">
        <v>28</v>
      </c>
      <c r="M37" s="87"/>
    </row>
    <row r="38" spans="1:13" x14ac:dyDescent="0.25">
      <c r="A38" s="9" t="s">
        <v>20</v>
      </c>
      <c r="B38" s="108" t="s">
        <v>45</v>
      </c>
      <c r="C38" s="109"/>
      <c r="D38" s="109"/>
      <c r="E38" s="109"/>
      <c r="F38" s="110"/>
      <c r="G38" s="108" t="s">
        <v>45</v>
      </c>
      <c r="H38" s="109"/>
      <c r="I38" s="109"/>
      <c r="J38" s="109"/>
      <c r="K38" s="110"/>
      <c r="L38" s="46" t="str">
        <f>+IF(B38=G38,"CUMPLE","NO CUMPLE")</f>
        <v>CUMPLE</v>
      </c>
      <c r="M38" s="47"/>
    </row>
    <row r="39" spans="1:13" ht="110.25" customHeight="1" x14ac:dyDescent="0.25">
      <c r="A39" s="36" t="s">
        <v>1</v>
      </c>
      <c r="B39" s="111" t="s">
        <v>46</v>
      </c>
      <c r="C39" s="112"/>
      <c r="D39" s="112"/>
      <c r="E39" s="112"/>
      <c r="F39" s="112"/>
      <c r="G39" s="111" t="s">
        <v>46</v>
      </c>
      <c r="H39" s="112"/>
      <c r="I39" s="112"/>
      <c r="J39" s="112"/>
      <c r="K39" s="112"/>
      <c r="L39" s="37" t="str">
        <f>+IF(B39=G39,"CUMPLE","NO CUMPLE")</f>
        <v>CUMPLE</v>
      </c>
      <c r="M39" s="37"/>
    </row>
    <row r="40" spans="1:13" x14ac:dyDescent="0.25">
      <c r="A40" s="43" t="s">
        <v>37</v>
      </c>
      <c r="B40" s="53">
        <v>1415250480</v>
      </c>
      <c r="G40" s="35"/>
      <c r="M40" s="25"/>
    </row>
    <row r="41" spans="1:13" hidden="1" x14ac:dyDescent="0.25">
      <c r="A41" s="43" t="s">
        <v>35</v>
      </c>
      <c r="B41" s="53"/>
      <c r="G41" s="35"/>
      <c r="M41" s="25"/>
    </row>
    <row r="42" spans="1:13" x14ac:dyDescent="0.25">
      <c r="A42" s="43" t="s">
        <v>39</v>
      </c>
      <c r="B42" s="54">
        <v>44888</v>
      </c>
      <c r="M42" s="25"/>
    </row>
    <row r="43" spans="1:13" x14ac:dyDescent="0.25">
      <c r="A43" s="43" t="s">
        <v>43</v>
      </c>
      <c r="B43" s="54" t="s">
        <v>44</v>
      </c>
      <c r="M43" s="25"/>
    </row>
    <row r="44" spans="1:13" x14ac:dyDescent="0.25">
      <c r="A44" s="105" t="s">
        <v>22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7"/>
    </row>
    <row r="45" spans="1:13" x14ac:dyDescent="0.25">
      <c r="A45" s="116" t="s">
        <v>38</v>
      </c>
      <c r="B45" s="116"/>
      <c r="C45" s="116"/>
      <c r="D45" s="116"/>
      <c r="E45" s="116"/>
      <c r="F45" s="116"/>
      <c r="G45" s="116" t="s">
        <v>38</v>
      </c>
      <c r="H45" s="116"/>
      <c r="I45" s="116"/>
      <c r="J45" s="116"/>
      <c r="K45" s="116"/>
      <c r="L45" s="81" t="s">
        <v>28</v>
      </c>
      <c r="M45" s="82"/>
    </row>
    <row r="46" spans="1:13" x14ac:dyDescent="0.25">
      <c r="A46" s="11"/>
      <c r="B46" s="12"/>
      <c r="C46" s="17"/>
      <c r="D46" s="17"/>
      <c r="E46" s="17"/>
      <c r="F46" s="17"/>
      <c r="G46" s="117" t="s">
        <v>52</v>
      </c>
      <c r="H46" s="118"/>
      <c r="I46" s="24"/>
      <c r="K46" s="25"/>
      <c r="L46" s="32"/>
      <c r="M46" s="8"/>
    </row>
    <row r="47" spans="1:13" x14ac:dyDescent="0.25">
      <c r="A47" s="15" t="s">
        <v>23</v>
      </c>
      <c r="B47" s="16">
        <v>0.15</v>
      </c>
      <c r="C47" s="18"/>
      <c r="D47" s="17"/>
      <c r="E47" s="17"/>
      <c r="F47" s="17"/>
      <c r="G47" s="15" t="s">
        <v>23</v>
      </c>
      <c r="H47" s="45">
        <f>+H48/$B$40</f>
        <v>0.15</v>
      </c>
      <c r="I47" s="24"/>
      <c r="K47" s="25"/>
      <c r="L47" s="37" t="str">
        <f>+IF(B47&lt;=H47,"CUMPLE","NO CUMPLE")</f>
        <v>CUMPLE</v>
      </c>
      <c r="M47" s="8"/>
    </row>
    <row r="48" spans="1:13" x14ac:dyDescent="0.25">
      <c r="A48" s="15" t="s">
        <v>24</v>
      </c>
      <c r="B48" s="29">
        <f>+B40*B47</f>
        <v>212287572</v>
      </c>
      <c r="C48" s="18"/>
      <c r="D48" s="17"/>
      <c r="E48" s="17"/>
      <c r="F48" s="17"/>
      <c r="G48" s="15" t="s">
        <v>24</v>
      </c>
      <c r="H48" s="30">
        <v>212287572</v>
      </c>
      <c r="I48" s="24"/>
      <c r="K48" s="25"/>
      <c r="L48" s="37" t="str">
        <f>+IF(B48&lt;=H48,"CUMPLE","NO CUMPLE")</f>
        <v>CUMPLE</v>
      </c>
      <c r="M48" s="7"/>
    </row>
    <row r="49" spans="1:13" x14ac:dyDescent="0.25">
      <c r="A49" s="4" t="s">
        <v>2</v>
      </c>
      <c r="B49" s="44">
        <f>+B51-B50</f>
        <v>90</v>
      </c>
      <c r="C49" s="19"/>
      <c r="D49" s="19"/>
      <c r="E49" s="20"/>
      <c r="F49" s="19"/>
      <c r="G49" s="4" t="s">
        <v>2</v>
      </c>
      <c r="H49" s="44">
        <f>+H51-H50</f>
        <v>92</v>
      </c>
      <c r="I49" s="19"/>
      <c r="J49" s="20"/>
      <c r="K49" s="26"/>
      <c r="L49" s="37" t="str">
        <f>+IF(B49&lt;=H49,"CUMPLE","NO CUMPLE")</f>
        <v>CUMPLE</v>
      </c>
      <c r="M49" s="7"/>
    </row>
    <row r="50" spans="1:13" x14ac:dyDescent="0.25">
      <c r="A50" s="4" t="s">
        <v>3</v>
      </c>
      <c r="B50" s="14">
        <f>+B42</f>
        <v>44888</v>
      </c>
      <c r="C50" s="21"/>
      <c r="D50" s="21"/>
      <c r="E50" s="22"/>
      <c r="F50" s="21"/>
      <c r="G50" s="4" t="s">
        <v>3</v>
      </c>
      <c r="H50" s="14">
        <v>44888</v>
      </c>
      <c r="I50" s="21"/>
      <c r="J50" s="22"/>
      <c r="K50" s="27"/>
      <c r="L50" s="37" t="str">
        <f>+IF(B50&gt;=H50,"CUMPLE","NO CUMPLE")</f>
        <v>CUMPLE</v>
      </c>
      <c r="M50" s="7"/>
    </row>
    <row r="51" spans="1:13" x14ac:dyDescent="0.25">
      <c r="A51" s="4" t="s">
        <v>4</v>
      </c>
      <c r="B51" s="14">
        <v>44978</v>
      </c>
      <c r="C51" s="35"/>
      <c r="D51" s="23"/>
      <c r="F51" s="23"/>
      <c r="G51" s="4" t="s">
        <v>4</v>
      </c>
      <c r="H51" s="14">
        <v>44980</v>
      </c>
      <c r="I51" s="23"/>
      <c r="K51" s="28"/>
      <c r="L51" s="37" t="str">
        <f>+IF(B51&lt;=H51,"CUMPLE","NO CUMPLE")</f>
        <v>CUMPLE</v>
      </c>
      <c r="M51" s="7"/>
    </row>
    <row r="52" spans="1:13" x14ac:dyDescent="0.25">
      <c r="A52" s="39" t="s">
        <v>27</v>
      </c>
      <c r="B52" s="37" t="s">
        <v>25</v>
      </c>
      <c r="C52" s="40"/>
      <c r="D52" s="40"/>
      <c r="E52" s="40"/>
      <c r="F52" s="40"/>
      <c r="G52" s="39" t="s">
        <v>27</v>
      </c>
      <c r="H52" s="37" t="s">
        <v>42</v>
      </c>
      <c r="I52" s="40"/>
      <c r="J52" s="40"/>
      <c r="K52" s="41"/>
      <c r="L52" s="37" t="str">
        <f>+IF(H52="ADJUNTO","CUMPLE", "NO CUMPLE")</f>
        <v>CUMPLE</v>
      </c>
      <c r="M52" s="48"/>
    </row>
    <row r="53" spans="1:13" x14ac:dyDescent="0.25">
      <c r="A53" s="7" t="s">
        <v>31</v>
      </c>
      <c r="B53" s="46" t="s">
        <v>25</v>
      </c>
      <c r="G53" s="7" t="s">
        <v>31</v>
      </c>
      <c r="H53" s="63" t="s">
        <v>42</v>
      </c>
      <c r="L53" s="63" t="str">
        <f>+IF(H53="ADJUNTO","CUMPLE", "NO CUMPLE")</f>
        <v>CUMPLE</v>
      </c>
      <c r="M53" s="48" t="s">
        <v>73</v>
      </c>
    </row>
    <row r="54" spans="1:13" ht="40.5" customHeight="1" x14ac:dyDescent="0.25">
      <c r="A54" s="7" t="s">
        <v>33</v>
      </c>
      <c r="B54" s="38" t="s">
        <v>32</v>
      </c>
      <c r="G54" s="7" t="s">
        <v>33</v>
      </c>
      <c r="H54" s="37" t="s">
        <v>41</v>
      </c>
      <c r="L54" s="37" t="str">
        <f>+IF(H54="FIRMADA","CUMPLE", "no cumple")</f>
        <v>CUMPLE</v>
      </c>
      <c r="M54" s="42"/>
    </row>
    <row r="56" spans="1:13" x14ac:dyDescent="0.25">
      <c r="B56" s="114"/>
      <c r="C56" s="114"/>
      <c r="D56" s="114"/>
    </row>
    <row r="57" spans="1:13" x14ac:dyDescent="0.25">
      <c r="A57" s="1" t="s">
        <v>29</v>
      </c>
      <c r="B57" s="113">
        <v>44900</v>
      </c>
      <c r="C57" s="114"/>
      <c r="D57" s="114"/>
    </row>
    <row r="58" spans="1:13" x14ac:dyDescent="0.25">
      <c r="A58" s="115"/>
      <c r="B58" s="115"/>
      <c r="C58" s="115"/>
    </row>
    <row r="85" spans="1:5" x14ac:dyDescent="0.25">
      <c r="A85" s="1" t="s">
        <v>29</v>
      </c>
      <c r="B85" s="113">
        <v>44636</v>
      </c>
      <c r="C85" s="114"/>
      <c r="D85" s="114"/>
      <c r="E85" s="1" t="s">
        <v>36</v>
      </c>
    </row>
    <row r="96" spans="1:5" x14ac:dyDescent="0.25">
      <c r="B96" s="113"/>
      <c r="C96" s="114"/>
      <c r="D96" s="114"/>
    </row>
  </sheetData>
  <mergeCells count="85">
    <mergeCell ref="B57:D57"/>
    <mergeCell ref="A58:C58"/>
    <mergeCell ref="B85:D85"/>
    <mergeCell ref="B96:D96"/>
    <mergeCell ref="A44:M44"/>
    <mergeCell ref="A45:F45"/>
    <mergeCell ref="G45:K45"/>
    <mergeCell ref="L45:M45"/>
    <mergeCell ref="G46:H46"/>
    <mergeCell ref="B56:D56"/>
    <mergeCell ref="A37:K37"/>
    <mergeCell ref="L37:M37"/>
    <mergeCell ref="B38:F38"/>
    <mergeCell ref="G38:K38"/>
    <mergeCell ref="B39:F39"/>
    <mergeCell ref="G39:K39"/>
    <mergeCell ref="B33:F33"/>
    <mergeCell ref="G33:K33"/>
    <mergeCell ref="B35:C35"/>
    <mergeCell ref="G35:H35"/>
    <mergeCell ref="B36:C36"/>
    <mergeCell ref="G36:H36"/>
    <mergeCell ref="A29:F30"/>
    <mergeCell ref="G29:K30"/>
    <mergeCell ref="L29:L30"/>
    <mergeCell ref="M29:M30"/>
    <mergeCell ref="A31:F32"/>
    <mergeCell ref="G31:K32"/>
    <mergeCell ref="L31:L32"/>
    <mergeCell ref="M31:M32"/>
    <mergeCell ref="L28:M28"/>
    <mergeCell ref="A22:F23"/>
    <mergeCell ref="G22:K23"/>
    <mergeCell ref="L22:L23"/>
    <mergeCell ref="M22:M23"/>
    <mergeCell ref="B24:F24"/>
    <mergeCell ref="G24:K24"/>
    <mergeCell ref="B26:C26"/>
    <mergeCell ref="G26:H26"/>
    <mergeCell ref="B27:C27"/>
    <mergeCell ref="G27:H27"/>
    <mergeCell ref="A28:K28"/>
    <mergeCell ref="A19:K19"/>
    <mergeCell ref="L19:M19"/>
    <mergeCell ref="A20:F21"/>
    <mergeCell ref="G20:K21"/>
    <mergeCell ref="L20:L21"/>
    <mergeCell ref="M20:M21"/>
    <mergeCell ref="A15:A16"/>
    <mergeCell ref="B15:F16"/>
    <mergeCell ref="G15:K16"/>
    <mergeCell ref="L15:L16"/>
    <mergeCell ref="M15:M16"/>
    <mergeCell ref="A17:A18"/>
    <mergeCell ref="B17:F18"/>
    <mergeCell ref="G17:K18"/>
    <mergeCell ref="L17:L18"/>
    <mergeCell ref="M17:M18"/>
    <mergeCell ref="A12:K12"/>
    <mergeCell ref="L12:M12"/>
    <mergeCell ref="A13:A14"/>
    <mergeCell ref="B13:F14"/>
    <mergeCell ref="G13:K14"/>
    <mergeCell ref="L13:L14"/>
    <mergeCell ref="M13:M14"/>
    <mergeCell ref="A8:A9"/>
    <mergeCell ref="B8:F9"/>
    <mergeCell ref="G8:K9"/>
    <mergeCell ref="L8:L9"/>
    <mergeCell ref="M8:M9"/>
    <mergeCell ref="A10:A11"/>
    <mergeCell ref="B10:F11"/>
    <mergeCell ref="G10:K11"/>
    <mergeCell ref="L10:L11"/>
    <mergeCell ref="M10:M11"/>
    <mergeCell ref="A3:M3"/>
    <mergeCell ref="B4:F4"/>
    <mergeCell ref="G4:K4"/>
    <mergeCell ref="L4:M4"/>
    <mergeCell ref="A5:K5"/>
    <mergeCell ref="A6:A7"/>
    <mergeCell ref="B6:F7"/>
    <mergeCell ref="G6:K7"/>
    <mergeCell ref="L6:L7"/>
    <mergeCell ref="M6:M7"/>
  </mergeCells>
  <pageMargins left="0.7" right="0.7" top="0.75" bottom="0.75" header="0.3" footer="0.3"/>
  <pageSetup scale="6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6D116-834F-474D-BBB6-D600E13B8373}">
  <sheetPr>
    <tabColor rgb="FF00B050"/>
  </sheetPr>
  <dimension ref="A3:M96"/>
  <sheetViews>
    <sheetView topLeftCell="B39" zoomScale="70" zoomScaleNormal="70" workbookViewId="0">
      <selection activeCell="H53" sqref="H53"/>
    </sheetView>
  </sheetViews>
  <sheetFormatPr baseColWidth="10" defaultRowHeight="15" x14ac:dyDescent="0.25"/>
  <cols>
    <col min="1" max="1" width="56.42578125" style="1" bestFit="1" customWidth="1"/>
    <col min="2" max="2" width="34.85546875" style="1" bestFit="1" customWidth="1"/>
    <col min="3" max="3" width="18.85546875" style="1" customWidth="1"/>
    <col min="4" max="4" width="17.85546875" style="1" bestFit="1" customWidth="1"/>
    <col min="5" max="5" width="10.140625" style="1" bestFit="1" customWidth="1"/>
    <col min="6" max="6" width="12.42578125" style="1" bestFit="1" customWidth="1"/>
    <col min="7" max="7" width="53.85546875" style="1" customWidth="1"/>
    <col min="8" max="8" width="31.42578125" style="1" customWidth="1"/>
    <col min="9" max="9" width="18.42578125" style="1" customWidth="1"/>
    <col min="10" max="10" width="10.140625" style="1" bestFit="1" customWidth="1"/>
    <col min="11" max="11" width="19.42578125" style="1" customWidth="1"/>
    <col min="12" max="12" width="22.42578125" style="31" bestFit="1" customWidth="1"/>
    <col min="13" max="13" width="35" style="1" customWidth="1"/>
    <col min="14" max="16384" width="11.42578125" style="1"/>
  </cols>
  <sheetData>
    <row r="3" spans="1:13" x14ac:dyDescent="0.25">
      <c r="A3" s="76" t="s">
        <v>0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13" x14ac:dyDescent="0.25">
      <c r="A4" s="2" t="s">
        <v>6</v>
      </c>
      <c r="B4" s="78" t="s">
        <v>5</v>
      </c>
      <c r="C4" s="79"/>
      <c r="D4" s="79"/>
      <c r="E4" s="79"/>
      <c r="F4" s="80"/>
      <c r="G4" s="78"/>
      <c r="H4" s="79"/>
      <c r="I4" s="79"/>
      <c r="J4" s="79"/>
      <c r="K4" s="80"/>
      <c r="L4" s="81" t="s">
        <v>28</v>
      </c>
      <c r="M4" s="82"/>
    </row>
    <row r="5" spans="1:13" x14ac:dyDescent="0.25">
      <c r="A5" s="83" t="s">
        <v>15</v>
      </c>
      <c r="B5" s="84"/>
      <c r="C5" s="84"/>
      <c r="D5" s="84"/>
      <c r="E5" s="84"/>
      <c r="F5" s="84"/>
      <c r="G5" s="84"/>
      <c r="H5" s="84"/>
      <c r="I5" s="84"/>
      <c r="J5" s="84"/>
      <c r="K5" s="85"/>
      <c r="L5" s="33" t="s">
        <v>26</v>
      </c>
      <c r="M5" s="34" t="s">
        <v>7</v>
      </c>
    </row>
    <row r="6" spans="1:13" x14ac:dyDescent="0.25">
      <c r="A6" s="65" t="s">
        <v>12</v>
      </c>
      <c r="B6" s="67" t="s">
        <v>14</v>
      </c>
      <c r="C6" s="68"/>
      <c r="D6" s="68"/>
      <c r="E6" s="68"/>
      <c r="F6" s="69"/>
      <c r="G6" s="67" t="s">
        <v>14</v>
      </c>
      <c r="H6" s="68"/>
      <c r="I6" s="68"/>
      <c r="J6" s="68"/>
      <c r="K6" s="69"/>
      <c r="L6" s="73" t="str">
        <f>+IF(B6=G6,"CUMPLE","NO CUMPLE")</f>
        <v>CUMPLE</v>
      </c>
      <c r="M6" s="75"/>
    </row>
    <row r="7" spans="1:13" x14ac:dyDescent="0.25">
      <c r="A7" s="66"/>
      <c r="B7" s="70"/>
      <c r="C7" s="71"/>
      <c r="D7" s="71"/>
      <c r="E7" s="71"/>
      <c r="F7" s="72"/>
      <c r="G7" s="70"/>
      <c r="H7" s="71"/>
      <c r="I7" s="71"/>
      <c r="J7" s="71"/>
      <c r="K7" s="72"/>
      <c r="L7" s="74"/>
      <c r="M7" s="66"/>
    </row>
    <row r="8" spans="1:13" x14ac:dyDescent="0.25">
      <c r="A8" s="65" t="s">
        <v>10</v>
      </c>
      <c r="B8" s="67" t="s">
        <v>21</v>
      </c>
      <c r="C8" s="68"/>
      <c r="D8" s="68"/>
      <c r="E8" s="68"/>
      <c r="F8" s="69"/>
      <c r="G8" s="67" t="s">
        <v>21</v>
      </c>
      <c r="H8" s="68"/>
      <c r="I8" s="68"/>
      <c r="J8" s="68"/>
      <c r="K8" s="69"/>
      <c r="L8" s="73" t="str">
        <f t="shared" ref="L8" si="0">+IF(B8=G8,"CUMPLE","NO CUMPLE")</f>
        <v>CUMPLE</v>
      </c>
      <c r="M8" s="65"/>
    </row>
    <row r="9" spans="1:13" x14ac:dyDescent="0.25">
      <c r="A9" s="66"/>
      <c r="B9" s="70"/>
      <c r="C9" s="71"/>
      <c r="D9" s="71"/>
      <c r="E9" s="71"/>
      <c r="F9" s="72"/>
      <c r="G9" s="70"/>
      <c r="H9" s="71"/>
      <c r="I9" s="71"/>
      <c r="J9" s="71"/>
      <c r="K9" s="72"/>
      <c r="L9" s="74"/>
      <c r="M9" s="66"/>
    </row>
    <row r="10" spans="1:13" x14ac:dyDescent="0.25">
      <c r="A10" s="65" t="s">
        <v>13</v>
      </c>
      <c r="B10" s="67" t="s">
        <v>30</v>
      </c>
      <c r="C10" s="68"/>
      <c r="D10" s="68"/>
      <c r="E10" s="68"/>
      <c r="F10" s="69"/>
      <c r="G10" s="67" t="s">
        <v>30</v>
      </c>
      <c r="H10" s="68"/>
      <c r="I10" s="68"/>
      <c r="J10" s="68"/>
      <c r="K10" s="69"/>
      <c r="L10" s="73" t="str">
        <f t="shared" ref="L10:L17" si="1">+IF(B10=G10,"CUMPLE","NO CUMPLE")</f>
        <v>CUMPLE</v>
      </c>
      <c r="M10" s="65"/>
    </row>
    <row r="11" spans="1:13" x14ac:dyDescent="0.25">
      <c r="A11" s="66"/>
      <c r="B11" s="70"/>
      <c r="C11" s="71"/>
      <c r="D11" s="71"/>
      <c r="E11" s="71"/>
      <c r="F11" s="72"/>
      <c r="G11" s="70"/>
      <c r="H11" s="71"/>
      <c r="I11" s="71"/>
      <c r="J11" s="71"/>
      <c r="K11" s="72"/>
      <c r="L11" s="74"/>
      <c r="M11" s="66"/>
    </row>
    <row r="12" spans="1:13" x14ac:dyDescent="0.25">
      <c r="A12" s="83" t="s">
        <v>16</v>
      </c>
      <c r="B12" s="84"/>
      <c r="C12" s="84"/>
      <c r="D12" s="84"/>
      <c r="E12" s="84"/>
      <c r="F12" s="84"/>
      <c r="G12" s="84"/>
      <c r="H12" s="84"/>
      <c r="I12" s="84"/>
      <c r="J12" s="84"/>
      <c r="K12" s="85"/>
      <c r="L12" s="86" t="s">
        <v>28</v>
      </c>
      <c r="M12" s="87"/>
    </row>
    <row r="13" spans="1:13" x14ac:dyDescent="0.25">
      <c r="A13" s="65" t="s">
        <v>12</v>
      </c>
      <c r="B13" s="67" t="s">
        <v>14</v>
      </c>
      <c r="C13" s="68"/>
      <c r="D13" s="68"/>
      <c r="E13" s="68"/>
      <c r="F13" s="69"/>
      <c r="G13" s="67" t="s">
        <v>14</v>
      </c>
      <c r="H13" s="68"/>
      <c r="I13" s="68"/>
      <c r="J13" s="68"/>
      <c r="K13" s="69"/>
      <c r="L13" s="73" t="str">
        <f t="shared" si="1"/>
        <v>CUMPLE</v>
      </c>
      <c r="M13" s="65"/>
    </row>
    <row r="14" spans="1:13" x14ac:dyDescent="0.25">
      <c r="A14" s="66"/>
      <c r="B14" s="70"/>
      <c r="C14" s="71"/>
      <c r="D14" s="71"/>
      <c r="E14" s="71"/>
      <c r="F14" s="72"/>
      <c r="G14" s="70"/>
      <c r="H14" s="71"/>
      <c r="I14" s="71"/>
      <c r="J14" s="71"/>
      <c r="K14" s="72"/>
      <c r="L14" s="74"/>
      <c r="M14" s="66"/>
    </row>
    <row r="15" spans="1:13" x14ac:dyDescent="0.25">
      <c r="A15" s="65" t="s">
        <v>10</v>
      </c>
      <c r="B15" s="67" t="s">
        <v>21</v>
      </c>
      <c r="C15" s="68"/>
      <c r="D15" s="68"/>
      <c r="E15" s="68"/>
      <c r="F15" s="69"/>
      <c r="G15" s="67" t="s">
        <v>21</v>
      </c>
      <c r="H15" s="68"/>
      <c r="I15" s="68"/>
      <c r="J15" s="68"/>
      <c r="K15" s="69"/>
      <c r="L15" s="73" t="str">
        <f t="shared" si="1"/>
        <v>CUMPLE</v>
      </c>
      <c r="M15" s="65"/>
    </row>
    <row r="16" spans="1:13" x14ac:dyDescent="0.25">
      <c r="A16" s="66"/>
      <c r="B16" s="70"/>
      <c r="C16" s="71"/>
      <c r="D16" s="71"/>
      <c r="E16" s="71"/>
      <c r="F16" s="72"/>
      <c r="G16" s="70"/>
      <c r="H16" s="71"/>
      <c r="I16" s="71"/>
      <c r="J16" s="71"/>
      <c r="K16" s="72"/>
      <c r="L16" s="74"/>
      <c r="M16" s="66"/>
    </row>
    <row r="17" spans="1:13" x14ac:dyDescent="0.25">
      <c r="A17" s="65" t="s">
        <v>13</v>
      </c>
      <c r="B17" s="67" t="s">
        <v>30</v>
      </c>
      <c r="C17" s="68"/>
      <c r="D17" s="68"/>
      <c r="E17" s="68"/>
      <c r="F17" s="69"/>
      <c r="G17" s="67" t="s">
        <v>30</v>
      </c>
      <c r="H17" s="68"/>
      <c r="I17" s="68"/>
      <c r="J17" s="68"/>
      <c r="K17" s="69"/>
      <c r="L17" s="73" t="str">
        <f t="shared" si="1"/>
        <v>CUMPLE</v>
      </c>
      <c r="M17" s="65"/>
    </row>
    <row r="18" spans="1:13" x14ac:dyDescent="0.25">
      <c r="A18" s="66"/>
      <c r="B18" s="70"/>
      <c r="C18" s="71"/>
      <c r="D18" s="71"/>
      <c r="E18" s="71"/>
      <c r="F18" s="72"/>
      <c r="G18" s="70"/>
      <c r="H18" s="71"/>
      <c r="I18" s="71"/>
      <c r="J18" s="71"/>
      <c r="K18" s="72"/>
      <c r="L18" s="74"/>
      <c r="M18" s="66"/>
    </row>
    <row r="19" spans="1:13" x14ac:dyDescent="0.25">
      <c r="A19" s="83" t="s">
        <v>17</v>
      </c>
      <c r="B19" s="84"/>
      <c r="C19" s="84"/>
      <c r="D19" s="84"/>
      <c r="E19" s="84"/>
      <c r="F19" s="84"/>
      <c r="G19" s="84"/>
      <c r="H19" s="84"/>
      <c r="I19" s="84"/>
      <c r="J19" s="84"/>
      <c r="K19" s="85"/>
      <c r="L19" s="86" t="s">
        <v>28</v>
      </c>
      <c r="M19" s="87"/>
    </row>
    <row r="20" spans="1:13" x14ac:dyDescent="0.25">
      <c r="A20" s="88" t="s">
        <v>40</v>
      </c>
      <c r="B20" s="89"/>
      <c r="C20" s="89"/>
      <c r="D20" s="89"/>
      <c r="E20" s="89"/>
      <c r="F20" s="90"/>
      <c r="G20" s="67" t="s">
        <v>53</v>
      </c>
      <c r="H20" s="68"/>
      <c r="I20" s="68"/>
      <c r="J20" s="68"/>
      <c r="K20" s="69"/>
      <c r="L20" s="73" t="s">
        <v>34</v>
      </c>
      <c r="M20" s="65"/>
    </row>
    <row r="21" spans="1:13" x14ac:dyDescent="0.25">
      <c r="A21" s="91"/>
      <c r="B21" s="92"/>
      <c r="C21" s="92"/>
      <c r="D21" s="92"/>
      <c r="E21" s="92"/>
      <c r="F21" s="93"/>
      <c r="G21" s="70"/>
      <c r="H21" s="71"/>
      <c r="I21" s="71"/>
      <c r="J21" s="71"/>
      <c r="K21" s="72"/>
      <c r="L21" s="74"/>
      <c r="M21" s="66"/>
    </row>
    <row r="22" spans="1:13" x14ac:dyDescent="0.25">
      <c r="A22" s="88" t="s">
        <v>10</v>
      </c>
      <c r="B22" s="89"/>
      <c r="C22" s="89"/>
      <c r="D22" s="89"/>
      <c r="E22" s="89"/>
      <c r="F22" s="90"/>
      <c r="G22" s="94"/>
      <c r="H22" s="95"/>
      <c r="I22" s="95"/>
      <c r="J22" s="95"/>
      <c r="K22" s="96"/>
      <c r="L22" s="73" t="s">
        <v>34</v>
      </c>
      <c r="M22" s="65"/>
    </row>
    <row r="23" spans="1:13" x14ac:dyDescent="0.25">
      <c r="A23" s="91"/>
      <c r="B23" s="92"/>
      <c r="C23" s="92"/>
      <c r="D23" s="92"/>
      <c r="E23" s="92"/>
      <c r="F23" s="93"/>
      <c r="G23" s="97"/>
      <c r="H23" s="98"/>
      <c r="I23" s="98"/>
      <c r="J23" s="98"/>
      <c r="K23" s="99"/>
      <c r="L23" s="74"/>
      <c r="M23" s="66"/>
    </row>
    <row r="24" spans="1:13" x14ac:dyDescent="0.25">
      <c r="A24" s="3"/>
      <c r="B24" s="100" t="s">
        <v>8</v>
      </c>
      <c r="C24" s="101"/>
      <c r="D24" s="101"/>
      <c r="E24" s="101"/>
      <c r="F24" s="101"/>
      <c r="G24" s="100" t="s">
        <v>8</v>
      </c>
      <c r="H24" s="101"/>
      <c r="I24" s="101"/>
      <c r="J24" s="101"/>
      <c r="K24" s="102"/>
    </row>
    <row r="25" spans="1:13" x14ac:dyDescent="0.25">
      <c r="A25" s="3"/>
      <c r="B25" s="50" t="s">
        <v>9</v>
      </c>
      <c r="C25" s="51"/>
      <c r="D25" s="51" t="s">
        <v>10</v>
      </c>
      <c r="E25" s="51" t="s">
        <v>11</v>
      </c>
      <c r="F25" s="51"/>
      <c r="G25" s="50" t="s">
        <v>9</v>
      </c>
      <c r="H25" s="51"/>
      <c r="I25" s="51" t="s">
        <v>10</v>
      </c>
      <c r="J25" s="51" t="s">
        <v>11</v>
      </c>
      <c r="K25" s="52"/>
    </row>
    <row r="26" spans="1:13" x14ac:dyDescent="0.25">
      <c r="A26" s="3"/>
      <c r="B26" s="103"/>
      <c r="C26" s="104"/>
      <c r="D26" s="49"/>
      <c r="E26" s="5"/>
      <c r="F26" s="51"/>
      <c r="G26" s="103" t="s">
        <v>54</v>
      </c>
      <c r="H26" s="104"/>
      <c r="I26" s="49" t="s">
        <v>56</v>
      </c>
      <c r="J26" s="5">
        <v>0.6</v>
      </c>
      <c r="K26" s="52"/>
    </row>
    <row r="27" spans="1:13" x14ac:dyDescent="0.25">
      <c r="A27" s="3"/>
      <c r="B27" s="103"/>
      <c r="C27" s="104"/>
      <c r="D27" s="49"/>
      <c r="E27" s="6"/>
      <c r="F27" s="51"/>
      <c r="G27" s="103" t="s">
        <v>55</v>
      </c>
      <c r="H27" s="104"/>
      <c r="I27" s="49" t="s">
        <v>71</v>
      </c>
      <c r="J27" s="5">
        <v>0.4</v>
      </c>
      <c r="K27" s="52"/>
    </row>
    <row r="28" spans="1:13" x14ac:dyDescent="0.25">
      <c r="A28" s="83" t="s">
        <v>18</v>
      </c>
      <c r="B28" s="84"/>
      <c r="C28" s="84"/>
      <c r="D28" s="84"/>
      <c r="E28" s="84"/>
      <c r="F28" s="84"/>
      <c r="G28" s="84"/>
      <c r="H28" s="84"/>
      <c r="I28" s="84"/>
      <c r="J28" s="84"/>
      <c r="K28" s="85"/>
      <c r="L28" s="86" t="s">
        <v>28</v>
      </c>
      <c r="M28" s="87"/>
    </row>
    <row r="29" spans="1:13" x14ac:dyDescent="0.25">
      <c r="A29" s="88" t="s">
        <v>40</v>
      </c>
      <c r="B29" s="89"/>
      <c r="C29" s="89"/>
      <c r="D29" s="89"/>
      <c r="E29" s="89"/>
      <c r="F29" s="90"/>
      <c r="G29" s="67" t="str">
        <f>+G20</f>
        <v>CONSORCIO TELBROAD- PGP</v>
      </c>
      <c r="H29" s="68"/>
      <c r="I29" s="68"/>
      <c r="J29" s="68"/>
      <c r="K29" s="69"/>
      <c r="L29" s="73" t="s">
        <v>34</v>
      </c>
      <c r="M29" s="65"/>
    </row>
    <row r="30" spans="1:13" x14ac:dyDescent="0.25">
      <c r="A30" s="91"/>
      <c r="B30" s="92"/>
      <c r="C30" s="92"/>
      <c r="D30" s="92"/>
      <c r="E30" s="92"/>
      <c r="F30" s="93"/>
      <c r="G30" s="70"/>
      <c r="H30" s="71"/>
      <c r="I30" s="71"/>
      <c r="J30" s="71"/>
      <c r="K30" s="72"/>
      <c r="L30" s="74"/>
      <c r="M30" s="66"/>
    </row>
    <row r="31" spans="1:13" x14ac:dyDescent="0.25">
      <c r="A31" s="88" t="s">
        <v>10</v>
      </c>
      <c r="B31" s="89"/>
      <c r="C31" s="89"/>
      <c r="D31" s="89"/>
      <c r="E31" s="89"/>
      <c r="F31" s="90"/>
      <c r="G31" s="94">
        <f>+G22</f>
        <v>0</v>
      </c>
      <c r="H31" s="95"/>
      <c r="I31" s="95"/>
      <c r="J31" s="95"/>
      <c r="K31" s="96"/>
      <c r="L31" s="73" t="s">
        <v>34</v>
      </c>
      <c r="M31" s="65"/>
    </row>
    <row r="32" spans="1:13" x14ac:dyDescent="0.25">
      <c r="A32" s="91"/>
      <c r="B32" s="92"/>
      <c r="C32" s="92"/>
      <c r="D32" s="92"/>
      <c r="E32" s="92"/>
      <c r="F32" s="93"/>
      <c r="G32" s="97"/>
      <c r="H32" s="98"/>
      <c r="I32" s="98"/>
      <c r="J32" s="98"/>
      <c r="K32" s="99"/>
      <c r="L32" s="74"/>
      <c r="M32" s="66"/>
    </row>
    <row r="33" spans="1:13" ht="15" customHeight="1" x14ac:dyDescent="0.25">
      <c r="A33" s="3"/>
      <c r="B33" s="100" t="s">
        <v>8</v>
      </c>
      <c r="C33" s="101"/>
      <c r="D33" s="101"/>
      <c r="E33" s="101"/>
      <c r="F33" s="101"/>
      <c r="G33" s="100" t="s">
        <v>8</v>
      </c>
      <c r="H33" s="101"/>
      <c r="I33" s="101"/>
      <c r="J33" s="101"/>
      <c r="K33" s="102"/>
    </row>
    <row r="34" spans="1:13" ht="15" customHeight="1" x14ac:dyDescent="0.25">
      <c r="A34" s="3"/>
      <c r="B34" s="50" t="s">
        <v>9</v>
      </c>
      <c r="C34" s="51"/>
      <c r="D34" s="51" t="s">
        <v>10</v>
      </c>
      <c r="E34" s="51" t="s">
        <v>11</v>
      </c>
      <c r="F34" s="51"/>
      <c r="G34" s="50" t="s">
        <v>9</v>
      </c>
      <c r="H34" s="51"/>
      <c r="I34" s="51" t="s">
        <v>10</v>
      </c>
      <c r="J34" s="51" t="s">
        <v>11</v>
      </c>
      <c r="K34" s="52"/>
    </row>
    <row r="35" spans="1:13" ht="15" customHeight="1" x14ac:dyDescent="0.25">
      <c r="A35" s="3"/>
      <c r="B35" s="103"/>
      <c r="C35" s="104"/>
      <c r="D35" s="49"/>
      <c r="E35" s="5"/>
      <c r="F35" s="51"/>
      <c r="G35" s="103" t="s">
        <v>54</v>
      </c>
      <c r="H35" s="104"/>
      <c r="I35" s="49" t="s">
        <v>56</v>
      </c>
      <c r="J35" s="5">
        <v>0.6</v>
      </c>
      <c r="K35" s="52"/>
    </row>
    <row r="36" spans="1:13" ht="15" customHeight="1" x14ac:dyDescent="0.25">
      <c r="A36" s="3"/>
      <c r="B36" s="103"/>
      <c r="C36" s="104"/>
      <c r="D36" s="49"/>
      <c r="E36" s="6"/>
      <c r="F36" s="51"/>
      <c r="G36" s="103" t="s">
        <v>55</v>
      </c>
      <c r="H36" s="104"/>
      <c r="I36" s="49" t="s">
        <v>57</v>
      </c>
      <c r="J36" s="5">
        <v>0.4</v>
      </c>
      <c r="K36" s="52"/>
    </row>
    <row r="37" spans="1:13" ht="15.75" customHeight="1" x14ac:dyDescent="0.25">
      <c r="A37" s="105" t="s">
        <v>19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7"/>
      <c r="L37" s="86" t="s">
        <v>28</v>
      </c>
      <c r="M37" s="87"/>
    </row>
    <row r="38" spans="1:13" x14ac:dyDescent="0.25">
      <c r="A38" s="9" t="s">
        <v>20</v>
      </c>
      <c r="B38" s="108" t="s">
        <v>45</v>
      </c>
      <c r="C38" s="109"/>
      <c r="D38" s="109"/>
      <c r="E38" s="109"/>
      <c r="F38" s="110"/>
      <c r="G38" s="108" t="s">
        <v>45</v>
      </c>
      <c r="H38" s="109"/>
      <c r="I38" s="109"/>
      <c r="J38" s="109"/>
      <c r="K38" s="110"/>
      <c r="L38" s="46" t="str">
        <f>+IF(B38=G38,"CUMPLE","NO CUMPLE")</f>
        <v>CUMPLE</v>
      </c>
      <c r="M38" s="47"/>
    </row>
    <row r="39" spans="1:13" ht="110.25" customHeight="1" x14ac:dyDescent="0.25">
      <c r="A39" s="36" t="s">
        <v>1</v>
      </c>
      <c r="B39" s="111" t="s">
        <v>46</v>
      </c>
      <c r="C39" s="112"/>
      <c r="D39" s="112"/>
      <c r="E39" s="112"/>
      <c r="F39" s="112"/>
      <c r="G39" s="111" t="s">
        <v>46</v>
      </c>
      <c r="H39" s="112"/>
      <c r="I39" s="112"/>
      <c r="J39" s="112"/>
      <c r="K39" s="112"/>
      <c r="L39" s="37" t="str">
        <f>+IF(B39=G39,"CUMPLE","NO CUMPLE")</f>
        <v>CUMPLE</v>
      </c>
      <c r="M39" s="37"/>
    </row>
    <row r="40" spans="1:13" x14ac:dyDescent="0.25">
      <c r="A40" s="43" t="s">
        <v>37</v>
      </c>
      <c r="B40" s="53">
        <v>1415250480</v>
      </c>
      <c r="G40" s="35"/>
      <c r="M40" s="25"/>
    </row>
    <row r="41" spans="1:13" hidden="1" x14ac:dyDescent="0.25">
      <c r="A41" s="43" t="s">
        <v>35</v>
      </c>
      <c r="B41" s="53"/>
      <c r="G41" s="35"/>
      <c r="M41" s="25"/>
    </row>
    <row r="42" spans="1:13" x14ac:dyDescent="0.25">
      <c r="A42" s="43" t="s">
        <v>39</v>
      </c>
      <c r="B42" s="54">
        <v>44888</v>
      </c>
      <c r="M42" s="25"/>
    </row>
    <row r="43" spans="1:13" x14ac:dyDescent="0.25">
      <c r="A43" s="43" t="s">
        <v>43</v>
      </c>
      <c r="B43" s="54" t="s">
        <v>44</v>
      </c>
      <c r="M43" s="25"/>
    </row>
    <row r="44" spans="1:13" x14ac:dyDescent="0.25">
      <c r="A44" s="105" t="s">
        <v>22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7"/>
    </row>
    <row r="45" spans="1:13" x14ac:dyDescent="0.25">
      <c r="A45" s="116" t="s">
        <v>38</v>
      </c>
      <c r="B45" s="116"/>
      <c r="C45" s="116"/>
      <c r="D45" s="116"/>
      <c r="E45" s="116"/>
      <c r="F45" s="116"/>
      <c r="G45" s="116" t="s">
        <v>38</v>
      </c>
      <c r="H45" s="116"/>
      <c r="I45" s="116"/>
      <c r="J45" s="116"/>
      <c r="K45" s="116"/>
      <c r="L45" s="81" t="s">
        <v>28</v>
      </c>
      <c r="M45" s="82"/>
    </row>
    <row r="46" spans="1:13" x14ac:dyDescent="0.25">
      <c r="A46" s="11"/>
      <c r="B46" s="12"/>
      <c r="C46" s="17"/>
      <c r="D46" s="17"/>
      <c r="E46" s="17"/>
      <c r="F46" s="17"/>
      <c r="G46" s="117" t="s">
        <v>58</v>
      </c>
      <c r="H46" s="118"/>
      <c r="I46" s="24"/>
      <c r="K46" s="25"/>
      <c r="L46" s="32"/>
      <c r="M46" s="8"/>
    </row>
    <row r="47" spans="1:13" x14ac:dyDescent="0.25">
      <c r="A47" s="15" t="s">
        <v>23</v>
      </c>
      <c r="B47" s="16">
        <v>0.15</v>
      </c>
      <c r="C47" s="18"/>
      <c r="D47" s="17"/>
      <c r="E47" s="17"/>
      <c r="F47" s="17"/>
      <c r="G47" s="15" t="s">
        <v>23</v>
      </c>
      <c r="H47" s="45">
        <f>+H48/$B$40</f>
        <v>0.15</v>
      </c>
      <c r="I47" s="24"/>
      <c r="K47" s="25"/>
      <c r="L47" s="37" t="str">
        <f>+IF(B47&lt;=H47,"CUMPLE","NO CUMPLE")</f>
        <v>CUMPLE</v>
      </c>
      <c r="M47" s="8"/>
    </row>
    <row r="48" spans="1:13" x14ac:dyDescent="0.25">
      <c r="A48" s="15" t="s">
        <v>24</v>
      </c>
      <c r="B48" s="29">
        <f>+B40*B47</f>
        <v>212287572</v>
      </c>
      <c r="C48" s="18"/>
      <c r="D48" s="17"/>
      <c r="E48" s="17"/>
      <c r="F48" s="17"/>
      <c r="G48" s="15" t="s">
        <v>24</v>
      </c>
      <c r="H48" s="30">
        <v>212287572</v>
      </c>
      <c r="I48" s="24"/>
      <c r="K48" s="25"/>
      <c r="L48" s="37" t="str">
        <f>+IF(B48&lt;=H48,"CUMPLE","NO CUMPLE")</f>
        <v>CUMPLE</v>
      </c>
      <c r="M48" s="7"/>
    </row>
    <row r="49" spans="1:13" x14ac:dyDescent="0.25">
      <c r="A49" s="4" t="s">
        <v>2</v>
      </c>
      <c r="B49" s="44">
        <f>+B51-B50</f>
        <v>90</v>
      </c>
      <c r="C49" s="19"/>
      <c r="D49" s="19"/>
      <c r="E49" s="20"/>
      <c r="F49" s="19"/>
      <c r="G49" s="4" t="s">
        <v>2</v>
      </c>
      <c r="H49" s="44">
        <f>+H51-H50</f>
        <v>128</v>
      </c>
      <c r="I49" s="19"/>
      <c r="J49" s="20"/>
      <c r="K49" s="26"/>
      <c r="L49" s="37" t="str">
        <f>+IF(B49&lt;=H49,"CUMPLE","NO CUMPLE")</f>
        <v>CUMPLE</v>
      </c>
      <c r="M49" s="7"/>
    </row>
    <row r="50" spans="1:13" x14ac:dyDescent="0.25">
      <c r="A50" s="4" t="s">
        <v>3</v>
      </c>
      <c r="B50" s="14">
        <f>+B42</f>
        <v>44888</v>
      </c>
      <c r="C50" s="21"/>
      <c r="D50" s="21"/>
      <c r="E50" s="22"/>
      <c r="F50" s="21"/>
      <c r="G50" s="4" t="s">
        <v>3</v>
      </c>
      <c r="H50" s="14">
        <v>44888</v>
      </c>
      <c r="I50" s="21"/>
      <c r="J50" s="22"/>
      <c r="K50" s="27"/>
      <c r="L50" s="37" t="str">
        <f>+IF(B50&gt;=H50,"CUMPLE","NO CUMPLE")</f>
        <v>CUMPLE</v>
      </c>
      <c r="M50" s="7"/>
    </row>
    <row r="51" spans="1:13" x14ac:dyDescent="0.25">
      <c r="A51" s="4" t="s">
        <v>4</v>
      </c>
      <c r="B51" s="14">
        <v>44978</v>
      </c>
      <c r="C51" s="35"/>
      <c r="D51" s="23"/>
      <c r="F51" s="23"/>
      <c r="G51" s="4" t="s">
        <v>4</v>
      </c>
      <c r="H51" s="14">
        <v>45016</v>
      </c>
      <c r="I51" s="23"/>
      <c r="K51" s="28"/>
      <c r="L51" s="37" t="str">
        <f>+IF(B51&lt;=H51,"CUMPLE","NO CUMPLE")</f>
        <v>CUMPLE</v>
      </c>
      <c r="M51" s="7"/>
    </row>
    <row r="52" spans="1:13" x14ac:dyDescent="0.25">
      <c r="A52" s="39" t="s">
        <v>27</v>
      </c>
      <c r="B52" s="37" t="s">
        <v>25</v>
      </c>
      <c r="C52" s="40"/>
      <c r="D52" s="40"/>
      <c r="E52" s="40"/>
      <c r="F52" s="40"/>
      <c r="G52" s="39" t="s">
        <v>27</v>
      </c>
      <c r="H52" s="37" t="s">
        <v>42</v>
      </c>
      <c r="I52" s="40"/>
      <c r="J52" s="40"/>
      <c r="K52" s="41"/>
      <c r="L52" s="37" t="str">
        <f>+IF(H52="ADJUNTO","CUMPLE", "NO CUMPLE")</f>
        <v>CUMPLE</v>
      </c>
      <c r="M52" s="48"/>
    </row>
    <row r="53" spans="1:13" x14ac:dyDescent="0.25">
      <c r="A53" s="7" t="s">
        <v>31</v>
      </c>
      <c r="B53" s="46" t="s">
        <v>25</v>
      </c>
      <c r="G53" s="7" t="s">
        <v>31</v>
      </c>
      <c r="H53" s="63" t="s">
        <v>42</v>
      </c>
      <c r="L53" s="63" t="str">
        <f>+IF(H53="ADJUNTO","CUMPLE", "NO CUMPLE")</f>
        <v>CUMPLE</v>
      </c>
      <c r="M53" s="48" t="s">
        <v>73</v>
      </c>
    </row>
    <row r="54" spans="1:13" ht="40.5" customHeight="1" x14ac:dyDescent="0.25">
      <c r="A54" s="7" t="s">
        <v>33</v>
      </c>
      <c r="B54" s="38" t="s">
        <v>32</v>
      </c>
      <c r="G54" s="7" t="s">
        <v>33</v>
      </c>
      <c r="H54" s="37" t="s">
        <v>41</v>
      </c>
      <c r="L54" s="37" t="str">
        <f>+IF(H54="FIRMADA","CUMPLE", "no cumple")</f>
        <v>CUMPLE</v>
      </c>
      <c r="M54" s="42"/>
    </row>
    <row r="56" spans="1:13" x14ac:dyDescent="0.25">
      <c r="B56" s="114"/>
      <c r="C56" s="114"/>
      <c r="D56" s="114"/>
    </row>
    <row r="57" spans="1:13" x14ac:dyDescent="0.25">
      <c r="A57" s="1" t="s">
        <v>29</v>
      </c>
      <c r="B57" s="113">
        <v>44900</v>
      </c>
      <c r="C57" s="114"/>
      <c r="D57" s="114"/>
    </row>
    <row r="58" spans="1:13" x14ac:dyDescent="0.25">
      <c r="A58" s="115"/>
      <c r="B58" s="115"/>
      <c r="C58" s="115"/>
    </row>
    <row r="85" spans="1:5" x14ac:dyDescent="0.25">
      <c r="A85" s="1" t="s">
        <v>29</v>
      </c>
      <c r="B85" s="113">
        <v>44636</v>
      </c>
      <c r="C85" s="114"/>
      <c r="D85" s="114"/>
      <c r="E85" s="1" t="s">
        <v>36</v>
      </c>
    </row>
    <row r="96" spans="1:5" x14ac:dyDescent="0.25">
      <c r="B96" s="113"/>
      <c r="C96" s="114"/>
      <c r="D96" s="114"/>
    </row>
  </sheetData>
  <mergeCells count="85">
    <mergeCell ref="B57:D57"/>
    <mergeCell ref="A58:C58"/>
    <mergeCell ref="B85:D85"/>
    <mergeCell ref="B96:D96"/>
    <mergeCell ref="A44:M44"/>
    <mergeCell ref="A45:F45"/>
    <mergeCell ref="G45:K45"/>
    <mergeCell ref="L45:M45"/>
    <mergeCell ref="G46:H46"/>
    <mergeCell ref="B56:D56"/>
    <mergeCell ref="A37:K37"/>
    <mergeCell ref="L37:M37"/>
    <mergeCell ref="B38:F38"/>
    <mergeCell ref="G38:K38"/>
    <mergeCell ref="B39:F39"/>
    <mergeCell ref="G39:K39"/>
    <mergeCell ref="B33:F33"/>
    <mergeCell ref="G33:K33"/>
    <mergeCell ref="B35:C35"/>
    <mergeCell ref="G35:H35"/>
    <mergeCell ref="B36:C36"/>
    <mergeCell ref="G36:H36"/>
    <mergeCell ref="A29:F30"/>
    <mergeCell ref="G29:K30"/>
    <mergeCell ref="L29:L30"/>
    <mergeCell ref="M29:M30"/>
    <mergeCell ref="A31:F32"/>
    <mergeCell ref="G31:K32"/>
    <mergeCell ref="L31:L32"/>
    <mergeCell ref="M31:M32"/>
    <mergeCell ref="L28:M28"/>
    <mergeCell ref="A22:F23"/>
    <mergeCell ref="G22:K23"/>
    <mergeCell ref="L22:L23"/>
    <mergeCell ref="M22:M23"/>
    <mergeCell ref="B24:F24"/>
    <mergeCell ref="G24:K24"/>
    <mergeCell ref="B26:C26"/>
    <mergeCell ref="G26:H26"/>
    <mergeCell ref="B27:C27"/>
    <mergeCell ref="G27:H27"/>
    <mergeCell ref="A28:K28"/>
    <mergeCell ref="A19:K19"/>
    <mergeCell ref="L19:M19"/>
    <mergeCell ref="A20:F21"/>
    <mergeCell ref="G20:K21"/>
    <mergeCell ref="L20:L21"/>
    <mergeCell ref="M20:M21"/>
    <mergeCell ref="A15:A16"/>
    <mergeCell ref="B15:F16"/>
    <mergeCell ref="G15:K16"/>
    <mergeCell ref="L15:L16"/>
    <mergeCell ref="M15:M16"/>
    <mergeCell ref="A17:A18"/>
    <mergeCell ref="B17:F18"/>
    <mergeCell ref="G17:K18"/>
    <mergeCell ref="L17:L18"/>
    <mergeCell ref="M17:M18"/>
    <mergeCell ref="A12:K12"/>
    <mergeCell ref="L12:M12"/>
    <mergeCell ref="A13:A14"/>
    <mergeCell ref="B13:F14"/>
    <mergeCell ref="G13:K14"/>
    <mergeCell ref="L13:L14"/>
    <mergeCell ref="M13:M14"/>
    <mergeCell ref="A8:A9"/>
    <mergeCell ref="B8:F9"/>
    <mergeCell ref="G8:K9"/>
    <mergeCell ref="L8:L9"/>
    <mergeCell ref="M8:M9"/>
    <mergeCell ref="A10:A11"/>
    <mergeCell ref="B10:F11"/>
    <mergeCell ref="G10:K11"/>
    <mergeCell ref="L10:L11"/>
    <mergeCell ref="M10:M11"/>
    <mergeCell ref="A3:M3"/>
    <mergeCell ref="B4:F4"/>
    <mergeCell ref="G4:K4"/>
    <mergeCell ref="L4:M4"/>
    <mergeCell ref="A5:K5"/>
    <mergeCell ref="A6:A7"/>
    <mergeCell ref="B6:F7"/>
    <mergeCell ref="G6:K7"/>
    <mergeCell ref="L6:L7"/>
    <mergeCell ref="M6:M7"/>
  </mergeCells>
  <pageMargins left="0.7" right="0.7" top="0.75" bottom="0.75" header="0.3" footer="0.3"/>
  <pageSetup scale="6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C50C1-7470-4F2C-BF3D-68FA6FF34E46}">
  <sheetPr>
    <tabColor rgb="FFFF0000"/>
  </sheetPr>
  <dimension ref="A3:M96"/>
  <sheetViews>
    <sheetView topLeftCell="B37" zoomScale="70" zoomScaleNormal="70" workbookViewId="0">
      <selection activeCell="G35" sqref="G35:J36"/>
    </sheetView>
  </sheetViews>
  <sheetFormatPr baseColWidth="10" defaultRowHeight="15" x14ac:dyDescent="0.25"/>
  <cols>
    <col min="1" max="1" width="56.42578125" style="1" bestFit="1" customWidth="1"/>
    <col min="2" max="2" width="34.85546875" style="1" bestFit="1" customWidth="1"/>
    <col min="3" max="3" width="18.85546875" style="1" customWidth="1"/>
    <col min="4" max="4" width="17.85546875" style="1" bestFit="1" customWidth="1"/>
    <col min="5" max="5" width="10.140625" style="1" bestFit="1" customWidth="1"/>
    <col min="6" max="6" width="12.42578125" style="1" bestFit="1" customWidth="1"/>
    <col min="7" max="7" width="53.85546875" style="1" customWidth="1"/>
    <col min="8" max="8" width="31.42578125" style="1" customWidth="1"/>
    <col min="9" max="9" width="18.42578125" style="1" customWidth="1"/>
    <col min="10" max="10" width="10.140625" style="1" bestFit="1" customWidth="1"/>
    <col min="11" max="11" width="19.42578125" style="1" customWidth="1"/>
    <col min="12" max="12" width="22.42578125" style="31" bestFit="1" customWidth="1"/>
    <col min="13" max="13" width="44.28515625" style="1" bestFit="1" customWidth="1"/>
    <col min="14" max="16384" width="11.42578125" style="1"/>
  </cols>
  <sheetData>
    <row r="3" spans="1:13" x14ac:dyDescent="0.25">
      <c r="A3" s="76" t="s">
        <v>0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13" x14ac:dyDescent="0.25">
      <c r="A4" s="2" t="s">
        <v>6</v>
      </c>
      <c r="B4" s="78" t="s">
        <v>5</v>
      </c>
      <c r="C4" s="79"/>
      <c r="D4" s="79"/>
      <c r="E4" s="79"/>
      <c r="F4" s="80"/>
      <c r="G4" s="78"/>
      <c r="H4" s="79"/>
      <c r="I4" s="79"/>
      <c r="J4" s="79"/>
      <c r="K4" s="80"/>
      <c r="L4" s="81" t="s">
        <v>28</v>
      </c>
      <c r="M4" s="82"/>
    </row>
    <row r="5" spans="1:13" x14ac:dyDescent="0.25">
      <c r="A5" s="83" t="s">
        <v>15</v>
      </c>
      <c r="B5" s="84"/>
      <c r="C5" s="84"/>
      <c r="D5" s="84"/>
      <c r="E5" s="84"/>
      <c r="F5" s="84"/>
      <c r="G5" s="84"/>
      <c r="H5" s="84"/>
      <c r="I5" s="84"/>
      <c r="J5" s="84"/>
      <c r="K5" s="85"/>
      <c r="L5" s="33" t="s">
        <v>26</v>
      </c>
      <c r="M5" s="34" t="s">
        <v>7</v>
      </c>
    </row>
    <row r="6" spans="1:13" x14ac:dyDescent="0.25">
      <c r="A6" s="65" t="s">
        <v>12</v>
      </c>
      <c r="B6" s="67" t="s">
        <v>14</v>
      </c>
      <c r="C6" s="68"/>
      <c r="D6" s="68"/>
      <c r="E6" s="68"/>
      <c r="F6" s="69"/>
      <c r="G6" s="67" t="s">
        <v>14</v>
      </c>
      <c r="H6" s="68"/>
      <c r="I6" s="68"/>
      <c r="J6" s="68"/>
      <c r="K6" s="69"/>
      <c r="L6" s="73" t="str">
        <f>+IF(B6=G6,"CUMPLE","NO CUMPLE")</f>
        <v>CUMPLE</v>
      </c>
      <c r="M6" s="75"/>
    </row>
    <row r="7" spans="1:13" x14ac:dyDescent="0.25">
      <c r="A7" s="66"/>
      <c r="B7" s="70"/>
      <c r="C7" s="71"/>
      <c r="D7" s="71"/>
      <c r="E7" s="71"/>
      <c r="F7" s="72"/>
      <c r="G7" s="70"/>
      <c r="H7" s="71"/>
      <c r="I7" s="71"/>
      <c r="J7" s="71"/>
      <c r="K7" s="72"/>
      <c r="L7" s="74"/>
      <c r="M7" s="66"/>
    </row>
    <row r="8" spans="1:13" x14ac:dyDescent="0.25">
      <c r="A8" s="65" t="s">
        <v>10</v>
      </c>
      <c r="B8" s="67" t="s">
        <v>21</v>
      </c>
      <c r="C8" s="68"/>
      <c r="D8" s="68"/>
      <c r="E8" s="68"/>
      <c r="F8" s="69"/>
      <c r="G8" s="67" t="s">
        <v>21</v>
      </c>
      <c r="H8" s="68"/>
      <c r="I8" s="68"/>
      <c r="J8" s="68"/>
      <c r="K8" s="69"/>
      <c r="L8" s="73" t="str">
        <f t="shared" ref="L8" si="0">+IF(B8=G8,"CUMPLE","NO CUMPLE")</f>
        <v>CUMPLE</v>
      </c>
      <c r="M8" s="65"/>
    </row>
    <row r="9" spans="1:13" x14ac:dyDescent="0.25">
      <c r="A9" s="66"/>
      <c r="B9" s="70"/>
      <c r="C9" s="71"/>
      <c r="D9" s="71"/>
      <c r="E9" s="71"/>
      <c r="F9" s="72"/>
      <c r="G9" s="70"/>
      <c r="H9" s="71"/>
      <c r="I9" s="71"/>
      <c r="J9" s="71"/>
      <c r="K9" s="72"/>
      <c r="L9" s="74"/>
      <c r="M9" s="66"/>
    </row>
    <row r="10" spans="1:13" x14ac:dyDescent="0.25">
      <c r="A10" s="65" t="s">
        <v>13</v>
      </c>
      <c r="B10" s="67" t="s">
        <v>30</v>
      </c>
      <c r="C10" s="68"/>
      <c r="D10" s="68"/>
      <c r="E10" s="68"/>
      <c r="F10" s="69"/>
      <c r="G10" s="67" t="s">
        <v>30</v>
      </c>
      <c r="H10" s="68"/>
      <c r="I10" s="68"/>
      <c r="J10" s="68"/>
      <c r="K10" s="69"/>
      <c r="L10" s="73" t="str">
        <f t="shared" ref="L10:L17" si="1">+IF(B10=G10,"CUMPLE","NO CUMPLE")</f>
        <v>CUMPLE</v>
      </c>
      <c r="M10" s="65"/>
    </row>
    <row r="11" spans="1:13" x14ac:dyDescent="0.25">
      <c r="A11" s="66"/>
      <c r="B11" s="70"/>
      <c r="C11" s="71"/>
      <c r="D11" s="71"/>
      <c r="E11" s="71"/>
      <c r="F11" s="72"/>
      <c r="G11" s="70"/>
      <c r="H11" s="71"/>
      <c r="I11" s="71"/>
      <c r="J11" s="71"/>
      <c r="K11" s="72"/>
      <c r="L11" s="74"/>
      <c r="M11" s="66"/>
    </row>
    <row r="12" spans="1:13" x14ac:dyDescent="0.25">
      <c r="A12" s="83" t="s">
        <v>16</v>
      </c>
      <c r="B12" s="84"/>
      <c r="C12" s="84"/>
      <c r="D12" s="84"/>
      <c r="E12" s="84"/>
      <c r="F12" s="84"/>
      <c r="G12" s="84"/>
      <c r="H12" s="84"/>
      <c r="I12" s="84"/>
      <c r="J12" s="84"/>
      <c r="K12" s="85"/>
      <c r="L12" s="86" t="s">
        <v>28</v>
      </c>
      <c r="M12" s="87"/>
    </row>
    <row r="13" spans="1:13" x14ac:dyDescent="0.25">
      <c r="A13" s="65" t="s">
        <v>12</v>
      </c>
      <c r="B13" s="67" t="s">
        <v>14</v>
      </c>
      <c r="C13" s="68"/>
      <c r="D13" s="68"/>
      <c r="E13" s="68"/>
      <c r="F13" s="69"/>
      <c r="G13" s="67" t="s">
        <v>14</v>
      </c>
      <c r="H13" s="68"/>
      <c r="I13" s="68"/>
      <c r="J13" s="68"/>
      <c r="K13" s="69"/>
      <c r="L13" s="73" t="str">
        <f t="shared" si="1"/>
        <v>CUMPLE</v>
      </c>
      <c r="M13" s="65"/>
    </row>
    <row r="14" spans="1:13" x14ac:dyDescent="0.25">
      <c r="A14" s="66"/>
      <c r="B14" s="70"/>
      <c r="C14" s="71"/>
      <c r="D14" s="71"/>
      <c r="E14" s="71"/>
      <c r="F14" s="72"/>
      <c r="G14" s="70"/>
      <c r="H14" s="71"/>
      <c r="I14" s="71"/>
      <c r="J14" s="71"/>
      <c r="K14" s="72"/>
      <c r="L14" s="74"/>
      <c r="M14" s="66"/>
    </row>
    <row r="15" spans="1:13" x14ac:dyDescent="0.25">
      <c r="A15" s="65" t="s">
        <v>10</v>
      </c>
      <c r="B15" s="67" t="s">
        <v>21</v>
      </c>
      <c r="C15" s="68"/>
      <c r="D15" s="68"/>
      <c r="E15" s="68"/>
      <c r="F15" s="69"/>
      <c r="G15" s="67" t="s">
        <v>21</v>
      </c>
      <c r="H15" s="68"/>
      <c r="I15" s="68"/>
      <c r="J15" s="68"/>
      <c r="K15" s="69"/>
      <c r="L15" s="73" t="str">
        <f t="shared" si="1"/>
        <v>CUMPLE</v>
      </c>
      <c r="M15" s="65"/>
    </row>
    <row r="16" spans="1:13" x14ac:dyDescent="0.25">
      <c r="A16" s="66"/>
      <c r="B16" s="70"/>
      <c r="C16" s="71"/>
      <c r="D16" s="71"/>
      <c r="E16" s="71"/>
      <c r="F16" s="72"/>
      <c r="G16" s="70"/>
      <c r="H16" s="71"/>
      <c r="I16" s="71"/>
      <c r="J16" s="71"/>
      <c r="K16" s="72"/>
      <c r="L16" s="74"/>
      <c r="M16" s="66"/>
    </row>
    <row r="17" spans="1:13" x14ac:dyDescent="0.25">
      <c r="A17" s="65" t="s">
        <v>13</v>
      </c>
      <c r="B17" s="67" t="s">
        <v>30</v>
      </c>
      <c r="C17" s="68"/>
      <c r="D17" s="68"/>
      <c r="E17" s="68"/>
      <c r="F17" s="69"/>
      <c r="G17" s="67" t="s">
        <v>30</v>
      </c>
      <c r="H17" s="68"/>
      <c r="I17" s="68"/>
      <c r="J17" s="68"/>
      <c r="K17" s="69"/>
      <c r="L17" s="73" t="str">
        <f t="shared" si="1"/>
        <v>CUMPLE</v>
      </c>
      <c r="M17" s="65"/>
    </row>
    <row r="18" spans="1:13" x14ac:dyDescent="0.25">
      <c r="A18" s="66"/>
      <c r="B18" s="70"/>
      <c r="C18" s="71"/>
      <c r="D18" s="71"/>
      <c r="E18" s="71"/>
      <c r="F18" s="72"/>
      <c r="G18" s="70"/>
      <c r="H18" s="71"/>
      <c r="I18" s="71"/>
      <c r="J18" s="71"/>
      <c r="K18" s="72"/>
      <c r="L18" s="74"/>
      <c r="M18" s="66"/>
    </row>
    <row r="19" spans="1:13" x14ac:dyDescent="0.25">
      <c r="A19" s="83" t="s">
        <v>17</v>
      </c>
      <c r="B19" s="84"/>
      <c r="C19" s="84"/>
      <c r="D19" s="84"/>
      <c r="E19" s="84"/>
      <c r="F19" s="84"/>
      <c r="G19" s="84"/>
      <c r="H19" s="84"/>
      <c r="I19" s="84"/>
      <c r="J19" s="84"/>
      <c r="K19" s="85"/>
      <c r="L19" s="86" t="s">
        <v>28</v>
      </c>
      <c r="M19" s="87"/>
    </row>
    <row r="20" spans="1:13" x14ac:dyDescent="0.25">
      <c r="A20" s="88" t="s">
        <v>40</v>
      </c>
      <c r="B20" s="89"/>
      <c r="C20" s="89"/>
      <c r="D20" s="89"/>
      <c r="E20" s="89"/>
      <c r="F20" s="90"/>
      <c r="G20" s="67" t="s">
        <v>61</v>
      </c>
      <c r="H20" s="68"/>
      <c r="I20" s="68"/>
      <c r="J20" s="68"/>
      <c r="K20" s="69"/>
      <c r="L20" s="73" t="s">
        <v>34</v>
      </c>
      <c r="M20" s="65"/>
    </row>
    <row r="21" spans="1:13" x14ac:dyDescent="0.25">
      <c r="A21" s="91"/>
      <c r="B21" s="92"/>
      <c r="C21" s="92"/>
      <c r="D21" s="92"/>
      <c r="E21" s="92"/>
      <c r="F21" s="93"/>
      <c r="G21" s="70"/>
      <c r="H21" s="71"/>
      <c r="I21" s="71"/>
      <c r="J21" s="71"/>
      <c r="K21" s="72"/>
      <c r="L21" s="74"/>
      <c r="M21" s="66"/>
    </row>
    <row r="22" spans="1:13" x14ac:dyDescent="0.25">
      <c r="A22" s="88" t="s">
        <v>10</v>
      </c>
      <c r="B22" s="89"/>
      <c r="C22" s="89"/>
      <c r="D22" s="89"/>
      <c r="E22" s="89"/>
      <c r="F22" s="90"/>
      <c r="G22" s="94"/>
      <c r="H22" s="95"/>
      <c r="I22" s="95"/>
      <c r="J22" s="95"/>
      <c r="K22" s="96"/>
      <c r="L22" s="73" t="s">
        <v>34</v>
      </c>
      <c r="M22" s="65"/>
    </row>
    <row r="23" spans="1:13" x14ac:dyDescent="0.25">
      <c r="A23" s="91"/>
      <c r="B23" s="92"/>
      <c r="C23" s="92"/>
      <c r="D23" s="92"/>
      <c r="E23" s="92"/>
      <c r="F23" s="93"/>
      <c r="G23" s="97"/>
      <c r="H23" s="98"/>
      <c r="I23" s="98"/>
      <c r="J23" s="98"/>
      <c r="K23" s="99"/>
      <c r="L23" s="74"/>
      <c r="M23" s="66"/>
    </row>
    <row r="24" spans="1:13" x14ac:dyDescent="0.25">
      <c r="A24" s="3"/>
      <c r="B24" s="100" t="s">
        <v>8</v>
      </c>
      <c r="C24" s="101"/>
      <c r="D24" s="101"/>
      <c r="E24" s="101"/>
      <c r="F24" s="101"/>
      <c r="G24" s="100" t="s">
        <v>8</v>
      </c>
      <c r="H24" s="101"/>
      <c r="I24" s="101"/>
      <c r="J24" s="101"/>
      <c r="K24" s="102"/>
    </row>
    <row r="25" spans="1:13" x14ac:dyDescent="0.25">
      <c r="A25" s="3"/>
      <c r="B25" s="50" t="s">
        <v>9</v>
      </c>
      <c r="C25" s="51"/>
      <c r="D25" s="51" t="s">
        <v>10</v>
      </c>
      <c r="E25" s="51" t="s">
        <v>11</v>
      </c>
      <c r="F25" s="51"/>
      <c r="G25" s="50" t="s">
        <v>9</v>
      </c>
      <c r="H25" s="51"/>
      <c r="I25" s="51" t="s">
        <v>10</v>
      </c>
      <c r="J25" s="51" t="s">
        <v>11</v>
      </c>
      <c r="K25" s="52"/>
    </row>
    <row r="26" spans="1:13" x14ac:dyDescent="0.25">
      <c r="A26" s="3"/>
      <c r="B26" s="103"/>
      <c r="C26" s="104"/>
      <c r="D26" s="49"/>
      <c r="E26" s="5"/>
      <c r="F26" s="51"/>
      <c r="G26" s="103" t="s">
        <v>59</v>
      </c>
      <c r="H26" s="104"/>
      <c r="I26" s="49">
        <v>900624378</v>
      </c>
      <c r="J26" s="5">
        <v>0.5</v>
      </c>
      <c r="K26" s="52"/>
    </row>
    <row r="27" spans="1:13" x14ac:dyDescent="0.25">
      <c r="A27" s="3"/>
      <c r="B27" s="103"/>
      <c r="C27" s="104"/>
      <c r="D27" s="49"/>
      <c r="E27" s="6"/>
      <c r="F27" s="51"/>
      <c r="G27" s="103" t="s">
        <v>60</v>
      </c>
      <c r="H27" s="104"/>
      <c r="I27" s="49">
        <v>901372702</v>
      </c>
      <c r="J27" s="5">
        <v>0.5</v>
      </c>
      <c r="K27" s="52"/>
    </row>
    <row r="28" spans="1:13" x14ac:dyDescent="0.25">
      <c r="A28" s="83" t="s">
        <v>18</v>
      </c>
      <c r="B28" s="84"/>
      <c r="C28" s="84"/>
      <c r="D28" s="84"/>
      <c r="E28" s="84"/>
      <c r="F28" s="84"/>
      <c r="G28" s="84"/>
      <c r="H28" s="84"/>
      <c r="I28" s="84"/>
      <c r="J28" s="84"/>
      <c r="K28" s="85"/>
      <c r="L28" s="86" t="s">
        <v>28</v>
      </c>
      <c r="M28" s="87"/>
    </row>
    <row r="29" spans="1:13" x14ac:dyDescent="0.25">
      <c r="A29" s="88" t="s">
        <v>40</v>
      </c>
      <c r="B29" s="89"/>
      <c r="C29" s="89"/>
      <c r="D29" s="89"/>
      <c r="E29" s="89"/>
      <c r="F29" s="90"/>
      <c r="G29" s="67" t="str">
        <f>+G20</f>
        <v>UNION TEMPORAL KIRUNA &amp; URBANA</v>
      </c>
      <c r="H29" s="68"/>
      <c r="I29" s="68"/>
      <c r="J29" s="68"/>
      <c r="K29" s="69"/>
      <c r="L29" s="73" t="s">
        <v>34</v>
      </c>
      <c r="M29" s="65"/>
    </row>
    <row r="30" spans="1:13" x14ac:dyDescent="0.25">
      <c r="A30" s="91"/>
      <c r="B30" s="92"/>
      <c r="C30" s="92"/>
      <c r="D30" s="92"/>
      <c r="E30" s="92"/>
      <c r="F30" s="93"/>
      <c r="G30" s="70"/>
      <c r="H30" s="71"/>
      <c r="I30" s="71"/>
      <c r="J30" s="71"/>
      <c r="K30" s="72"/>
      <c r="L30" s="74"/>
      <c r="M30" s="66"/>
    </row>
    <row r="31" spans="1:13" x14ac:dyDescent="0.25">
      <c r="A31" s="88" t="s">
        <v>10</v>
      </c>
      <c r="B31" s="89"/>
      <c r="C31" s="89"/>
      <c r="D31" s="89"/>
      <c r="E31" s="89"/>
      <c r="F31" s="90"/>
      <c r="G31" s="94">
        <f>+G22</f>
        <v>0</v>
      </c>
      <c r="H31" s="95"/>
      <c r="I31" s="95"/>
      <c r="J31" s="95"/>
      <c r="K31" s="96"/>
      <c r="L31" s="73" t="s">
        <v>34</v>
      </c>
      <c r="M31" s="65"/>
    </row>
    <row r="32" spans="1:13" x14ac:dyDescent="0.25">
      <c r="A32" s="91"/>
      <c r="B32" s="92"/>
      <c r="C32" s="92"/>
      <c r="D32" s="92"/>
      <c r="E32" s="92"/>
      <c r="F32" s="93"/>
      <c r="G32" s="97"/>
      <c r="H32" s="98"/>
      <c r="I32" s="98"/>
      <c r="J32" s="98"/>
      <c r="K32" s="99"/>
      <c r="L32" s="74"/>
      <c r="M32" s="66"/>
    </row>
    <row r="33" spans="1:13" ht="15" customHeight="1" x14ac:dyDescent="0.25">
      <c r="A33" s="3"/>
      <c r="B33" s="100" t="s">
        <v>8</v>
      </c>
      <c r="C33" s="101"/>
      <c r="D33" s="101"/>
      <c r="E33" s="101"/>
      <c r="F33" s="101"/>
      <c r="G33" s="100" t="s">
        <v>8</v>
      </c>
      <c r="H33" s="101"/>
      <c r="I33" s="101"/>
      <c r="J33" s="101"/>
      <c r="K33" s="102"/>
    </row>
    <row r="34" spans="1:13" ht="15" customHeight="1" x14ac:dyDescent="0.25">
      <c r="A34" s="3"/>
      <c r="B34" s="50" t="s">
        <v>9</v>
      </c>
      <c r="C34" s="51"/>
      <c r="D34" s="51" t="s">
        <v>10</v>
      </c>
      <c r="E34" s="51" t="s">
        <v>11</v>
      </c>
      <c r="F34" s="51"/>
      <c r="G34" s="50" t="s">
        <v>9</v>
      </c>
      <c r="H34" s="51"/>
      <c r="I34" s="51" t="s">
        <v>10</v>
      </c>
      <c r="J34" s="51" t="s">
        <v>11</v>
      </c>
      <c r="K34" s="52"/>
    </row>
    <row r="35" spans="1:13" ht="15" customHeight="1" x14ac:dyDescent="0.25">
      <c r="A35" s="3"/>
      <c r="B35" s="103"/>
      <c r="C35" s="104"/>
      <c r="D35" s="49"/>
      <c r="E35" s="5"/>
      <c r="F35" s="51"/>
      <c r="G35" s="103" t="s">
        <v>59</v>
      </c>
      <c r="H35" s="104"/>
      <c r="I35" s="49">
        <v>900624378</v>
      </c>
      <c r="J35" s="5">
        <v>0.5</v>
      </c>
      <c r="K35" s="52"/>
    </row>
    <row r="36" spans="1:13" ht="15" customHeight="1" x14ac:dyDescent="0.25">
      <c r="A36" s="3"/>
      <c r="B36" s="103"/>
      <c r="C36" s="104"/>
      <c r="D36" s="49"/>
      <c r="E36" s="6"/>
      <c r="F36" s="51"/>
      <c r="G36" s="103" t="s">
        <v>60</v>
      </c>
      <c r="H36" s="104"/>
      <c r="I36" s="49">
        <v>901372702</v>
      </c>
      <c r="J36" s="5">
        <v>0.5</v>
      </c>
      <c r="K36" s="52"/>
    </row>
    <row r="37" spans="1:13" ht="15.75" customHeight="1" x14ac:dyDescent="0.25">
      <c r="A37" s="105" t="s">
        <v>19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7"/>
      <c r="L37" s="86" t="s">
        <v>28</v>
      </c>
      <c r="M37" s="87"/>
    </row>
    <row r="38" spans="1:13" x14ac:dyDescent="0.25">
      <c r="A38" s="9" t="s">
        <v>20</v>
      </c>
      <c r="B38" s="108" t="s">
        <v>45</v>
      </c>
      <c r="C38" s="109"/>
      <c r="D38" s="109"/>
      <c r="E38" s="109"/>
      <c r="F38" s="110"/>
      <c r="G38" s="108" t="s">
        <v>45</v>
      </c>
      <c r="H38" s="109"/>
      <c r="I38" s="109"/>
      <c r="J38" s="109"/>
      <c r="K38" s="110"/>
      <c r="L38" s="46" t="str">
        <f>+IF(B38=G38,"CUMPLE","NO CUMPLE")</f>
        <v>CUMPLE</v>
      </c>
      <c r="M38" s="47"/>
    </row>
    <row r="39" spans="1:13" ht="110.25" customHeight="1" x14ac:dyDescent="0.25">
      <c r="A39" s="36" t="s">
        <v>1</v>
      </c>
      <c r="B39" s="111" t="s">
        <v>46</v>
      </c>
      <c r="C39" s="112"/>
      <c r="D39" s="112"/>
      <c r="E39" s="112"/>
      <c r="F39" s="112"/>
      <c r="G39" s="111" t="s">
        <v>46</v>
      </c>
      <c r="H39" s="112"/>
      <c r="I39" s="112"/>
      <c r="J39" s="112"/>
      <c r="K39" s="112"/>
      <c r="L39" s="37" t="str">
        <f>+IF(B39=G39,"CUMPLE","NO CUMPLE")</f>
        <v>CUMPLE</v>
      </c>
      <c r="M39" s="37"/>
    </row>
    <row r="40" spans="1:13" x14ac:dyDescent="0.25">
      <c r="A40" s="43" t="s">
        <v>37</v>
      </c>
      <c r="B40" s="53">
        <v>1415250480</v>
      </c>
      <c r="G40" s="35"/>
      <c r="M40" s="25"/>
    </row>
    <row r="41" spans="1:13" hidden="1" x14ac:dyDescent="0.25">
      <c r="A41" s="43" t="s">
        <v>35</v>
      </c>
      <c r="B41" s="53"/>
      <c r="G41" s="35"/>
      <c r="M41" s="25"/>
    </row>
    <row r="42" spans="1:13" x14ac:dyDescent="0.25">
      <c r="A42" s="43" t="s">
        <v>39</v>
      </c>
      <c r="B42" s="54">
        <v>44888</v>
      </c>
      <c r="M42" s="25"/>
    </row>
    <row r="43" spans="1:13" x14ac:dyDescent="0.25">
      <c r="A43" s="43" t="s">
        <v>43</v>
      </c>
      <c r="B43" s="54" t="s">
        <v>44</v>
      </c>
      <c r="M43" s="25"/>
    </row>
    <row r="44" spans="1:13" x14ac:dyDescent="0.25">
      <c r="A44" s="105" t="s">
        <v>22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7"/>
    </row>
    <row r="45" spans="1:13" x14ac:dyDescent="0.25">
      <c r="A45" s="116" t="s">
        <v>38</v>
      </c>
      <c r="B45" s="116"/>
      <c r="C45" s="116"/>
      <c r="D45" s="116"/>
      <c r="E45" s="116"/>
      <c r="F45" s="116"/>
      <c r="G45" s="116" t="s">
        <v>38</v>
      </c>
      <c r="H45" s="116"/>
      <c r="I45" s="116"/>
      <c r="J45" s="116"/>
      <c r="K45" s="116"/>
      <c r="L45" s="81" t="s">
        <v>28</v>
      </c>
      <c r="M45" s="82"/>
    </row>
    <row r="46" spans="1:13" x14ac:dyDescent="0.25">
      <c r="A46" s="11"/>
      <c r="B46" s="12"/>
      <c r="C46" s="17"/>
      <c r="D46" s="17"/>
      <c r="E46" s="17"/>
      <c r="F46" s="17"/>
      <c r="G46" s="117" t="s">
        <v>62</v>
      </c>
      <c r="H46" s="118"/>
      <c r="I46" s="24"/>
      <c r="K46" s="25"/>
      <c r="L46" s="32"/>
      <c r="M46" s="8"/>
    </row>
    <row r="47" spans="1:13" x14ac:dyDescent="0.25">
      <c r="A47" s="15" t="s">
        <v>23</v>
      </c>
      <c r="B47" s="16">
        <v>0.15</v>
      </c>
      <c r="C47" s="18"/>
      <c r="D47" s="17"/>
      <c r="E47" s="17"/>
      <c r="F47" s="17"/>
      <c r="G47" s="15" t="s">
        <v>23</v>
      </c>
      <c r="H47" s="57">
        <f>+H48/$B$40</f>
        <v>0.14999999682035084</v>
      </c>
      <c r="I47" s="24"/>
      <c r="K47" s="25"/>
      <c r="L47" s="55" t="str">
        <f>+IF(B47&lt;=H47,"CUMPLE","NO CUMPLE")</f>
        <v>NO CUMPLE</v>
      </c>
      <c r="M47" s="8"/>
    </row>
    <row r="48" spans="1:13" x14ac:dyDescent="0.25">
      <c r="A48" s="15" t="s">
        <v>24</v>
      </c>
      <c r="B48" s="29">
        <f>+B40*B47</f>
        <v>212287572</v>
      </c>
      <c r="C48" s="18"/>
      <c r="D48" s="17"/>
      <c r="E48" s="17"/>
      <c r="F48" s="17"/>
      <c r="G48" s="15" t="s">
        <v>24</v>
      </c>
      <c r="H48" s="58">
        <v>212287567.5</v>
      </c>
      <c r="I48" s="24"/>
      <c r="K48" s="25"/>
      <c r="L48" s="55" t="str">
        <f>+IF(B48&lt;=H48,"CUMPLE","NO CUMPLE")</f>
        <v>NO CUMPLE</v>
      </c>
      <c r="M48" s="7" t="s">
        <v>63</v>
      </c>
    </row>
    <row r="49" spans="1:13" x14ac:dyDescent="0.25">
      <c r="A49" s="4" t="s">
        <v>2</v>
      </c>
      <c r="B49" s="44">
        <f>+B51-B50</f>
        <v>90</v>
      </c>
      <c r="C49" s="19"/>
      <c r="D49" s="19"/>
      <c r="E49" s="20"/>
      <c r="F49" s="19"/>
      <c r="G49" s="4" t="s">
        <v>2</v>
      </c>
      <c r="H49" s="44">
        <f>+H51-H50</f>
        <v>128</v>
      </c>
      <c r="I49" s="19"/>
      <c r="J49" s="20"/>
      <c r="K49" s="26"/>
      <c r="L49" s="37" t="str">
        <f>+IF(B49&lt;=H49,"CUMPLE","NO CUMPLE")</f>
        <v>CUMPLE</v>
      </c>
      <c r="M49" s="7"/>
    </row>
    <row r="50" spans="1:13" x14ac:dyDescent="0.25">
      <c r="A50" s="4" t="s">
        <v>3</v>
      </c>
      <c r="B50" s="14">
        <f>+B42</f>
        <v>44888</v>
      </c>
      <c r="C50" s="21"/>
      <c r="D50" s="21"/>
      <c r="E50" s="22"/>
      <c r="F50" s="21"/>
      <c r="G50" s="4" t="s">
        <v>3</v>
      </c>
      <c r="H50" s="14">
        <v>44888</v>
      </c>
      <c r="I50" s="21"/>
      <c r="J50" s="22"/>
      <c r="K50" s="27"/>
      <c r="L50" s="37" t="str">
        <f>+IF(B50&gt;=H50,"CUMPLE","NO CUMPLE")</f>
        <v>CUMPLE</v>
      </c>
      <c r="M50" s="7"/>
    </row>
    <row r="51" spans="1:13" x14ac:dyDescent="0.25">
      <c r="A51" s="4" t="s">
        <v>4</v>
      </c>
      <c r="B51" s="14">
        <v>44978</v>
      </c>
      <c r="C51" s="35"/>
      <c r="D51" s="23"/>
      <c r="F51" s="23"/>
      <c r="G51" s="4" t="s">
        <v>4</v>
      </c>
      <c r="H51" s="14">
        <v>45016</v>
      </c>
      <c r="I51" s="23"/>
      <c r="K51" s="28"/>
      <c r="L51" s="37" t="str">
        <f>+IF(B51&lt;=H51,"CUMPLE","NO CUMPLE")</f>
        <v>CUMPLE</v>
      </c>
      <c r="M51" s="7"/>
    </row>
    <row r="52" spans="1:13" ht="27.75" customHeight="1" x14ac:dyDescent="0.25">
      <c r="A52" s="39" t="s">
        <v>27</v>
      </c>
      <c r="B52" s="37" t="s">
        <v>25</v>
      </c>
      <c r="C52" s="40"/>
      <c r="D52" s="40"/>
      <c r="E52" s="40"/>
      <c r="F52" s="40"/>
      <c r="G52" s="39" t="s">
        <v>27</v>
      </c>
      <c r="H52" s="55" t="s">
        <v>49</v>
      </c>
      <c r="I52" s="40"/>
      <c r="J52" s="40"/>
      <c r="K52" s="41"/>
      <c r="L52" s="55" t="str">
        <f>+IF(H52="ADJUNTO","OK", "NO CUMPLE")</f>
        <v>NO CUMPLE</v>
      </c>
      <c r="M52" s="56" t="s">
        <v>64</v>
      </c>
    </row>
    <row r="53" spans="1:13" ht="42.75" customHeight="1" x14ac:dyDescent="0.25">
      <c r="A53" s="7" t="s">
        <v>31</v>
      </c>
      <c r="B53" s="46" t="s">
        <v>25</v>
      </c>
      <c r="G53" s="7" t="s">
        <v>31</v>
      </c>
      <c r="H53" s="55" t="s">
        <v>49</v>
      </c>
      <c r="L53" s="55" t="str">
        <f>+IF(H53="ADJUNTO","OK", "NO CUMPLE")</f>
        <v>NO CUMPLE</v>
      </c>
      <c r="M53" s="48" t="s">
        <v>50</v>
      </c>
    </row>
    <row r="54" spans="1:13" ht="40.5" customHeight="1" x14ac:dyDescent="0.25">
      <c r="A54" s="7" t="s">
        <v>33</v>
      </c>
      <c r="B54" s="38" t="s">
        <v>32</v>
      </c>
      <c r="G54" s="7" t="s">
        <v>33</v>
      </c>
      <c r="H54" s="37" t="s">
        <v>41</v>
      </c>
      <c r="L54" s="37" t="str">
        <f>+IF(H54="FIRMADA","CUMPLE", "no cumple")</f>
        <v>CUMPLE</v>
      </c>
      <c r="M54" s="42"/>
    </row>
    <row r="56" spans="1:13" x14ac:dyDescent="0.25">
      <c r="B56" s="114"/>
      <c r="C56" s="114"/>
      <c r="D56" s="114"/>
    </row>
    <row r="57" spans="1:13" x14ac:dyDescent="0.25">
      <c r="A57" s="1" t="s">
        <v>29</v>
      </c>
      <c r="B57" s="113">
        <v>44900</v>
      </c>
      <c r="C57" s="114"/>
      <c r="D57" s="114"/>
    </row>
    <row r="58" spans="1:13" x14ac:dyDescent="0.25">
      <c r="A58" s="115"/>
      <c r="B58" s="115"/>
      <c r="C58" s="115"/>
    </row>
    <row r="85" spans="1:5" x14ac:dyDescent="0.25">
      <c r="A85" s="1" t="s">
        <v>29</v>
      </c>
      <c r="B85" s="113">
        <v>44636</v>
      </c>
      <c r="C85" s="114"/>
      <c r="D85" s="114"/>
      <c r="E85" s="1" t="s">
        <v>36</v>
      </c>
    </row>
    <row r="96" spans="1:5" x14ac:dyDescent="0.25">
      <c r="B96" s="113"/>
      <c r="C96" s="114"/>
      <c r="D96" s="114"/>
    </row>
  </sheetData>
  <mergeCells count="85">
    <mergeCell ref="B57:D57"/>
    <mergeCell ref="A58:C58"/>
    <mergeCell ref="B85:D85"/>
    <mergeCell ref="B96:D96"/>
    <mergeCell ref="A44:M44"/>
    <mergeCell ref="A45:F45"/>
    <mergeCell ref="G45:K45"/>
    <mergeCell ref="L45:M45"/>
    <mergeCell ref="G46:H46"/>
    <mergeCell ref="B56:D56"/>
    <mergeCell ref="A37:K37"/>
    <mergeCell ref="L37:M37"/>
    <mergeCell ref="B38:F38"/>
    <mergeCell ref="G38:K38"/>
    <mergeCell ref="B39:F39"/>
    <mergeCell ref="G39:K39"/>
    <mergeCell ref="B33:F33"/>
    <mergeCell ref="G33:K33"/>
    <mergeCell ref="B35:C35"/>
    <mergeCell ref="G35:H35"/>
    <mergeCell ref="B36:C36"/>
    <mergeCell ref="G36:H36"/>
    <mergeCell ref="A29:F30"/>
    <mergeCell ref="G29:K30"/>
    <mergeCell ref="L29:L30"/>
    <mergeCell ref="M29:M30"/>
    <mergeCell ref="A31:F32"/>
    <mergeCell ref="G31:K32"/>
    <mergeCell ref="L31:L32"/>
    <mergeCell ref="M31:M32"/>
    <mergeCell ref="L28:M28"/>
    <mergeCell ref="A22:F23"/>
    <mergeCell ref="G22:K23"/>
    <mergeCell ref="L22:L23"/>
    <mergeCell ref="M22:M23"/>
    <mergeCell ref="B24:F24"/>
    <mergeCell ref="G24:K24"/>
    <mergeCell ref="B26:C26"/>
    <mergeCell ref="G26:H26"/>
    <mergeCell ref="B27:C27"/>
    <mergeCell ref="G27:H27"/>
    <mergeCell ref="A28:K28"/>
    <mergeCell ref="A19:K19"/>
    <mergeCell ref="L19:M19"/>
    <mergeCell ref="A20:F21"/>
    <mergeCell ref="G20:K21"/>
    <mergeCell ref="L20:L21"/>
    <mergeCell ref="M20:M21"/>
    <mergeCell ref="A15:A16"/>
    <mergeCell ref="B15:F16"/>
    <mergeCell ref="G15:K16"/>
    <mergeCell ref="L15:L16"/>
    <mergeCell ref="M15:M16"/>
    <mergeCell ref="A17:A18"/>
    <mergeCell ref="B17:F18"/>
    <mergeCell ref="G17:K18"/>
    <mergeCell ref="L17:L18"/>
    <mergeCell ref="M17:M18"/>
    <mergeCell ref="A12:K12"/>
    <mergeCell ref="L12:M12"/>
    <mergeCell ref="A13:A14"/>
    <mergeCell ref="B13:F14"/>
    <mergeCell ref="G13:K14"/>
    <mergeCell ref="L13:L14"/>
    <mergeCell ref="M13:M14"/>
    <mergeCell ref="A8:A9"/>
    <mergeCell ref="B8:F9"/>
    <mergeCell ref="G8:K9"/>
    <mergeCell ref="L8:L9"/>
    <mergeCell ref="M8:M9"/>
    <mergeCell ref="A10:A11"/>
    <mergeCell ref="B10:F11"/>
    <mergeCell ref="G10:K11"/>
    <mergeCell ref="L10:L11"/>
    <mergeCell ref="M10:M11"/>
    <mergeCell ref="A3:M3"/>
    <mergeCell ref="B4:F4"/>
    <mergeCell ref="G4:K4"/>
    <mergeCell ref="L4:M4"/>
    <mergeCell ref="A5:K5"/>
    <mergeCell ref="A6:A7"/>
    <mergeCell ref="B6:F7"/>
    <mergeCell ref="G6:K7"/>
    <mergeCell ref="L6:L7"/>
    <mergeCell ref="M6:M7"/>
  </mergeCells>
  <pageMargins left="0.7" right="0.7" top="0.75" bottom="0.75" header="0.3" footer="0.3"/>
  <pageSetup scale="6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0962C-A986-41E4-B8B1-9F445AAC0DEC}">
  <dimension ref="A3:M96"/>
  <sheetViews>
    <sheetView topLeftCell="A48" zoomScale="70" zoomScaleNormal="70" workbookViewId="0">
      <selection activeCell="G22" sqref="G22:K23"/>
    </sheetView>
  </sheetViews>
  <sheetFormatPr baseColWidth="10" defaultRowHeight="15" x14ac:dyDescent="0.25"/>
  <cols>
    <col min="1" max="1" width="56.42578125" style="1" bestFit="1" customWidth="1"/>
    <col min="2" max="2" width="34.85546875" style="1" bestFit="1" customWidth="1"/>
    <col min="3" max="3" width="18.85546875" style="1" customWidth="1"/>
    <col min="4" max="4" width="17.85546875" style="1" bestFit="1" customWidth="1"/>
    <col min="5" max="5" width="10.140625" style="1" bestFit="1" customWidth="1"/>
    <col min="6" max="6" width="12.42578125" style="1" bestFit="1" customWidth="1"/>
    <col min="7" max="7" width="53.85546875" style="1" customWidth="1"/>
    <col min="8" max="8" width="31.42578125" style="1" customWidth="1"/>
    <col min="9" max="9" width="18.42578125" style="1" customWidth="1"/>
    <col min="10" max="10" width="10.140625" style="1" bestFit="1" customWidth="1"/>
    <col min="11" max="11" width="19.42578125" style="1" customWidth="1"/>
    <col min="12" max="12" width="22.42578125" style="31" bestFit="1" customWidth="1"/>
    <col min="13" max="13" width="44.28515625" style="1" bestFit="1" customWidth="1"/>
    <col min="14" max="16384" width="11.42578125" style="1"/>
  </cols>
  <sheetData>
    <row r="3" spans="1:13" x14ac:dyDescent="0.25">
      <c r="A3" s="76" t="s">
        <v>0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13" x14ac:dyDescent="0.25">
      <c r="A4" s="2" t="s">
        <v>6</v>
      </c>
      <c r="B4" s="78" t="s">
        <v>5</v>
      </c>
      <c r="C4" s="79"/>
      <c r="D4" s="79"/>
      <c r="E4" s="79"/>
      <c r="F4" s="80"/>
      <c r="G4" s="78"/>
      <c r="H4" s="79"/>
      <c r="I4" s="79"/>
      <c r="J4" s="79"/>
      <c r="K4" s="80"/>
      <c r="L4" s="81" t="s">
        <v>28</v>
      </c>
      <c r="M4" s="82"/>
    </row>
    <row r="5" spans="1:13" x14ac:dyDescent="0.25">
      <c r="A5" s="83" t="s">
        <v>15</v>
      </c>
      <c r="B5" s="84"/>
      <c r="C5" s="84"/>
      <c r="D5" s="84"/>
      <c r="E5" s="84"/>
      <c r="F5" s="84"/>
      <c r="G5" s="84"/>
      <c r="H5" s="84"/>
      <c r="I5" s="84"/>
      <c r="J5" s="84"/>
      <c r="K5" s="85"/>
      <c r="L5" s="33" t="s">
        <v>26</v>
      </c>
      <c r="M5" s="34" t="s">
        <v>7</v>
      </c>
    </row>
    <row r="6" spans="1:13" x14ac:dyDescent="0.25">
      <c r="A6" s="65" t="s">
        <v>12</v>
      </c>
      <c r="B6" s="67" t="s">
        <v>14</v>
      </c>
      <c r="C6" s="68"/>
      <c r="D6" s="68"/>
      <c r="E6" s="68"/>
      <c r="F6" s="69"/>
      <c r="G6" s="67" t="s">
        <v>14</v>
      </c>
      <c r="H6" s="68"/>
      <c r="I6" s="68"/>
      <c r="J6" s="68"/>
      <c r="K6" s="69"/>
      <c r="L6" s="73" t="str">
        <f>+IF(B6=G6,"CUMPLE","NO CUMPLE")</f>
        <v>CUMPLE</v>
      </c>
      <c r="M6" s="75"/>
    </row>
    <row r="7" spans="1:13" x14ac:dyDescent="0.25">
      <c r="A7" s="66"/>
      <c r="B7" s="70"/>
      <c r="C7" s="71"/>
      <c r="D7" s="71"/>
      <c r="E7" s="71"/>
      <c r="F7" s="72"/>
      <c r="G7" s="70"/>
      <c r="H7" s="71"/>
      <c r="I7" s="71"/>
      <c r="J7" s="71"/>
      <c r="K7" s="72"/>
      <c r="L7" s="74"/>
      <c r="M7" s="66"/>
    </row>
    <row r="8" spans="1:13" x14ac:dyDescent="0.25">
      <c r="A8" s="65" t="s">
        <v>10</v>
      </c>
      <c r="B8" s="67" t="s">
        <v>21</v>
      </c>
      <c r="C8" s="68"/>
      <c r="D8" s="68"/>
      <c r="E8" s="68"/>
      <c r="F8" s="69"/>
      <c r="G8" s="67" t="s">
        <v>21</v>
      </c>
      <c r="H8" s="68"/>
      <c r="I8" s="68"/>
      <c r="J8" s="68"/>
      <c r="K8" s="69"/>
      <c r="L8" s="73" t="str">
        <f t="shared" ref="L8" si="0">+IF(B8=G8,"CUMPLE","NO CUMPLE")</f>
        <v>CUMPLE</v>
      </c>
      <c r="M8" s="65"/>
    </row>
    <row r="9" spans="1:13" x14ac:dyDescent="0.25">
      <c r="A9" s="66"/>
      <c r="B9" s="70"/>
      <c r="C9" s="71"/>
      <c r="D9" s="71"/>
      <c r="E9" s="71"/>
      <c r="F9" s="72"/>
      <c r="G9" s="70"/>
      <c r="H9" s="71"/>
      <c r="I9" s="71"/>
      <c r="J9" s="71"/>
      <c r="K9" s="72"/>
      <c r="L9" s="74"/>
      <c r="M9" s="66"/>
    </row>
    <row r="10" spans="1:13" x14ac:dyDescent="0.25">
      <c r="A10" s="65" t="s">
        <v>13</v>
      </c>
      <c r="B10" s="67" t="s">
        <v>30</v>
      </c>
      <c r="C10" s="68"/>
      <c r="D10" s="68"/>
      <c r="E10" s="68"/>
      <c r="F10" s="69"/>
      <c r="G10" s="67" t="s">
        <v>30</v>
      </c>
      <c r="H10" s="68"/>
      <c r="I10" s="68"/>
      <c r="J10" s="68"/>
      <c r="K10" s="69"/>
      <c r="L10" s="73" t="str">
        <f t="shared" ref="L10:L17" si="1">+IF(B10=G10,"CUMPLE","NO CUMPLE")</f>
        <v>CUMPLE</v>
      </c>
      <c r="M10" s="65"/>
    </row>
    <row r="11" spans="1:13" x14ac:dyDescent="0.25">
      <c r="A11" s="66"/>
      <c r="B11" s="70"/>
      <c r="C11" s="71"/>
      <c r="D11" s="71"/>
      <c r="E11" s="71"/>
      <c r="F11" s="72"/>
      <c r="G11" s="70"/>
      <c r="H11" s="71"/>
      <c r="I11" s="71"/>
      <c r="J11" s="71"/>
      <c r="K11" s="72"/>
      <c r="L11" s="74"/>
      <c r="M11" s="66"/>
    </row>
    <row r="12" spans="1:13" x14ac:dyDescent="0.25">
      <c r="A12" s="83" t="s">
        <v>16</v>
      </c>
      <c r="B12" s="84"/>
      <c r="C12" s="84"/>
      <c r="D12" s="84"/>
      <c r="E12" s="84"/>
      <c r="F12" s="84"/>
      <c r="G12" s="84"/>
      <c r="H12" s="84"/>
      <c r="I12" s="84"/>
      <c r="J12" s="84"/>
      <c r="K12" s="85"/>
      <c r="L12" s="86" t="s">
        <v>28</v>
      </c>
      <c r="M12" s="87"/>
    </row>
    <row r="13" spans="1:13" x14ac:dyDescent="0.25">
      <c r="A13" s="65" t="s">
        <v>12</v>
      </c>
      <c r="B13" s="67" t="s">
        <v>14</v>
      </c>
      <c r="C13" s="68"/>
      <c r="D13" s="68"/>
      <c r="E13" s="68"/>
      <c r="F13" s="69"/>
      <c r="G13" s="67" t="s">
        <v>14</v>
      </c>
      <c r="H13" s="68"/>
      <c r="I13" s="68"/>
      <c r="J13" s="68"/>
      <c r="K13" s="69"/>
      <c r="L13" s="73" t="str">
        <f t="shared" si="1"/>
        <v>CUMPLE</v>
      </c>
      <c r="M13" s="65"/>
    </row>
    <row r="14" spans="1:13" x14ac:dyDescent="0.25">
      <c r="A14" s="66"/>
      <c r="B14" s="70"/>
      <c r="C14" s="71"/>
      <c r="D14" s="71"/>
      <c r="E14" s="71"/>
      <c r="F14" s="72"/>
      <c r="G14" s="70"/>
      <c r="H14" s="71"/>
      <c r="I14" s="71"/>
      <c r="J14" s="71"/>
      <c r="K14" s="72"/>
      <c r="L14" s="74"/>
      <c r="M14" s="66"/>
    </row>
    <row r="15" spans="1:13" x14ac:dyDescent="0.25">
      <c r="A15" s="65" t="s">
        <v>10</v>
      </c>
      <c r="B15" s="67" t="s">
        <v>21</v>
      </c>
      <c r="C15" s="68"/>
      <c r="D15" s="68"/>
      <c r="E15" s="68"/>
      <c r="F15" s="69"/>
      <c r="G15" s="67" t="s">
        <v>21</v>
      </c>
      <c r="H15" s="68"/>
      <c r="I15" s="68"/>
      <c r="J15" s="68"/>
      <c r="K15" s="69"/>
      <c r="L15" s="73" t="str">
        <f t="shared" si="1"/>
        <v>CUMPLE</v>
      </c>
      <c r="M15" s="65"/>
    </row>
    <row r="16" spans="1:13" x14ac:dyDescent="0.25">
      <c r="A16" s="66"/>
      <c r="B16" s="70"/>
      <c r="C16" s="71"/>
      <c r="D16" s="71"/>
      <c r="E16" s="71"/>
      <c r="F16" s="72"/>
      <c r="G16" s="70"/>
      <c r="H16" s="71"/>
      <c r="I16" s="71"/>
      <c r="J16" s="71"/>
      <c r="K16" s="72"/>
      <c r="L16" s="74"/>
      <c r="M16" s="66"/>
    </row>
    <row r="17" spans="1:13" x14ac:dyDescent="0.25">
      <c r="A17" s="65" t="s">
        <v>13</v>
      </c>
      <c r="B17" s="67" t="s">
        <v>30</v>
      </c>
      <c r="C17" s="68"/>
      <c r="D17" s="68"/>
      <c r="E17" s="68"/>
      <c r="F17" s="69"/>
      <c r="G17" s="67" t="s">
        <v>30</v>
      </c>
      <c r="H17" s="68"/>
      <c r="I17" s="68"/>
      <c r="J17" s="68"/>
      <c r="K17" s="69"/>
      <c r="L17" s="73" t="str">
        <f t="shared" si="1"/>
        <v>CUMPLE</v>
      </c>
      <c r="M17" s="65"/>
    </row>
    <row r="18" spans="1:13" x14ac:dyDescent="0.25">
      <c r="A18" s="66"/>
      <c r="B18" s="70"/>
      <c r="C18" s="71"/>
      <c r="D18" s="71"/>
      <c r="E18" s="71"/>
      <c r="F18" s="72"/>
      <c r="G18" s="70"/>
      <c r="H18" s="71"/>
      <c r="I18" s="71"/>
      <c r="J18" s="71"/>
      <c r="K18" s="72"/>
      <c r="L18" s="74"/>
      <c r="M18" s="66"/>
    </row>
    <row r="19" spans="1:13" x14ac:dyDescent="0.25">
      <c r="A19" s="83" t="s">
        <v>17</v>
      </c>
      <c r="B19" s="84"/>
      <c r="C19" s="84"/>
      <c r="D19" s="84"/>
      <c r="E19" s="84"/>
      <c r="F19" s="84"/>
      <c r="G19" s="84"/>
      <c r="H19" s="84"/>
      <c r="I19" s="84"/>
      <c r="J19" s="84"/>
      <c r="K19" s="85"/>
      <c r="L19" s="86" t="s">
        <v>28</v>
      </c>
      <c r="M19" s="87"/>
    </row>
    <row r="20" spans="1:13" x14ac:dyDescent="0.25">
      <c r="A20" s="88" t="s">
        <v>40</v>
      </c>
      <c r="B20" s="89"/>
      <c r="C20" s="89"/>
      <c r="D20" s="89"/>
      <c r="E20" s="89"/>
      <c r="F20" s="90"/>
      <c r="G20" s="119" t="s">
        <v>65</v>
      </c>
      <c r="H20" s="68"/>
      <c r="I20" s="68"/>
      <c r="J20" s="68"/>
      <c r="K20" s="69"/>
      <c r="L20" s="73" t="s">
        <v>34</v>
      </c>
      <c r="M20" s="65"/>
    </row>
    <row r="21" spans="1:13" x14ac:dyDescent="0.25">
      <c r="A21" s="91"/>
      <c r="B21" s="92"/>
      <c r="C21" s="92"/>
      <c r="D21" s="92"/>
      <c r="E21" s="92"/>
      <c r="F21" s="93"/>
      <c r="G21" s="70"/>
      <c r="H21" s="71"/>
      <c r="I21" s="71"/>
      <c r="J21" s="71"/>
      <c r="K21" s="72"/>
      <c r="L21" s="74"/>
      <c r="M21" s="66"/>
    </row>
    <row r="22" spans="1:13" x14ac:dyDescent="0.25">
      <c r="A22" s="88" t="s">
        <v>10</v>
      </c>
      <c r="B22" s="89"/>
      <c r="C22" s="89"/>
      <c r="D22" s="89"/>
      <c r="E22" s="89"/>
      <c r="F22" s="90"/>
      <c r="G22" s="94">
        <v>900483711</v>
      </c>
      <c r="H22" s="95"/>
      <c r="I22" s="95"/>
      <c r="J22" s="95"/>
      <c r="K22" s="96"/>
      <c r="L22" s="73" t="s">
        <v>34</v>
      </c>
      <c r="M22" s="65"/>
    </row>
    <row r="23" spans="1:13" x14ac:dyDescent="0.25">
      <c r="A23" s="91"/>
      <c r="B23" s="92"/>
      <c r="C23" s="92"/>
      <c r="D23" s="92"/>
      <c r="E23" s="92"/>
      <c r="F23" s="93"/>
      <c r="G23" s="97"/>
      <c r="H23" s="98"/>
      <c r="I23" s="98"/>
      <c r="J23" s="98"/>
      <c r="K23" s="99"/>
      <c r="L23" s="74"/>
      <c r="M23" s="66"/>
    </row>
    <row r="24" spans="1:13" hidden="1" x14ac:dyDescent="0.25">
      <c r="A24" s="3"/>
      <c r="B24" s="100" t="s">
        <v>8</v>
      </c>
      <c r="C24" s="101"/>
      <c r="D24" s="101"/>
      <c r="E24" s="101"/>
      <c r="F24" s="101"/>
      <c r="G24" s="100" t="s">
        <v>8</v>
      </c>
      <c r="H24" s="101"/>
      <c r="I24" s="101"/>
      <c r="J24" s="101"/>
      <c r="K24" s="102"/>
    </row>
    <row r="25" spans="1:13" hidden="1" x14ac:dyDescent="0.25">
      <c r="A25" s="3"/>
      <c r="B25" s="50" t="s">
        <v>9</v>
      </c>
      <c r="C25" s="51"/>
      <c r="D25" s="51" t="s">
        <v>10</v>
      </c>
      <c r="E25" s="51" t="s">
        <v>11</v>
      </c>
      <c r="F25" s="51"/>
      <c r="G25" s="50" t="s">
        <v>9</v>
      </c>
      <c r="H25" s="51"/>
      <c r="I25" s="51" t="s">
        <v>10</v>
      </c>
      <c r="J25" s="51" t="s">
        <v>11</v>
      </c>
      <c r="K25" s="52"/>
    </row>
    <row r="26" spans="1:13" hidden="1" x14ac:dyDescent="0.25">
      <c r="A26" s="3"/>
      <c r="B26" s="103"/>
      <c r="C26" s="104"/>
      <c r="D26" s="49"/>
      <c r="E26" s="5"/>
      <c r="F26" s="51"/>
      <c r="G26" s="103" t="s">
        <v>59</v>
      </c>
      <c r="H26" s="104"/>
      <c r="I26" s="49">
        <v>900624378</v>
      </c>
      <c r="J26" s="5">
        <v>0.5</v>
      </c>
      <c r="K26" s="52"/>
    </row>
    <row r="27" spans="1:13" hidden="1" x14ac:dyDescent="0.25">
      <c r="A27" s="3"/>
      <c r="B27" s="103"/>
      <c r="C27" s="104"/>
      <c r="D27" s="49"/>
      <c r="E27" s="6"/>
      <c r="F27" s="51"/>
      <c r="G27" s="103" t="s">
        <v>60</v>
      </c>
      <c r="H27" s="104"/>
      <c r="I27" s="49">
        <v>901372702</v>
      </c>
      <c r="J27" s="5">
        <v>0.5</v>
      </c>
      <c r="K27" s="52"/>
    </row>
    <row r="28" spans="1:13" x14ac:dyDescent="0.25">
      <c r="A28" s="83" t="s">
        <v>18</v>
      </c>
      <c r="B28" s="84"/>
      <c r="C28" s="84"/>
      <c r="D28" s="84"/>
      <c r="E28" s="84"/>
      <c r="F28" s="84"/>
      <c r="G28" s="84"/>
      <c r="H28" s="84"/>
      <c r="I28" s="84"/>
      <c r="J28" s="84"/>
      <c r="K28" s="85"/>
      <c r="L28" s="86" t="s">
        <v>28</v>
      </c>
      <c r="M28" s="87"/>
    </row>
    <row r="29" spans="1:13" x14ac:dyDescent="0.25">
      <c r="A29" s="88" t="s">
        <v>40</v>
      </c>
      <c r="B29" s="89"/>
      <c r="C29" s="89"/>
      <c r="D29" s="89"/>
      <c r="E29" s="89"/>
      <c r="F29" s="90"/>
      <c r="G29" s="67" t="str">
        <f>+G20</f>
        <v>IDOM CONSULTING, ENGINEERING,
ARCHITECTURE S.A.U.</v>
      </c>
      <c r="H29" s="68"/>
      <c r="I29" s="68"/>
      <c r="J29" s="68"/>
      <c r="K29" s="69"/>
      <c r="L29" s="73" t="s">
        <v>34</v>
      </c>
      <c r="M29" s="65"/>
    </row>
    <row r="30" spans="1:13" x14ac:dyDescent="0.25">
      <c r="A30" s="91"/>
      <c r="B30" s="92"/>
      <c r="C30" s="92"/>
      <c r="D30" s="92"/>
      <c r="E30" s="92"/>
      <c r="F30" s="93"/>
      <c r="G30" s="70"/>
      <c r="H30" s="71"/>
      <c r="I30" s="71"/>
      <c r="J30" s="71"/>
      <c r="K30" s="72"/>
      <c r="L30" s="74"/>
      <c r="M30" s="66"/>
    </row>
    <row r="31" spans="1:13" x14ac:dyDescent="0.25">
      <c r="A31" s="88" t="s">
        <v>10</v>
      </c>
      <c r="B31" s="89"/>
      <c r="C31" s="89"/>
      <c r="D31" s="89"/>
      <c r="E31" s="89"/>
      <c r="F31" s="90"/>
      <c r="G31" s="94">
        <f>+G22</f>
        <v>900483711</v>
      </c>
      <c r="H31" s="95"/>
      <c r="I31" s="95"/>
      <c r="J31" s="95"/>
      <c r="K31" s="96"/>
      <c r="L31" s="73" t="s">
        <v>34</v>
      </c>
      <c r="M31" s="65"/>
    </row>
    <row r="32" spans="1:13" x14ac:dyDescent="0.25">
      <c r="A32" s="91"/>
      <c r="B32" s="92"/>
      <c r="C32" s="92"/>
      <c r="D32" s="92"/>
      <c r="E32" s="92"/>
      <c r="F32" s="93"/>
      <c r="G32" s="97"/>
      <c r="H32" s="98"/>
      <c r="I32" s="98"/>
      <c r="J32" s="98"/>
      <c r="K32" s="99"/>
      <c r="L32" s="74"/>
      <c r="M32" s="66"/>
    </row>
    <row r="33" spans="1:13" ht="15" hidden="1" customHeight="1" x14ac:dyDescent="0.25">
      <c r="A33" s="3"/>
      <c r="B33" s="100" t="s">
        <v>8</v>
      </c>
      <c r="C33" s="101"/>
      <c r="D33" s="101"/>
      <c r="E33" s="101"/>
      <c r="F33" s="101"/>
      <c r="G33" s="100" t="s">
        <v>8</v>
      </c>
      <c r="H33" s="101"/>
      <c r="I33" s="101"/>
      <c r="J33" s="101"/>
      <c r="K33" s="102"/>
    </row>
    <row r="34" spans="1:13" ht="15" hidden="1" customHeight="1" x14ac:dyDescent="0.25">
      <c r="A34" s="3"/>
      <c r="B34" s="50" t="s">
        <v>9</v>
      </c>
      <c r="C34" s="51"/>
      <c r="D34" s="51" t="s">
        <v>10</v>
      </c>
      <c r="E34" s="51" t="s">
        <v>11</v>
      </c>
      <c r="F34" s="51"/>
      <c r="G34" s="50" t="s">
        <v>9</v>
      </c>
      <c r="H34" s="51"/>
      <c r="I34" s="51" t="s">
        <v>10</v>
      </c>
      <c r="J34" s="51" t="s">
        <v>11</v>
      </c>
      <c r="K34" s="52"/>
    </row>
    <row r="35" spans="1:13" ht="15" hidden="1" customHeight="1" x14ac:dyDescent="0.25">
      <c r="A35" s="3"/>
      <c r="B35" s="103"/>
      <c r="C35" s="104"/>
      <c r="D35" s="49"/>
      <c r="E35" s="5"/>
      <c r="F35" s="51"/>
      <c r="G35" s="103" t="s">
        <v>54</v>
      </c>
      <c r="H35" s="104"/>
      <c r="I35" s="49" t="s">
        <v>56</v>
      </c>
      <c r="J35" s="5">
        <v>0.6</v>
      </c>
      <c r="K35" s="52"/>
    </row>
    <row r="36" spans="1:13" ht="15" hidden="1" customHeight="1" x14ac:dyDescent="0.25">
      <c r="A36" s="3"/>
      <c r="B36" s="103"/>
      <c r="C36" s="104"/>
      <c r="D36" s="49"/>
      <c r="E36" s="6"/>
      <c r="F36" s="51"/>
      <c r="G36" s="103" t="s">
        <v>55</v>
      </c>
      <c r="H36" s="104"/>
      <c r="I36" s="49" t="s">
        <v>57</v>
      </c>
      <c r="J36" s="6">
        <v>0.4</v>
      </c>
      <c r="K36" s="52"/>
    </row>
    <row r="37" spans="1:13" ht="15.75" customHeight="1" x14ac:dyDescent="0.25">
      <c r="A37" s="105" t="s">
        <v>19</v>
      </c>
      <c r="B37" s="106"/>
      <c r="C37" s="106"/>
      <c r="D37" s="106"/>
      <c r="E37" s="106"/>
      <c r="F37" s="106"/>
      <c r="G37" s="106"/>
      <c r="H37" s="106"/>
      <c r="I37" s="106"/>
      <c r="J37" s="106"/>
      <c r="K37" s="107"/>
      <c r="L37" s="86" t="s">
        <v>28</v>
      </c>
      <c r="M37" s="87"/>
    </row>
    <row r="38" spans="1:13" x14ac:dyDescent="0.25">
      <c r="A38" s="9" t="s">
        <v>20</v>
      </c>
      <c r="B38" s="108" t="s">
        <v>45</v>
      </c>
      <c r="C38" s="109"/>
      <c r="D38" s="109"/>
      <c r="E38" s="109"/>
      <c r="F38" s="110"/>
      <c r="G38" s="108" t="s">
        <v>45</v>
      </c>
      <c r="H38" s="109"/>
      <c r="I38" s="109"/>
      <c r="J38" s="109"/>
      <c r="K38" s="110"/>
      <c r="L38" s="46" t="str">
        <f>+IF(B38=G38,"CUMPLE","NO CUMPLE")</f>
        <v>CUMPLE</v>
      </c>
      <c r="M38" s="47"/>
    </row>
    <row r="39" spans="1:13" ht="110.25" customHeight="1" x14ac:dyDescent="0.25">
      <c r="A39" s="36" t="s">
        <v>1</v>
      </c>
      <c r="B39" s="111" t="s">
        <v>46</v>
      </c>
      <c r="C39" s="112"/>
      <c r="D39" s="112"/>
      <c r="E39" s="112"/>
      <c r="F39" s="112"/>
      <c r="G39" s="111" t="s">
        <v>46</v>
      </c>
      <c r="H39" s="112"/>
      <c r="I39" s="112"/>
      <c r="J39" s="112"/>
      <c r="K39" s="112"/>
      <c r="L39" s="37" t="str">
        <f>+IF(B39=G39,"CUMPLE","NO CUMPLE")</f>
        <v>CUMPLE</v>
      </c>
      <c r="M39" s="37"/>
    </row>
    <row r="40" spans="1:13" x14ac:dyDescent="0.25">
      <c r="A40" s="43" t="s">
        <v>37</v>
      </c>
      <c r="B40" s="53">
        <v>1415250480</v>
      </c>
      <c r="G40" s="35"/>
      <c r="M40" s="25"/>
    </row>
    <row r="41" spans="1:13" hidden="1" x14ac:dyDescent="0.25">
      <c r="A41" s="43" t="s">
        <v>35</v>
      </c>
      <c r="B41" s="53"/>
      <c r="G41" s="35"/>
      <c r="M41" s="25"/>
    </row>
    <row r="42" spans="1:13" x14ac:dyDescent="0.25">
      <c r="A42" s="43" t="s">
        <v>39</v>
      </c>
      <c r="B42" s="54">
        <v>44888</v>
      </c>
      <c r="M42" s="25"/>
    </row>
    <row r="43" spans="1:13" x14ac:dyDescent="0.25">
      <c r="A43" s="43" t="s">
        <v>43</v>
      </c>
      <c r="B43" s="54" t="s">
        <v>44</v>
      </c>
      <c r="M43" s="25"/>
    </row>
    <row r="44" spans="1:13" x14ac:dyDescent="0.25">
      <c r="A44" s="105" t="s">
        <v>22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7"/>
    </row>
    <row r="45" spans="1:13" x14ac:dyDescent="0.25">
      <c r="A45" s="116" t="s">
        <v>38</v>
      </c>
      <c r="B45" s="116"/>
      <c r="C45" s="116"/>
      <c r="D45" s="116"/>
      <c r="E45" s="116"/>
      <c r="F45" s="116"/>
      <c r="G45" s="116" t="s">
        <v>38</v>
      </c>
      <c r="H45" s="116"/>
      <c r="I45" s="116"/>
      <c r="J45" s="116"/>
      <c r="K45" s="116"/>
      <c r="L45" s="81" t="s">
        <v>28</v>
      </c>
      <c r="M45" s="82"/>
    </row>
    <row r="46" spans="1:13" x14ac:dyDescent="0.25">
      <c r="A46" s="11"/>
      <c r="B46" s="12"/>
      <c r="C46" s="17"/>
      <c r="D46" s="17"/>
      <c r="E46" s="17"/>
      <c r="F46" s="17"/>
      <c r="G46" s="117" t="s">
        <v>66</v>
      </c>
      <c r="H46" s="118"/>
      <c r="I46" s="24"/>
      <c r="K46" s="25"/>
      <c r="L46" s="32"/>
      <c r="M46" s="8"/>
    </row>
    <row r="47" spans="1:13" x14ac:dyDescent="0.25">
      <c r="A47" s="15" t="s">
        <v>23</v>
      </c>
      <c r="B47" s="16">
        <v>0.15</v>
      </c>
      <c r="C47" s="18"/>
      <c r="D47" s="17"/>
      <c r="E47" s="17"/>
      <c r="F47" s="17"/>
      <c r="G47" s="15" t="s">
        <v>23</v>
      </c>
      <c r="H47" s="59">
        <f>+H48/$B$40</f>
        <v>0.15</v>
      </c>
      <c r="I47" s="24"/>
      <c r="K47" s="25"/>
      <c r="L47" s="37" t="str">
        <f>+IF(B47&lt;=H47,"CUMPLE","NO CUMPLE")</f>
        <v>CUMPLE</v>
      </c>
      <c r="M47" s="8"/>
    </row>
    <row r="48" spans="1:13" x14ac:dyDescent="0.25">
      <c r="A48" s="15" t="s">
        <v>24</v>
      </c>
      <c r="B48" s="29">
        <f>+B40*B47</f>
        <v>212287572</v>
      </c>
      <c r="C48" s="18"/>
      <c r="D48" s="17"/>
      <c r="E48" s="17"/>
      <c r="F48" s="17"/>
      <c r="G48" s="15" t="s">
        <v>24</v>
      </c>
      <c r="H48" s="60">
        <v>212287572</v>
      </c>
      <c r="I48" s="24"/>
      <c r="K48" s="25"/>
      <c r="L48" s="37" t="str">
        <f>+IF(B48&lt;=H48,"CUMPLE","NO CUMPLE")</f>
        <v>CUMPLE</v>
      </c>
      <c r="M48" s="7"/>
    </row>
    <row r="49" spans="1:13" x14ac:dyDescent="0.25">
      <c r="A49" s="4" t="s">
        <v>2</v>
      </c>
      <c r="B49" s="44">
        <f>+B51-B50</f>
        <v>90</v>
      </c>
      <c r="C49" s="19"/>
      <c r="D49" s="19"/>
      <c r="E49" s="20"/>
      <c r="F49" s="19"/>
      <c r="G49" s="4" t="s">
        <v>2</v>
      </c>
      <c r="H49" s="44">
        <f>+H51-H50</f>
        <v>120</v>
      </c>
      <c r="I49" s="19"/>
      <c r="J49" s="20"/>
      <c r="K49" s="26"/>
      <c r="L49" s="37" t="str">
        <f>+IF(B49&lt;=H49,"CUMPLE","NO CUMPLE")</f>
        <v>CUMPLE</v>
      </c>
      <c r="M49" s="7"/>
    </row>
    <row r="50" spans="1:13" x14ac:dyDescent="0.25">
      <c r="A50" s="4" t="s">
        <v>3</v>
      </c>
      <c r="B50" s="14">
        <f>+B42</f>
        <v>44888</v>
      </c>
      <c r="C50" s="21"/>
      <c r="D50" s="21"/>
      <c r="E50" s="22"/>
      <c r="F50" s="21"/>
      <c r="G50" s="4" t="s">
        <v>3</v>
      </c>
      <c r="H50" s="14">
        <v>44888</v>
      </c>
      <c r="I50" s="21"/>
      <c r="J50" s="22"/>
      <c r="K50" s="27"/>
      <c r="L50" s="37" t="str">
        <f>+IF(B50&gt;=H50,"CUMPLE","NO CUMPLE")</f>
        <v>CUMPLE</v>
      </c>
      <c r="M50" s="7"/>
    </row>
    <row r="51" spans="1:13" x14ac:dyDescent="0.25">
      <c r="A51" s="4" t="s">
        <v>4</v>
      </c>
      <c r="B51" s="14">
        <v>44978</v>
      </c>
      <c r="C51" s="35"/>
      <c r="D51" s="23"/>
      <c r="F51" s="23"/>
      <c r="G51" s="4" t="s">
        <v>4</v>
      </c>
      <c r="H51" s="14">
        <v>45008</v>
      </c>
      <c r="I51" s="23"/>
      <c r="K51" s="28"/>
      <c r="L51" s="37" t="str">
        <f>+IF(B51&lt;=H51,"CUMPLE","NO CUMPLE")</f>
        <v>CUMPLE</v>
      </c>
      <c r="M51" s="7"/>
    </row>
    <row r="52" spans="1:13" ht="27.75" customHeight="1" x14ac:dyDescent="0.25">
      <c r="A52" s="39" t="s">
        <v>27</v>
      </c>
      <c r="B52" s="37" t="s">
        <v>25</v>
      </c>
      <c r="C52" s="40"/>
      <c r="D52" s="40"/>
      <c r="E52" s="40"/>
      <c r="F52" s="40"/>
      <c r="G52" s="39" t="s">
        <v>27</v>
      </c>
      <c r="H52" s="37" t="s">
        <v>42</v>
      </c>
      <c r="I52" s="40"/>
      <c r="J52" s="40"/>
      <c r="K52" s="41"/>
      <c r="L52" s="37" t="str">
        <f>+IF(H52="ADJUNTO","CUMPLE", "NO CUMPLE")</f>
        <v>CUMPLE</v>
      </c>
      <c r="M52" s="56"/>
    </row>
    <row r="53" spans="1:13" ht="42.75" customHeight="1" x14ac:dyDescent="0.25">
      <c r="A53" s="7" t="s">
        <v>31</v>
      </c>
      <c r="B53" s="46" t="s">
        <v>25</v>
      </c>
      <c r="G53" s="7" t="s">
        <v>31</v>
      </c>
      <c r="H53" s="37" t="s">
        <v>42</v>
      </c>
      <c r="L53" s="37" t="str">
        <f>+IF(H53="ADJUNTO","CUMPLE", "NO CUMPLE")</f>
        <v>CUMPLE</v>
      </c>
      <c r="M53" s="48"/>
    </row>
    <row r="54" spans="1:13" ht="40.5" customHeight="1" x14ac:dyDescent="0.25">
      <c r="A54" s="7" t="s">
        <v>33</v>
      </c>
      <c r="B54" s="38" t="s">
        <v>32</v>
      </c>
      <c r="G54" s="7" t="s">
        <v>33</v>
      </c>
      <c r="H54" s="37" t="s">
        <v>41</v>
      </c>
      <c r="L54" s="37" t="str">
        <f>+IF(H54="FIRMADA","CUMPLE", "no cumple")</f>
        <v>CUMPLE</v>
      </c>
      <c r="M54" s="42"/>
    </row>
    <row r="56" spans="1:13" x14ac:dyDescent="0.25">
      <c r="B56" s="114"/>
      <c r="C56" s="114"/>
      <c r="D56" s="114"/>
    </row>
    <row r="57" spans="1:13" x14ac:dyDescent="0.25">
      <c r="A57" s="1" t="s">
        <v>29</v>
      </c>
      <c r="B57" s="113">
        <v>44900</v>
      </c>
      <c r="C57" s="114"/>
      <c r="D57" s="114"/>
    </row>
    <row r="58" spans="1:13" x14ac:dyDescent="0.25">
      <c r="A58" s="115"/>
      <c r="B58" s="115"/>
      <c r="C58" s="115"/>
    </row>
    <row r="85" spans="1:5" x14ac:dyDescent="0.25">
      <c r="A85" s="1" t="s">
        <v>29</v>
      </c>
      <c r="B85" s="113">
        <v>44636</v>
      </c>
      <c r="C85" s="114"/>
      <c r="D85" s="114"/>
      <c r="E85" s="1" t="s">
        <v>36</v>
      </c>
    </row>
    <row r="96" spans="1:5" x14ac:dyDescent="0.25">
      <c r="B96" s="113"/>
      <c r="C96" s="114"/>
      <c r="D96" s="114"/>
    </row>
  </sheetData>
  <mergeCells count="85">
    <mergeCell ref="B57:D57"/>
    <mergeCell ref="A58:C58"/>
    <mergeCell ref="B85:D85"/>
    <mergeCell ref="B96:D96"/>
    <mergeCell ref="A44:M44"/>
    <mergeCell ref="A45:F45"/>
    <mergeCell ref="G45:K45"/>
    <mergeCell ref="L45:M45"/>
    <mergeCell ref="G46:H46"/>
    <mergeCell ref="B56:D56"/>
    <mergeCell ref="A37:K37"/>
    <mergeCell ref="L37:M37"/>
    <mergeCell ref="B38:F38"/>
    <mergeCell ref="G38:K38"/>
    <mergeCell ref="B39:F39"/>
    <mergeCell ref="G39:K39"/>
    <mergeCell ref="B33:F33"/>
    <mergeCell ref="G33:K33"/>
    <mergeCell ref="B35:C35"/>
    <mergeCell ref="G35:H35"/>
    <mergeCell ref="B36:C36"/>
    <mergeCell ref="G36:H36"/>
    <mergeCell ref="A29:F30"/>
    <mergeCell ref="G29:K30"/>
    <mergeCell ref="L29:L30"/>
    <mergeCell ref="M29:M30"/>
    <mergeCell ref="A31:F32"/>
    <mergeCell ref="G31:K32"/>
    <mergeCell ref="L31:L32"/>
    <mergeCell ref="M31:M32"/>
    <mergeCell ref="L28:M28"/>
    <mergeCell ref="A22:F23"/>
    <mergeCell ref="G22:K23"/>
    <mergeCell ref="L22:L23"/>
    <mergeCell ref="M22:M23"/>
    <mergeCell ref="B24:F24"/>
    <mergeCell ref="G24:K24"/>
    <mergeCell ref="B26:C26"/>
    <mergeCell ref="G26:H26"/>
    <mergeCell ref="B27:C27"/>
    <mergeCell ref="G27:H27"/>
    <mergeCell ref="A28:K28"/>
    <mergeCell ref="A19:K19"/>
    <mergeCell ref="L19:M19"/>
    <mergeCell ref="A20:F21"/>
    <mergeCell ref="G20:K21"/>
    <mergeCell ref="L20:L21"/>
    <mergeCell ref="M20:M21"/>
    <mergeCell ref="A15:A16"/>
    <mergeCell ref="B15:F16"/>
    <mergeCell ref="G15:K16"/>
    <mergeCell ref="L15:L16"/>
    <mergeCell ref="M15:M16"/>
    <mergeCell ref="A17:A18"/>
    <mergeCell ref="B17:F18"/>
    <mergeCell ref="G17:K18"/>
    <mergeCell ref="L17:L18"/>
    <mergeCell ref="M17:M18"/>
    <mergeCell ref="A12:K12"/>
    <mergeCell ref="L12:M12"/>
    <mergeCell ref="A13:A14"/>
    <mergeCell ref="B13:F14"/>
    <mergeCell ref="G13:K14"/>
    <mergeCell ref="L13:L14"/>
    <mergeCell ref="M13:M14"/>
    <mergeCell ref="A8:A9"/>
    <mergeCell ref="B8:F9"/>
    <mergeCell ref="G8:K9"/>
    <mergeCell ref="L8:L9"/>
    <mergeCell ref="M8:M9"/>
    <mergeCell ref="A10:A11"/>
    <mergeCell ref="B10:F11"/>
    <mergeCell ref="G10:K11"/>
    <mergeCell ref="L10:L11"/>
    <mergeCell ref="M10:M11"/>
    <mergeCell ref="A3:M3"/>
    <mergeCell ref="B4:F4"/>
    <mergeCell ref="G4:K4"/>
    <mergeCell ref="L4:M4"/>
    <mergeCell ref="A5:K5"/>
    <mergeCell ref="A6:A7"/>
    <mergeCell ref="B6:F7"/>
    <mergeCell ref="G6:K7"/>
    <mergeCell ref="L6:L7"/>
    <mergeCell ref="M6:M7"/>
  </mergeCells>
  <pageMargins left="0.7" right="0.7" top="0.75" bottom="0.75" header="0.3" footer="0.3"/>
  <pageSetup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resumen</vt:lpstr>
      <vt:lpstr>1.B&amp;U</vt:lpstr>
      <vt:lpstr>2.DELOITTE (2)</vt:lpstr>
      <vt:lpstr>3. CONSORCIO TELBROAD- PGP</vt:lpstr>
      <vt:lpstr>4. UT KIRUNA Y URBANA</vt:lpstr>
      <vt:lpstr>5. IDOM CONSULTING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ANDRÉS MERCHÁN HERNÁNDEZ</dc:creator>
  <cp:lastModifiedBy>MARCO ANDRES TRIVIÑO BERNAL</cp:lastModifiedBy>
  <cp:lastPrinted>2021-06-28T21:35:42Z</cp:lastPrinted>
  <dcterms:created xsi:type="dcterms:W3CDTF">2021-06-23T19:07:16Z</dcterms:created>
  <dcterms:modified xsi:type="dcterms:W3CDTF">2022-12-21T00:00:35Z</dcterms:modified>
</cp:coreProperties>
</file>