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RIO\CIRCUITOS VIALES\LICITACION PLATO\INTERVENTORÍA\"/>
    </mc:Choice>
  </mc:AlternateContent>
  <bookViews>
    <workbookView xWindow="0" yWindow="0" windowWidth="24000" windowHeight="9645"/>
  </bookViews>
  <sheets>
    <sheet name="PRESUPUESTO DETALLADO INTERVENT" sheetId="1" r:id="rId1"/>
  </sheets>
  <externalReferences>
    <externalReference r:id="rId2"/>
  </externalReferences>
  <definedNames>
    <definedName name="A0">#REF!</definedName>
    <definedName name="C_2">#REF!</definedName>
    <definedName name="D_110">#REF!</definedName>
    <definedName name="D_215">#REF!</definedName>
    <definedName name="D_321">#REF!</definedName>
    <definedName name="D_425">#REF!</definedName>
    <definedName name="D_5">#REF!</definedName>
    <definedName name="D_531">#REF!</definedName>
    <definedName name="E_166">#REF!</definedName>
    <definedName name="F_7">#REF!</definedName>
    <definedName name="I_55">#REF!</definedName>
    <definedName name="Summary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1" l="1"/>
  <c r="I12" i="1" l="1"/>
  <c r="H17" i="1"/>
  <c r="H18" i="1"/>
  <c r="H19" i="1"/>
  <c r="H20" i="1"/>
  <c r="H21" i="1"/>
  <c r="H24" i="1"/>
  <c r="H25" i="1"/>
  <c r="G26" i="1"/>
  <c r="H26" i="1"/>
  <c r="H28" i="1"/>
  <c r="F29" i="1"/>
  <c r="H29" i="1" s="1"/>
  <c r="H31" i="1"/>
  <c r="C39" i="1"/>
  <c r="H39" i="1" s="1"/>
  <c r="H40" i="1"/>
  <c r="H41" i="1"/>
  <c r="H42" i="1"/>
  <c r="H43" i="1"/>
  <c r="H44" i="1"/>
  <c r="D46" i="1"/>
  <c r="F46" i="1"/>
  <c r="H30" i="1" l="1"/>
  <c r="H33" i="1" s="1"/>
  <c r="H46" i="1" s="1"/>
  <c r="H48" i="1" s="1"/>
  <c r="H50" i="1" s="1"/>
  <c r="H51" i="1" s="1"/>
  <c r="H52" i="1" s="1"/>
  <c r="I44" i="1"/>
  <c r="I33" i="1" l="1"/>
</calcChain>
</file>

<file path=xl/sharedStrings.xml><?xml version="1.0" encoding="utf-8"?>
<sst xmlns="http://schemas.openxmlformats.org/spreadsheetml/2006/main" count="55" uniqueCount="49">
  <si>
    <t>COSTO TOTAL = ( C ) +(D)</t>
  </si>
  <si>
    <t>IVA DE LA INTERVENTORIA (D)</t>
  </si>
  <si>
    <t>COSTO BASICO = (A) + (B) = ( C )</t>
  </si>
  <si>
    <t>TOTAL OTROS COSTOS DIRECTOS = SUMATORIA DE (9) = (B)</t>
  </si>
  <si>
    <t>%</t>
  </si>
  <si>
    <t>MES</t>
  </si>
  <si>
    <t>Comunicación, telefóno, fax, emails.</t>
  </si>
  <si>
    <t>Edición de informe,  papelería, reproducción de documentos, incluye fotografía.</t>
  </si>
  <si>
    <t>Ensayos de Laboratorio</t>
  </si>
  <si>
    <t>Alquiler dotación para oficina</t>
  </si>
  <si>
    <t>Oficina - campamento (incluye servicios públicos)</t>
  </si>
  <si>
    <t>Equipo completo de topografía</t>
  </si>
  <si>
    <t>Vehículo camioneta CHEVROLET DMAX modelo 2018 (4x4) incluye conductor y suministro de gasolina durante la ejecución del proyecto mantenimiento preventivo</t>
  </si>
  <si>
    <t>COSTO DE ALQUILER DE EQUIPOS Y OFICINA</t>
  </si>
  <si>
    <t>VALOR PARCIAL (7)*(8) = (9)</t>
  </si>
  <si>
    <t>TIEMPO DE UTILIZACIÓN (8)</t>
  </si>
  <si>
    <t>COSTO ($) (7)</t>
  </si>
  <si>
    <t>UNIDAD</t>
  </si>
  <si>
    <t>OTROS COSTOS DIRECTOS</t>
  </si>
  <si>
    <t xml:space="preserve">CANT </t>
  </si>
  <si>
    <t>TOTAL COSTO DE PERSONAL = (5) * (6) = (A)</t>
  </si>
  <si>
    <t>FACTOR MULTIPLICADOR = (6)</t>
  </si>
  <si>
    <t>SUBTOTAL COSTO DE PERSONAL = SUMATORIA DE (4) = (5)</t>
  </si>
  <si>
    <t>Cadenero 2</t>
  </si>
  <si>
    <t>Cadenero 1</t>
  </si>
  <si>
    <t>PERSONAL AUXILIAR TECNICO</t>
  </si>
  <si>
    <t>Secretaria 1</t>
  </si>
  <si>
    <t>Topográfo Inspector</t>
  </si>
  <si>
    <t>Inspector de Obra</t>
  </si>
  <si>
    <t>PERSONAL TECNICO</t>
  </si>
  <si>
    <t>Trabajadora Social</t>
  </si>
  <si>
    <t>Arquitecto</t>
  </si>
  <si>
    <t>Especialista en Geotecnia</t>
  </si>
  <si>
    <t>Ingeniero Residente</t>
  </si>
  <si>
    <t>Director de Interventoría *</t>
  </si>
  <si>
    <t>PERSONAL PROFESIONAL</t>
  </si>
  <si>
    <t>COSTO DIRECTO DEL PERSONAL</t>
  </si>
  <si>
    <t>VALOR PARCIAL ($) PARCIAL ((1)*(2)*(3) *(4) =(5)</t>
  </si>
  <si>
    <t>PARTICIPACIÓN TOTAL (h-mes) (3)</t>
  </si>
  <si>
    <t>DEDICACIÓN MES (2)</t>
  </si>
  <si>
    <t>SUELDO Y/O JORNAL MENSUAL (1)</t>
  </si>
  <si>
    <t>CARGO / OFICIO</t>
  </si>
  <si>
    <t>CANT (1)</t>
  </si>
  <si>
    <t>VALOR</t>
  </si>
  <si>
    <t>TIEMPO  (MESES)</t>
  </si>
  <si>
    <t>PLATO</t>
  </si>
  <si>
    <t>MEJORAMIENTO DE CIRCUITOS VIALES CON ASPECTOS URBANÍSTICOS DE LA SUBREGIÓN CENTRO DEL DEPARTAMENTO DEL MAGDALENA</t>
  </si>
  <si>
    <t>PROYECTO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</si>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</sst>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 * #,##0.00_ ;_ * \-#,##0.00_ ;_ * &quot;-&quot;??_ ;_ @_ "/>
    <numFmt numFmtId="165" formatCode="&quot;$&quot;\ #,##0"/>
    <numFmt numFmtId="166" formatCode="&quot;$&quot;\ #,##0.00"/>
    <numFmt numFmtId="167" formatCode="_-&quot;$&quot;\ * #,##0_-;\-&quot;$&quot;\ * #,##0_-;_-&quot;$&quot;\ * &quot;-&quot;_-;_-@_-"/>
    <numFmt numFmtId="168" formatCode="0.0000"/>
    <numFmt numFmtId="169" formatCode="&quot;$&quot;\ #,##0.0000"/>
    <numFmt numFmtId="170" formatCode="&quot;$&quot;#,##0.00;\-&quot;$&quot;#,##0.00"/>
    <numFmt numFmtId="171" formatCode="&quot;$&quot;\ #,##0.00;&quot;$&quot;\ \-#,##0.00"/>
    <numFmt numFmtId="172" formatCode="#,##0.00_ ;\-#,##0.00\ "/>
    <numFmt numFmtId="173" formatCode="_([$$-240A]\ * #,##0.00_);_([$$-240A]\ * \(#,##0.00\);_([$$-240A]\ * &quot;-&quot;??_);_(@_)"/>
  </numFmts>
  <fonts count="11" x14ac:knownFonts="1">
    <font>
      <sz val="10"/>
      <name val="Arial"/>
    </font>
    <font>
      <sz val="11"/>
      <color theme="0"/>
      <name val="Tahoma"/>
      <family val="2"/>
    </font>
    <font>
      <sz val="10"/>
      <name val="Arial"/>
      <family val="2"/>
    </font>
    <font>
      <sz val="11"/>
      <name val="Tahoma"/>
      <family val="2"/>
    </font>
    <font>
      <b/>
      <sz val="11"/>
      <color theme="0"/>
      <name val="Tahoma"/>
      <family val="2"/>
    </font>
    <font>
      <b/>
      <sz val="11"/>
      <name val="Tahoma"/>
      <family val="2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sz val="10"/>
      <color theme="0"/>
      <name val="Tahoma"/>
      <family val="2"/>
    </font>
    <font>
      <b/>
      <sz val="18"/>
      <name val="Tahoma"/>
      <family val="2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</cellStyleXfs>
  <cellXfs count="101">
    <xf numFmtId="0" fontId="0" fillId="0" borderId="0" xfId="0"/>
    <xf numFmtId="0" fontId="1" fillId="0" borderId="0" xfId="0" applyFont="1"/>
    <xf numFmtId="165" fontId="1" fillId="2" borderId="1" xfId="1" applyNumberFormat="1" applyFont="1" applyFill="1" applyBorder="1" applyAlignment="1">
      <alignment horizontal="center" vertical="center"/>
    </xf>
    <xf numFmtId="0" fontId="3" fillId="0" borderId="0" xfId="0" applyFont="1"/>
    <xf numFmtId="10" fontId="3" fillId="0" borderId="0" xfId="3" applyNumberFormat="1" applyFont="1"/>
    <xf numFmtId="166" fontId="4" fillId="2" borderId="5" xfId="1" applyNumberFormat="1" applyFont="1" applyFill="1" applyBorder="1" applyAlignment="1">
      <alignment horizontal="right"/>
    </xf>
    <xf numFmtId="166" fontId="1" fillId="2" borderId="5" xfId="1" applyNumberFormat="1" applyFont="1" applyFill="1" applyBorder="1" applyAlignment="1">
      <alignment horizontal="right"/>
    </xf>
    <xf numFmtId="166" fontId="4" fillId="2" borderId="11" xfId="1" applyNumberFormat="1" applyFont="1" applyFill="1" applyBorder="1" applyAlignment="1">
      <alignment horizontal="right"/>
    </xf>
    <xf numFmtId="0" fontId="4" fillId="2" borderId="5" xfId="0" quotePrefix="1" applyFont="1" applyFill="1" applyBorder="1"/>
    <xf numFmtId="166" fontId="6" fillId="0" borderId="5" xfId="1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6" fontId="7" fillId="0" borderId="5" xfId="0" applyNumberFormat="1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left"/>
    </xf>
    <xf numFmtId="0" fontId="5" fillId="0" borderId="5" xfId="0" quotePrefix="1" applyFont="1" applyBorder="1" applyAlignment="1">
      <alignment horizontal="center"/>
    </xf>
    <xf numFmtId="166" fontId="6" fillId="0" borderId="5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center" vertical="center"/>
    </xf>
    <xf numFmtId="10" fontId="6" fillId="0" borderId="5" xfId="2" applyNumberFormat="1" applyFont="1" applyBorder="1" applyAlignment="1">
      <alignment horizontal="right" vertical="center"/>
    </xf>
    <xf numFmtId="0" fontId="3" fillId="0" borderId="5" xfId="0" quotePrefix="1" applyFont="1" applyBorder="1" applyAlignment="1">
      <alignment horizontal="center"/>
    </xf>
    <xf numFmtId="166" fontId="6" fillId="0" borderId="5" xfId="4" applyNumberFormat="1" applyFont="1" applyBorder="1" applyAlignment="1">
      <alignment horizontal="right" vertical="center"/>
    </xf>
    <xf numFmtId="10" fontId="1" fillId="0" borderId="0" xfId="3" applyNumberFormat="1" applyFont="1"/>
    <xf numFmtId="166" fontId="6" fillId="0" borderId="5" xfId="4" applyNumberFormat="1" applyFont="1" applyFill="1" applyBorder="1" applyAlignment="1">
      <alignment horizontal="right" vertical="center"/>
    </xf>
    <xf numFmtId="0" fontId="3" fillId="0" borderId="5" xfId="0" quotePrefix="1" applyFont="1" applyBorder="1" applyAlignment="1">
      <alignment horizontal="justify" vertical="justify"/>
    </xf>
    <xf numFmtId="0" fontId="3" fillId="0" borderId="5" xfId="0" quotePrefix="1" applyFont="1" applyBorder="1" applyAlignment="1">
      <alignment horizontal="center" vertical="center"/>
    </xf>
    <xf numFmtId="10" fontId="3" fillId="0" borderId="5" xfId="0" quotePrefix="1" applyNumberFormat="1" applyFont="1" applyBorder="1" applyAlignment="1">
      <alignment horizontal="center"/>
    </xf>
    <xf numFmtId="0" fontId="3" fillId="0" borderId="5" xfId="0" quotePrefix="1" applyFont="1" applyBorder="1" applyAlignment="1">
      <alignment horizontal="left" wrapText="1"/>
    </xf>
    <xf numFmtId="10" fontId="3" fillId="0" borderId="5" xfId="0" quotePrefix="1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center" wrapText="1"/>
    </xf>
    <xf numFmtId="0" fontId="5" fillId="0" borderId="5" xfId="0" quotePrefix="1" applyFont="1" applyBorder="1" applyAlignment="1">
      <alignment horizontal="left"/>
    </xf>
    <xf numFmtId="165" fontId="4" fillId="2" borderId="11" xfId="0" applyNumberFormat="1" applyFont="1" applyFill="1" applyBorder="1" applyAlignment="1">
      <alignment horizontal="center" vertical="justify"/>
    </xf>
    <xf numFmtId="0" fontId="4" fillId="2" borderId="11" xfId="0" applyFont="1" applyFill="1" applyBorder="1" applyAlignment="1">
      <alignment horizontal="center" vertical="justify"/>
    </xf>
    <xf numFmtId="0" fontId="4" fillId="2" borderId="11" xfId="0" applyFont="1" applyFill="1" applyBorder="1" applyAlignment="1">
      <alignment horizontal="center" vertical="center"/>
    </xf>
    <xf numFmtId="0" fontId="4" fillId="2" borderId="14" xfId="0" quotePrefix="1" applyFont="1" applyFill="1" applyBorder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166" fontId="4" fillId="2" borderId="11" xfId="0" applyNumberFormat="1" applyFont="1" applyFill="1" applyBorder="1" applyAlignment="1">
      <alignment horizontal="right" vertical="center"/>
    </xf>
    <xf numFmtId="0" fontId="4" fillId="0" borderId="5" xfId="0" quotePrefix="1" applyFont="1" applyBorder="1"/>
    <xf numFmtId="168" fontId="4" fillId="2" borderId="11" xfId="0" applyNumberFormat="1" applyFont="1" applyFill="1" applyBorder="1" applyAlignment="1">
      <alignment horizontal="right" vertical="center"/>
    </xf>
    <xf numFmtId="166" fontId="4" fillId="2" borderId="1" xfId="0" applyNumberFormat="1" applyFont="1" applyFill="1" applyBorder="1" applyAlignment="1">
      <alignment horizontal="right" vertical="center"/>
    </xf>
    <xf numFmtId="166" fontId="6" fillId="0" borderId="15" xfId="0" applyNumberFormat="1" applyFont="1" applyBorder="1" applyAlignment="1">
      <alignment horizontal="right" vertical="center"/>
    </xf>
    <xf numFmtId="4" fontId="6" fillId="0" borderId="15" xfId="0" applyNumberFormat="1" applyFont="1" applyBorder="1" applyAlignment="1">
      <alignment horizontal="center" vertical="center"/>
    </xf>
    <xf numFmtId="10" fontId="6" fillId="0" borderId="15" xfId="0" applyNumberFormat="1" applyFont="1" applyBorder="1" applyAlignment="1">
      <alignment horizontal="center" vertical="center"/>
    </xf>
    <xf numFmtId="169" fontId="6" fillId="0" borderId="15" xfId="0" applyNumberFormat="1" applyFont="1" applyBorder="1" applyAlignment="1">
      <alignment horizontal="right" vertical="center"/>
    </xf>
    <xf numFmtId="0" fontId="3" fillId="0" borderId="15" xfId="0" quotePrefix="1" applyFont="1" applyBorder="1" applyAlignment="1">
      <alignment horizontal="left"/>
    </xf>
    <xf numFmtId="0" fontId="3" fillId="0" borderId="15" xfId="0" quotePrefix="1" applyFont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15" xfId="0" quotePrefix="1" applyFont="1" applyBorder="1" applyAlignment="1">
      <alignment horizontal="center" vertical="center"/>
    </xf>
    <xf numFmtId="165" fontId="4" fillId="2" borderId="19" xfId="0" applyNumberFormat="1" applyFont="1" applyFill="1" applyBorder="1" applyAlignment="1">
      <alignment horizontal="center" vertical="justify"/>
    </xf>
    <xf numFmtId="0" fontId="4" fillId="2" borderId="19" xfId="0" applyFont="1" applyFill="1" applyBorder="1" applyAlignment="1">
      <alignment horizontal="center" vertical="justify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170" fontId="8" fillId="0" borderId="0" xfId="0" applyNumberFormat="1" applyFont="1"/>
    <xf numFmtId="0" fontId="3" fillId="0" borderId="1" xfId="0" quotePrefix="1" applyFont="1" applyBorder="1" applyAlignment="1">
      <alignment horizontal="center" vertical="center"/>
    </xf>
    <xf numFmtId="10" fontId="3" fillId="0" borderId="0" xfId="2" applyNumberFormat="1" applyFont="1"/>
    <xf numFmtId="0" fontId="3" fillId="2" borderId="8" xfId="0" quotePrefix="1" applyFont="1" applyFill="1" applyBorder="1" applyAlignment="1">
      <alignment horizontal="center" vertical="center" wrapText="1"/>
    </xf>
    <xf numFmtId="0" fontId="3" fillId="0" borderId="19" xfId="0" quotePrefix="1" applyFont="1" applyBorder="1" applyAlignment="1">
      <alignment horizontal="center" vertical="center" wrapText="1"/>
    </xf>
    <xf numFmtId="165" fontId="9" fillId="0" borderId="8" xfId="5" applyNumberFormat="1" applyFont="1" applyBorder="1" applyAlignment="1">
      <alignment wrapText="1"/>
    </xf>
    <xf numFmtId="0" fontId="9" fillId="0" borderId="10" xfId="5" applyFont="1" applyBorder="1" applyAlignment="1">
      <alignment horizontal="center" wrapText="1"/>
    </xf>
    <xf numFmtId="0" fontId="10" fillId="0" borderId="0" xfId="0" applyFont="1"/>
    <xf numFmtId="173" fontId="0" fillId="0" borderId="0" xfId="0" applyNumberFormat="1"/>
    <xf numFmtId="166" fontId="0" fillId="0" borderId="0" xfId="0" applyNumberFormat="1"/>
    <xf numFmtId="0" fontId="9" fillId="0" borderId="9" xfId="5" quotePrefix="1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172" fontId="3" fillId="0" borderId="7" xfId="0" applyNumberFormat="1" applyFont="1" applyBorder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172" fontId="3" fillId="0" borderId="6" xfId="0" applyNumberFormat="1" applyFont="1" applyBorder="1" applyAlignment="1">
      <alignment horizontal="center" vertical="center"/>
    </xf>
    <xf numFmtId="171" fontId="3" fillId="0" borderId="4" xfId="0" applyNumberFormat="1" applyFont="1" applyBorder="1" applyAlignment="1">
      <alignment horizontal="center" vertical="center"/>
    </xf>
    <xf numFmtId="171" fontId="3" fillId="0" borderId="3" xfId="0" applyNumberFormat="1" applyFont="1" applyBorder="1" applyAlignment="1">
      <alignment horizontal="center" vertical="center"/>
    </xf>
    <xf numFmtId="171" fontId="3" fillId="0" borderId="2" xfId="0" applyNumberFormat="1" applyFont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left"/>
    </xf>
    <xf numFmtId="0" fontId="4" fillId="2" borderId="3" xfId="0" quotePrefix="1" applyFont="1" applyFill="1" applyBorder="1" applyAlignment="1">
      <alignment horizontal="left"/>
    </xf>
    <xf numFmtId="0" fontId="4" fillId="2" borderId="2" xfId="0" quotePrefix="1" applyFont="1" applyFill="1" applyBorder="1" applyAlignment="1">
      <alignment horizontal="left"/>
    </xf>
    <xf numFmtId="0" fontId="4" fillId="2" borderId="7" xfId="0" quotePrefix="1" applyFont="1" applyFill="1" applyBorder="1" applyAlignment="1">
      <alignment horizontal="center"/>
    </xf>
    <xf numFmtId="0" fontId="4" fillId="2" borderId="0" xfId="0" quotePrefix="1" applyFont="1" applyFill="1" applyAlignment="1">
      <alignment horizontal="center"/>
    </xf>
    <xf numFmtId="0" fontId="4" fillId="2" borderId="6" xfId="0" quotePrefix="1" applyFont="1" applyFill="1" applyBorder="1" applyAlignment="1">
      <alignment horizontal="center"/>
    </xf>
    <xf numFmtId="0" fontId="3" fillId="2" borderId="4" xfId="0" quotePrefix="1" applyFont="1" applyFill="1" applyBorder="1" applyAlignment="1">
      <alignment horizontal="center" vertical="center"/>
    </xf>
    <xf numFmtId="0" fontId="3" fillId="2" borderId="3" xfId="0" quotePrefix="1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/>
    </xf>
    <xf numFmtId="0" fontId="3" fillId="0" borderId="18" xfId="0" quotePrefix="1" applyFont="1" applyBorder="1" applyAlignment="1">
      <alignment horizontal="center"/>
    </xf>
    <xf numFmtId="0" fontId="3" fillId="0" borderId="17" xfId="0" quotePrefix="1" applyFont="1" applyBorder="1" applyAlignment="1">
      <alignment horizontal="center"/>
    </xf>
    <xf numFmtId="0" fontId="3" fillId="0" borderId="16" xfId="0" quotePrefix="1" applyFont="1" applyBorder="1" applyAlignment="1">
      <alignment horizontal="center"/>
    </xf>
    <xf numFmtId="0" fontId="3" fillId="0" borderId="10" xfId="0" quotePrefix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2" xfId="0" quotePrefix="1" applyFont="1" applyBorder="1" applyAlignment="1">
      <alignment horizontal="center"/>
    </xf>
    <xf numFmtId="0" fontId="4" fillId="2" borderId="14" xfId="0" quotePrefix="1" applyFont="1" applyFill="1" applyBorder="1" applyAlignment="1">
      <alignment horizontal="center"/>
    </xf>
    <xf numFmtId="0" fontId="4" fillId="2" borderId="13" xfId="0" quotePrefix="1" applyFont="1" applyFill="1" applyBorder="1" applyAlignment="1">
      <alignment horizontal="center"/>
    </xf>
    <xf numFmtId="0" fontId="4" fillId="2" borderId="12" xfId="0" quotePrefix="1" applyFont="1" applyFill="1" applyBorder="1" applyAlignment="1">
      <alignment horizontal="center"/>
    </xf>
    <xf numFmtId="0" fontId="5" fillId="0" borderId="7" xfId="0" quotePrefix="1" applyFont="1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2" borderId="10" xfId="0" quotePrefix="1" applyFont="1" applyFill="1" applyBorder="1" applyAlignment="1">
      <alignment horizontal="center"/>
    </xf>
    <xf numFmtId="0" fontId="5" fillId="2" borderId="9" xfId="0" quotePrefix="1" applyFont="1" applyFill="1" applyBorder="1" applyAlignment="1">
      <alignment horizontal="center"/>
    </xf>
    <xf numFmtId="0" fontId="5" fillId="2" borderId="8" xfId="0" quotePrefix="1" applyFont="1" applyFill="1" applyBorder="1" applyAlignment="1">
      <alignment horizontal="center"/>
    </xf>
    <xf numFmtId="0" fontId="4" fillId="2" borderId="14" xfId="0" quotePrefix="1" applyFont="1" applyFill="1" applyBorder="1" applyAlignment="1">
      <alignment horizontal="left"/>
    </xf>
    <xf numFmtId="0" fontId="4" fillId="2" borderId="13" xfId="0" quotePrefix="1" applyFont="1" applyFill="1" applyBorder="1" applyAlignment="1">
      <alignment horizontal="left"/>
    </xf>
    <xf numFmtId="0" fontId="4" fillId="2" borderId="12" xfId="0" quotePrefix="1" applyFont="1" applyFill="1" applyBorder="1" applyAlignment="1">
      <alignment horizontal="left"/>
    </xf>
  </cellXfs>
  <cellStyles count="6">
    <cellStyle name="Millares" xfId="1" builtinId="3"/>
    <cellStyle name="Moneda [0] 4" xfId="4"/>
    <cellStyle name="Normal" xfId="0" builtinId="0"/>
    <cellStyle name="Normal 2 10" xfId="5"/>
    <cellStyle name="Percent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0</xdr:row>
      <xdr:rowOff>0</xdr:rowOff>
    </xdr:from>
    <xdr:ext cx="11801475" cy="1285875"/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0"/>
          <a:ext cx="11801475" cy="12858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\Downloads\Copia%20de%20G302.Presupuesto%20Urbanismo%20%20Cen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ASIGNACION"/>
      <sheetName val="PRESUPUESTOS DETALLADO"/>
      <sheetName val="CANTIDADES DE OBRA"/>
      <sheetName val="AIU"/>
      <sheetName val="P. INTERVENTORIA"/>
      <sheetName val="CRONO"/>
      <sheetName val="DISEÑO VIA ARIGUANI"/>
      <sheetName val="DISEÑO VIA ARIGUANI P NUEVO"/>
      <sheetName val="DISEÑO VIA CHIBOLO"/>
      <sheetName val="DISEÑO VIA NUEVA GRANADA"/>
      <sheetName val="DISEÑO VIA SAN ANGEL"/>
      <sheetName val="DISEÑO VIA TENERIFE"/>
      <sheetName val="DISEÑO VIA PLATO"/>
      <sheetName val="INSUMOS"/>
      <sheetName val="FACTOR PRESTACIONAL"/>
      <sheetName val="AP SUPER"/>
      <sheetName val="LEG-POLIZAS"/>
      <sheetName val="FACTOR MULTIPLICADOR"/>
      <sheetName val="PMA"/>
      <sheetName val="PMA ARB"/>
      <sheetName val="PMT"/>
      <sheetName val="1,1"/>
      <sheetName val="1,2"/>
      <sheetName val="2,1"/>
      <sheetName val="2,2"/>
      <sheetName val="2,5"/>
      <sheetName val="3,1,1"/>
      <sheetName val="3,1,2"/>
      <sheetName val="3,2,1"/>
      <sheetName val="3,2,2"/>
      <sheetName val="4,1,1"/>
      <sheetName val="4,2,1"/>
      <sheetName val="4,2,2 Base en cemento"/>
      <sheetName val="4,2,2"/>
      <sheetName val="4,2,4 Mat. Terraplen"/>
      <sheetName val="5,1,1"/>
      <sheetName val="5,1,2"/>
      <sheetName val="5,1,3"/>
      <sheetName val="5,1,4"/>
      <sheetName val="5,1,5"/>
      <sheetName val="6,1,1"/>
      <sheetName val="6,1,2"/>
      <sheetName val="6,1,2,1"/>
      <sheetName val="6,1,3"/>
      <sheetName val="6,2,1"/>
      <sheetName val="6,2,2"/>
      <sheetName val="6,4,1 Vados"/>
      <sheetName val="6,4,2 Rampas"/>
      <sheetName val="6,4,2,1 Rampas"/>
      <sheetName val="7,2,1"/>
      <sheetName val="7,2,2"/>
      <sheetName val="9,1,1"/>
      <sheetName val="9,1,2 Ret Mat."/>
    </sheetNames>
    <sheetDataSet>
      <sheetData sheetId="0">
        <row r="85">
          <cell r="U85">
            <v>17070811702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6">
          <cell r="E16">
            <v>280000</v>
          </cell>
        </row>
      </sheetData>
      <sheetData sheetId="15">
        <row r="11">
          <cell r="B11">
            <v>4200000</v>
          </cell>
        </row>
      </sheetData>
      <sheetData sheetId="16" refreshError="1"/>
      <sheetData sheetId="17">
        <row r="18">
          <cell r="H18">
            <v>0.05</v>
          </cell>
        </row>
        <row r="29">
          <cell r="H29">
            <v>0.17745</v>
          </cell>
        </row>
      </sheetData>
      <sheetData sheetId="18">
        <row r="33">
          <cell r="F33">
            <v>2.2000000000000002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8:K53"/>
  <sheetViews>
    <sheetView tabSelected="1" topLeftCell="B1" zoomScaleNormal="100" workbookViewId="0">
      <selection activeCell="J13" sqref="J13"/>
    </sheetView>
  </sheetViews>
  <sheetFormatPr baseColWidth="10" defaultRowHeight="12.75" x14ac:dyDescent="0.2"/>
  <cols>
    <col min="3" max="3" width="18.42578125" customWidth="1"/>
    <col min="4" max="4" width="34" customWidth="1"/>
    <col min="5" max="5" width="29.28515625" customWidth="1"/>
    <col min="6" max="6" width="30.85546875" customWidth="1"/>
    <col min="7" max="7" width="32.140625" customWidth="1"/>
    <col min="8" max="8" width="32.42578125" customWidth="1"/>
    <col min="11" max="11" width="16.5703125" bestFit="1" customWidth="1"/>
  </cols>
  <sheetData>
    <row r="8" spans="2:9" ht="13.5" thickBot="1" x14ac:dyDescent="0.25"/>
    <row r="9" spans="2:9" ht="23.25" thickBot="1" x14ac:dyDescent="0.35">
      <c r="B9" s="59"/>
      <c r="C9" s="58"/>
      <c r="D9" s="62" t="s">
        <v>48</v>
      </c>
      <c r="E9" s="63"/>
      <c r="F9" s="63"/>
      <c r="G9" s="63"/>
      <c r="H9" s="57"/>
      <c r="I9" s="1"/>
    </row>
    <row r="10" spans="2:9" ht="14.25" x14ac:dyDescent="0.2">
      <c r="B10" s="3"/>
      <c r="C10" s="56" t="s">
        <v>47</v>
      </c>
      <c r="D10" s="64" t="s">
        <v>46</v>
      </c>
      <c r="E10" s="65"/>
      <c r="F10" s="65"/>
      <c r="G10" s="65"/>
      <c r="H10" s="55" t="s">
        <v>45</v>
      </c>
      <c r="I10" s="1"/>
    </row>
    <row r="11" spans="2:9" ht="14.25" x14ac:dyDescent="0.2">
      <c r="B11" s="3"/>
      <c r="C11" s="23" t="s">
        <v>44</v>
      </c>
      <c r="D11" s="66">
        <v>8</v>
      </c>
      <c r="E11" s="67"/>
      <c r="F11" s="67"/>
      <c r="G11" s="67"/>
      <c r="H11" s="68"/>
      <c r="I11" s="54"/>
    </row>
    <row r="12" spans="2:9" ht="15" thickBot="1" x14ac:dyDescent="0.25">
      <c r="B12" s="3"/>
      <c r="C12" s="53" t="s">
        <v>43</v>
      </c>
      <c r="D12" s="69">
        <v>6105852773.2158451</v>
      </c>
      <c r="E12" s="70"/>
      <c r="F12" s="70"/>
      <c r="G12" s="70"/>
      <c r="H12" s="71"/>
      <c r="I12" s="52" t="e">
        <f>+D12/$C$71</f>
        <v>#DIV/0!</v>
      </c>
    </row>
    <row r="13" spans="2:9" ht="45.75" customHeight="1" x14ac:dyDescent="0.2">
      <c r="B13" s="3"/>
      <c r="C13" s="51" t="s">
        <v>42</v>
      </c>
      <c r="D13" s="50" t="s">
        <v>41</v>
      </c>
      <c r="E13" s="49" t="s">
        <v>40</v>
      </c>
      <c r="F13" s="49" t="s">
        <v>39</v>
      </c>
      <c r="G13" s="49" t="s">
        <v>38</v>
      </c>
      <c r="H13" s="48" t="s">
        <v>37</v>
      </c>
      <c r="I13" s="1"/>
    </row>
    <row r="14" spans="2:9" ht="14.25" x14ac:dyDescent="0.2">
      <c r="B14" s="3"/>
      <c r="C14" s="81" t="s">
        <v>36</v>
      </c>
      <c r="D14" s="81"/>
      <c r="E14" s="81"/>
      <c r="F14" s="81"/>
      <c r="G14" s="81"/>
      <c r="H14" s="81"/>
      <c r="I14" s="1"/>
    </row>
    <row r="15" spans="2:9" ht="14.25" x14ac:dyDescent="0.2">
      <c r="B15" s="3"/>
      <c r="C15" s="81"/>
      <c r="D15" s="81"/>
      <c r="E15" s="81"/>
      <c r="F15" s="81"/>
      <c r="G15" s="81"/>
      <c r="H15" s="81"/>
      <c r="I15" s="1"/>
    </row>
    <row r="16" spans="2:9" ht="14.25" x14ac:dyDescent="0.2">
      <c r="B16" s="3"/>
      <c r="C16" s="83" t="s">
        <v>35</v>
      </c>
      <c r="D16" s="84"/>
      <c r="E16" s="84"/>
      <c r="F16" s="84"/>
      <c r="G16" s="84"/>
      <c r="H16" s="85"/>
      <c r="I16" s="1"/>
    </row>
    <row r="17" spans="2:9" ht="14.25" x14ac:dyDescent="0.2">
      <c r="B17" s="3"/>
      <c r="C17" s="45">
        <v>1</v>
      </c>
      <c r="D17" s="44" t="s">
        <v>34</v>
      </c>
      <c r="E17" s="43"/>
      <c r="F17" s="42">
        <v>0.3</v>
      </c>
      <c r="G17" s="41">
        <v>9</v>
      </c>
      <c r="H17" s="40">
        <f>ROUND(C17*E17*F17*G17,0)</f>
        <v>0</v>
      </c>
      <c r="I17" s="1"/>
    </row>
    <row r="18" spans="2:9" ht="14.25" x14ac:dyDescent="0.2">
      <c r="B18" s="3"/>
      <c r="C18" s="45">
        <v>1</v>
      </c>
      <c r="D18" s="44" t="s">
        <v>33</v>
      </c>
      <c r="E18" s="43"/>
      <c r="F18" s="42">
        <v>0.55000000000000004</v>
      </c>
      <c r="G18" s="41">
        <v>8</v>
      </c>
      <c r="H18" s="40">
        <f>ROUND(C18*E18*F18*G18,0)</f>
        <v>0</v>
      </c>
      <c r="I18" s="1"/>
    </row>
    <row r="19" spans="2:9" ht="14.25" x14ac:dyDescent="0.2">
      <c r="B19" s="3"/>
      <c r="C19" s="45">
        <v>1</v>
      </c>
      <c r="D19" s="44" t="s">
        <v>32</v>
      </c>
      <c r="E19" s="43"/>
      <c r="F19" s="42">
        <v>0.25</v>
      </c>
      <c r="G19" s="41">
        <v>8</v>
      </c>
      <c r="H19" s="40">
        <f>ROUND(C19*E19*F19*G19,0)</f>
        <v>0</v>
      </c>
      <c r="I19" s="1"/>
    </row>
    <row r="20" spans="2:9" ht="14.25" x14ac:dyDescent="0.2">
      <c r="B20" s="3"/>
      <c r="C20" s="45">
        <v>1</v>
      </c>
      <c r="D20" s="44" t="s">
        <v>31</v>
      </c>
      <c r="E20" s="43"/>
      <c r="F20" s="42">
        <v>0.25</v>
      </c>
      <c r="G20" s="41">
        <v>8</v>
      </c>
      <c r="H20" s="40">
        <f>ROUND(C20*E20*F20*G20,0)</f>
        <v>0</v>
      </c>
      <c r="I20" s="1"/>
    </row>
    <row r="21" spans="2:9" ht="14.25" x14ac:dyDescent="0.2">
      <c r="B21" s="3"/>
      <c r="C21" s="45">
        <v>1</v>
      </c>
      <c r="D21" s="44" t="s">
        <v>30</v>
      </c>
      <c r="E21" s="43"/>
      <c r="F21" s="42">
        <v>0.25</v>
      </c>
      <c r="G21" s="41">
        <v>8</v>
      </c>
      <c r="H21" s="40">
        <f>ROUND(C21*E21*F21*G21,0)</f>
        <v>0</v>
      </c>
      <c r="I21" s="1"/>
    </row>
    <row r="22" spans="2:9" ht="14.25" x14ac:dyDescent="0.2">
      <c r="B22" s="3"/>
      <c r="C22" s="82"/>
      <c r="D22" s="82"/>
      <c r="E22" s="82"/>
      <c r="F22" s="82"/>
      <c r="G22" s="82"/>
      <c r="H22" s="82"/>
      <c r="I22" s="1"/>
    </row>
    <row r="23" spans="2:9" ht="14.25" x14ac:dyDescent="0.2">
      <c r="B23" s="3"/>
      <c r="C23" s="83" t="s">
        <v>29</v>
      </c>
      <c r="D23" s="84"/>
      <c r="E23" s="84"/>
      <c r="F23" s="84"/>
      <c r="G23" s="84"/>
      <c r="H23" s="85"/>
      <c r="I23" s="1"/>
    </row>
    <row r="24" spans="2:9" ht="14.25" x14ac:dyDescent="0.2">
      <c r="B24" s="3"/>
      <c r="C24" s="45">
        <v>1</v>
      </c>
      <c r="D24" s="44" t="s">
        <v>28</v>
      </c>
      <c r="E24" s="43"/>
      <c r="F24" s="42">
        <v>0.85</v>
      </c>
      <c r="G24" s="41">
        <v>8</v>
      </c>
      <c r="H24" s="40">
        <f>ROUND(C24*E24*F24*G24,0)</f>
        <v>0</v>
      </c>
      <c r="I24" s="1"/>
    </row>
    <row r="25" spans="2:9" ht="14.25" x14ac:dyDescent="0.2">
      <c r="B25" s="3"/>
      <c r="C25" s="45">
        <v>1</v>
      </c>
      <c r="D25" s="46" t="s">
        <v>27</v>
      </c>
      <c r="E25" s="43"/>
      <c r="F25" s="42">
        <v>0.5</v>
      </c>
      <c r="G25" s="41">
        <v>8</v>
      </c>
      <c r="H25" s="40">
        <f>ROUND(C25*E25*F25*G25,0)</f>
        <v>0</v>
      </c>
      <c r="I25" s="1"/>
    </row>
    <row r="26" spans="2:9" ht="14.25" x14ac:dyDescent="0.2">
      <c r="B26" s="3"/>
      <c r="C26" s="47">
        <v>1</v>
      </c>
      <c r="D26" s="46" t="s">
        <v>26</v>
      </c>
      <c r="E26" s="43"/>
      <c r="F26" s="42">
        <v>0.5</v>
      </c>
      <c r="G26" s="41">
        <f>+G17</f>
        <v>9</v>
      </c>
      <c r="H26" s="40">
        <f>ROUND(C26*E26*F26*G26,0)</f>
        <v>0</v>
      </c>
      <c r="I26" s="1"/>
    </row>
    <row r="27" spans="2:9" ht="14.25" x14ac:dyDescent="0.2">
      <c r="B27" s="3"/>
      <c r="C27" s="83" t="s">
        <v>25</v>
      </c>
      <c r="D27" s="84"/>
      <c r="E27" s="84"/>
      <c r="F27" s="84"/>
      <c r="G27" s="84"/>
      <c r="H27" s="85"/>
      <c r="I27" s="1"/>
    </row>
    <row r="28" spans="2:9" ht="14.25" x14ac:dyDescent="0.2">
      <c r="B28" s="3"/>
      <c r="C28" s="45">
        <v>1</v>
      </c>
      <c r="D28" s="44" t="s">
        <v>24</v>
      </c>
      <c r="E28" s="43"/>
      <c r="F28" s="42">
        <v>0.25</v>
      </c>
      <c r="G28" s="41">
        <v>8</v>
      </c>
      <c r="H28" s="40">
        <f>ROUND(C28*E28*F28*G28,0)</f>
        <v>0</v>
      </c>
      <c r="I28" s="1"/>
    </row>
    <row r="29" spans="2:9" ht="14.25" x14ac:dyDescent="0.2">
      <c r="B29" s="3"/>
      <c r="C29" s="45">
        <v>0</v>
      </c>
      <c r="D29" s="44" t="s">
        <v>23</v>
      </c>
      <c r="E29" s="43"/>
      <c r="F29" s="42">
        <f>+F25</f>
        <v>0.5</v>
      </c>
      <c r="G29" s="41">
        <v>8</v>
      </c>
      <c r="H29" s="40">
        <f>ROUND(C29*E29*F29*G29,0)</f>
        <v>0</v>
      </c>
      <c r="I29" s="1"/>
    </row>
    <row r="30" spans="2:9" ht="15" thickBot="1" x14ac:dyDescent="0.25">
      <c r="B30" s="3"/>
      <c r="C30" s="14"/>
      <c r="D30" s="72" t="s">
        <v>22</v>
      </c>
      <c r="E30" s="73"/>
      <c r="F30" s="73"/>
      <c r="G30" s="74"/>
      <c r="H30" s="39">
        <f>SUM(H17:H29)</f>
        <v>0</v>
      </c>
      <c r="I30" s="1"/>
    </row>
    <row r="31" spans="2:9" ht="15" thickBot="1" x14ac:dyDescent="0.25">
      <c r="B31" s="3"/>
      <c r="C31" s="14"/>
      <c r="D31" s="98" t="s">
        <v>21</v>
      </c>
      <c r="E31" s="99"/>
      <c r="F31" s="99"/>
      <c r="G31" s="100"/>
      <c r="H31" s="38">
        <f>'[1]FACTOR MULTIPLICADOR'!$F$33</f>
        <v>2.2000000000000002</v>
      </c>
      <c r="I31" s="1"/>
    </row>
    <row r="32" spans="2:9" ht="15" thickBot="1" x14ac:dyDescent="0.25">
      <c r="B32" s="3"/>
      <c r="C32" s="14"/>
      <c r="D32" s="86"/>
      <c r="E32" s="87"/>
      <c r="F32" s="87"/>
      <c r="G32" s="87"/>
      <c r="H32" s="88"/>
      <c r="I32" s="1"/>
    </row>
    <row r="33" spans="2:11" ht="15" thickBot="1" x14ac:dyDescent="0.25">
      <c r="B33" s="3"/>
      <c r="C33" s="37"/>
      <c r="D33" s="89" t="s">
        <v>20</v>
      </c>
      <c r="E33" s="90"/>
      <c r="F33" s="90"/>
      <c r="G33" s="91"/>
      <c r="H33" s="36">
        <f>ROUND((H30*H31),0)</f>
        <v>0</v>
      </c>
      <c r="I33" s="20">
        <f>+H33/D12</f>
        <v>0</v>
      </c>
    </row>
    <row r="34" spans="2:11" ht="15" thickBot="1" x14ac:dyDescent="0.25">
      <c r="B34" s="3"/>
      <c r="C34" s="35"/>
      <c r="D34" s="92"/>
      <c r="E34" s="93"/>
      <c r="F34" s="93"/>
      <c r="G34" s="93"/>
      <c r="H34" s="94"/>
      <c r="I34" s="20"/>
    </row>
    <row r="35" spans="2:11" ht="29.25" thickBot="1" x14ac:dyDescent="0.25">
      <c r="B35" s="3"/>
      <c r="C35" s="34" t="s">
        <v>19</v>
      </c>
      <c r="D35" s="33" t="s">
        <v>18</v>
      </c>
      <c r="E35" s="32" t="s">
        <v>17</v>
      </c>
      <c r="F35" s="32" t="s">
        <v>16</v>
      </c>
      <c r="G35" s="31" t="s">
        <v>15</v>
      </c>
      <c r="H35" s="30" t="s">
        <v>14</v>
      </c>
      <c r="I35" s="1"/>
    </row>
    <row r="36" spans="2:11" ht="14.25" x14ac:dyDescent="0.2">
      <c r="B36" s="3"/>
      <c r="C36" s="14"/>
      <c r="D36" s="29"/>
      <c r="E36" s="12"/>
      <c r="F36" s="11"/>
      <c r="G36" s="10"/>
      <c r="H36" s="9"/>
      <c r="I36" s="1"/>
    </row>
    <row r="37" spans="2:11" ht="28.5" x14ac:dyDescent="0.2">
      <c r="B37" s="3"/>
      <c r="C37" s="14"/>
      <c r="D37" s="28" t="s">
        <v>13</v>
      </c>
      <c r="E37" s="12"/>
      <c r="F37" s="15"/>
      <c r="G37" s="27"/>
      <c r="H37" s="15"/>
      <c r="I37" s="1"/>
    </row>
    <row r="38" spans="2:11" ht="71.25" x14ac:dyDescent="0.2">
      <c r="B38" s="3"/>
      <c r="C38" s="26">
        <v>0.6</v>
      </c>
      <c r="D38" s="25" t="s">
        <v>12</v>
      </c>
      <c r="E38" s="12" t="s">
        <v>5</v>
      </c>
      <c r="F38" s="21"/>
      <c r="G38" s="16">
        <v>8</v>
      </c>
      <c r="H38" s="15">
        <f t="shared" ref="H38:H44" si="0">ROUND((F38*G38*C38),0)</f>
        <v>0</v>
      </c>
      <c r="I38" s="1"/>
    </row>
    <row r="39" spans="2:11" ht="14.25" x14ac:dyDescent="0.2">
      <c r="B39" s="3"/>
      <c r="C39" s="24">
        <f>+F25</f>
        <v>0.5</v>
      </c>
      <c r="D39" s="13" t="s">
        <v>11</v>
      </c>
      <c r="E39" s="12" t="s">
        <v>5</v>
      </c>
      <c r="F39" s="19"/>
      <c r="G39" s="16">
        <v>4</v>
      </c>
      <c r="H39" s="15">
        <f t="shared" si="0"/>
        <v>0</v>
      </c>
      <c r="I39" s="1"/>
    </row>
    <row r="40" spans="2:11" ht="14.25" x14ac:dyDescent="0.2">
      <c r="B40" s="3"/>
      <c r="C40" s="18">
        <v>1</v>
      </c>
      <c r="D40" s="13" t="s">
        <v>10</v>
      </c>
      <c r="E40" s="12" t="s">
        <v>5</v>
      </c>
      <c r="F40" s="19"/>
      <c r="G40" s="16">
        <v>8</v>
      </c>
      <c r="H40" s="15">
        <f t="shared" si="0"/>
        <v>0</v>
      </c>
      <c r="I40" s="1"/>
    </row>
    <row r="41" spans="2:11" ht="14.25" x14ac:dyDescent="0.2">
      <c r="B41" s="3"/>
      <c r="C41" s="18">
        <v>1</v>
      </c>
      <c r="D41" s="13" t="s">
        <v>9</v>
      </c>
      <c r="E41" s="12" t="s">
        <v>5</v>
      </c>
      <c r="F41" s="19"/>
      <c r="G41" s="16">
        <v>8</v>
      </c>
      <c r="H41" s="15">
        <f t="shared" si="0"/>
        <v>0</v>
      </c>
      <c r="I41" s="1"/>
    </row>
    <row r="42" spans="2:11" ht="14.25" x14ac:dyDescent="0.2">
      <c r="B42" s="3"/>
      <c r="C42" s="18">
        <v>4</v>
      </c>
      <c r="D42" s="13" t="s">
        <v>8</v>
      </c>
      <c r="E42" s="12" t="s">
        <v>5</v>
      </c>
      <c r="F42" s="21"/>
      <c r="G42" s="16">
        <v>4</v>
      </c>
      <c r="H42" s="15">
        <f t="shared" si="0"/>
        <v>0</v>
      </c>
      <c r="I42" s="1"/>
    </row>
    <row r="43" spans="2:11" ht="42.75" x14ac:dyDescent="0.2">
      <c r="B43" s="3"/>
      <c r="C43" s="23">
        <v>1</v>
      </c>
      <c r="D43" s="22" t="s">
        <v>7</v>
      </c>
      <c r="E43" s="12" t="s">
        <v>5</v>
      </c>
      <c r="F43" s="21"/>
      <c r="G43" s="16">
        <v>8</v>
      </c>
      <c r="H43" s="15">
        <f t="shared" si="0"/>
        <v>0</v>
      </c>
      <c r="I43" s="1"/>
      <c r="K43" s="60"/>
    </row>
    <row r="44" spans="2:11" ht="14.25" x14ac:dyDescent="0.2">
      <c r="B44" s="3"/>
      <c r="C44" s="18">
        <v>1</v>
      </c>
      <c r="D44" s="13" t="s">
        <v>6</v>
      </c>
      <c r="E44" s="12" t="s">
        <v>5</v>
      </c>
      <c r="F44" s="19"/>
      <c r="G44" s="16">
        <v>8</v>
      </c>
      <c r="H44" s="15">
        <f t="shared" si="0"/>
        <v>0</v>
      </c>
      <c r="I44" s="20">
        <f>SUM(H37:H44)/D12</f>
        <v>0</v>
      </c>
    </row>
    <row r="45" spans="2:11" ht="14.25" x14ac:dyDescent="0.2">
      <c r="B45" s="3"/>
      <c r="C45" s="18"/>
      <c r="D45" s="13"/>
      <c r="E45" s="12"/>
      <c r="F45" s="19"/>
      <c r="G45" s="16"/>
      <c r="H45" s="15"/>
      <c r="I45" s="1"/>
    </row>
    <row r="46" spans="2:11" ht="14.25" x14ac:dyDescent="0.2">
      <c r="B46" s="3"/>
      <c r="C46" s="18"/>
      <c r="D46" s="13">
        <f>+$C$105</f>
        <v>0</v>
      </c>
      <c r="E46" s="12" t="s">
        <v>4</v>
      </c>
      <c r="F46" s="17">
        <f>+'[1]LEG-POLIZAS'!$H$29-'[1]LEG-POLIZAS'!$H$18</f>
        <v>0.12745000000000001</v>
      </c>
      <c r="G46" s="16"/>
      <c r="H46" s="15">
        <f>F46*1.19*(H33+SUM(H37:H44))</f>
        <v>0</v>
      </c>
      <c r="I46" s="1"/>
    </row>
    <row r="47" spans="2:11" ht="15" thickBot="1" x14ac:dyDescent="0.25">
      <c r="B47" s="3"/>
      <c r="C47" s="14"/>
      <c r="D47" s="13"/>
      <c r="E47" s="12"/>
      <c r="F47" s="11"/>
      <c r="G47" s="10"/>
      <c r="H47" s="9"/>
      <c r="I47" s="1"/>
    </row>
    <row r="48" spans="2:11" ht="15" thickBot="1" x14ac:dyDescent="0.25">
      <c r="B48" s="3"/>
      <c r="C48" s="8"/>
      <c r="D48" s="89" t="s">
        <v>3</v>
      </c>
      <c r="E48" s="90"/>
      <c r="F48" s="90"/>
      <c r="G48" s="91"/>
      <c r="H48" s="7">
        <f>SUM(H37:H47)</f>
        <v>0</v>
      </c>
      <c r="I48" s="1"/>
      <c r="K48" s="61"/>
    </row>
    <row r="49" spans="2:11" ht="14.25" x14ac:dyDescent="0.2">
      <c r="B49" s="3"/>
      <c r="C49" s="95"/>
      <c r="D49" s="96"/>
      <c r="E49" s="96"/>
      <c r="F49" s="96"/>
      <c r="G49" s="97"/>
      <c r="H49" s="6"/>
      <c r="I49" s="1"/>
    </row>
    <row r="50" spans="2:11" ht="14.25" x14ac:dyDescent="0.2">
      <c r="B50" s="3"/>
      <c r="C50" s="75" t="s">
        <v>2</v>
      </c>
      <c r="D50" s="76"/>
      <c r="E50" s="76"/>
      <c r="F50" s="76"/>
      <c r="G50" s="77"/>
      <c r="H50" s="5">
        <f>H33+H48</f>
        <v>0</v>
      </c>
      <c r="I50" s="1"/>
      <c r="K50" s="61"/>
    </row>
    <row r="51" spans="2:11" ht="14.25" x14ac:dyDescent="0.2">
      <c r="B51" s="3"/>
      <c r="C51" s="75" t="s">
        <v>1</v>
      </c>
      <c r="D51" s="76"/>
      <c r="E51" s="76"/>
      <c r="F51" s="76"/>
      <c r="G51" s="77"/>
      <c r="H51" s="5">
        <f>ROUND(H50*0.19/100,0)*100</f>
        <v>0</v>
      </c>
      <c r="I51" s="1"/>
    </row>
    <row r="52" spans="2:11" ht="14.25" x14ac:dyDescent="0.2">
      <c r="B52" s="3"/>
      <c r="C52" s="75" t="s">
        <v>0</v>
      </c>
      <c r="D52" s="76"/>
      <c r="E52" s="76"/>
      <c r="F52" s="76"/>
      <c r="G52" s="77"/>
      <c r="H52" s="5">
        <f>ROUND(H51+H50,0)</f>
        <v>0</v>
      </c>
      <c r="I52" s="4"/>
    </row>
    <row r="53" spans="2:11" ht="15" thickBot="1" x14ac:dyDescent="0.25">
      <c r="B53" s="3"/>
      <c r="C53" s="78"/>
      <c r="D53" s="79"/>
      <c r="E53" s="79"/>
      <c r="F53" s="79"/>
      <c r="G53" s="80"/>
      <c r="H53" s="2"/>
      <c r="I53" s="1"/>
    </row>
  </sheetData>
  <mergeCells count="20">
    <mergeCell ref="C51:G51"/>
    <mergeCell ref="C52:G52"/>
    <mergeCell ref="C53:G53"/>
    <mergeCell ref="C14:H15"/>
    <mergeCell ref="C22:H22"/>
    <mergeCell ref="C16:H16"/>
    <mergeCell ref="C23:H23"/>
    <mergeCell ref="C27:H27"/>
    <mergeCell ref="D32:H32"/>
    <mergeCell ref="D33:G33"/>
    <mergeCell ref="D34:H34"/>
    <mergeCell ref="D48:G48"/>
    <mergeCell ref="C49:G49"/>
    <mergeCell ref="C50:G50"/>
    <mergeCell ref="D31:G31"/>
    <mergeCell ref="D9:G9"/>
    <mergeCell ref="D10:G10"/>
    <mergeCell ref="D11:H11"/>
    <mergeCell ref="D12:H12"/>
    <mergeCell ref="D30:G30"/>
  </mergeCells>
  <pageMargins left="0.7" right="0.7" top="0.75" bottom="0.75" header="0.3" footer="0.3"/>
  <pageSetup scale="5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DETALLADO INTERVENT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2022-11-16T19:43:29Z</dcterms:created>
  <dcterms:modified xsi:type="dcterms:W3CDTF">2022-12-26T23:09:15Z</dcterms:modified>
</cp:coreProperties>
</file>