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bookViews>
    <workbookView xWindow="-120" yWindow="-120" windowWidth="29040" windowHeight="15840"/>
  </bookViews>
  <sheets>
    <sheet name="PRESUPUESTO" sheetId="1" r:id="rId1"/>
  </sheets>
  <externalReferences>
    <externalReference r:id="rId2"/>
  </externalReferences>
  <definedNames>
    <definedName name="_xlnm._FilterDatabase" localSheetId="0" hidden="1">PRESUPUESTO!$I$37:$L$41</definedName>
    <definedName name="_xlnm.Print_Area" localSheetId="0">PRESUPUESTO!$A$1:$L$45</definedName>
    <definedName name="DEPENDENCIAS">[1]Listas!$B$2:$B$16</definedName>
    <definedName name="METEVA">[1]Listas!$D$2:$D$7</definedName>
    <definedName name="RESULTADO">[1]Listas!$C$2:$C$4</definedName>
    <definedName name="_xlnm.Print_Titles" localSheetId="0">PRESUPUESTO!$B:$H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25" i="1" l="1"/>
  <c r="L24" i="1"/>
  <c r="K32" i="1" l="1"/>
  <c r="L32" i="1" s="1"/>
  <c r="H32" i="1"/>
  <c r="L27" i="1"/>
  <c r="B27" i="1"/>
  <c r="H25" i="1"/>
  <c r="B25" i="1"/>
  <c r="H24" i="1"/>
  <c r="B24" i="1"/>
  <c r="H22" i="1"/>
  <c r="B22" i="1"/>
  <c r="H21" i="1"/>
  <c r="B21" i="1"/>
  <c r="H20" i="1"/>
  <c r="B20" i="1"/>
  <c r="H19" i="1"/>
  <c r="B19" i="1"/>
  <c r="H18" i="1"/>
  <c r="B18" i="1"/>
  <c r="H17" i="1"/>
  <c r="B17" i="1"/>
  <c r="H16" i="1"/>
  <c r="B16" i="1"/>
  <c r="I37" i="1"/>
  <c r="B2" i="1"/>
  <c r="B1" i="1"/>
  <c r="H15" i="1" l="1"/>
  <c r="K24" i="1"/>
  <c r="L16" i="1"/>
  <c r="L17" i="1"/>
  <c r="K25" i="1"/>
  <c r="H23" i="1"/>
  <c r="H26" i="1"/>
  <c r="H28" i="1" s="1"/>
  <c r="K23" i="1" l="1"/>
  <c r="L20" i="1"/>
  <c r="K20" i="1"/>
  <c r="L18" i="1"/>
  <c r="K18" i="1"/>
  <c r="L22" i="1"/>
  <c r="K22" i="1"/>
  <c r="K16" i="1"/>
  <c r="L21" i="1"/>
  <c r="K21" i="1"/>
  <c r="K17" i="1"/>
  <c r="L19" i="1"/>
  <c r="K19" i="1"/>
  <c r="H33" i="1"/>
  <c r="H34" i="1" s="1"/>
  <c r="L36" i="1" l="1"/>
  <c r="K15" i="1"/>
  <c r="K26" i="1" s="1"/>
  <c r="K28" i="1" s="1"/>
  <c r="K33" i="1" s="1"/>
  <c r="K34" i="1" s="1"/>
  <c r="I35" i="1" s="1"/>
  <c r="J15" i="1"/>
  <c r="K36" i="1" l="1"/>
</calcChain>
</file>

<file path=xl/sharedStrings.xml><?xml version="1.0" encoding="utf-8"?>
<sst xmlns="http://schemas.openxmlformats.org/spreadsheetml/2006/main" count="66" uniqueCount="62">
  <si>
    <t>CUADRO No. 2 - VERIFICACIÓN DE LAS PROPUESTAS ECONÓMICAS</t>
  </si>
  <si>
    <t>MOVILIZAR</t>
  </si>
  <si>
    <t>INMOVILIZAR</t>
  </si>
  <si>
    <t>PRESUPUESTO OFICIAL</t>
  </si>
  <si>
    <t>No.</t>
  </si>
  <si>
    <t>Ítem
Pago</t>
  </si>
  <si>
    <t>DESCRIPCIÓN</t>
  </si>
  <si>
    <t>UNIDAD</t>
  </si>
  <si>
    <t>CANTIDAD</t>
  </si>
  <si>
    <t>P/UNIT</t>
  </si>
  <si>
    <t>VR PARCIAL
(1)</t>
  </si>
  <si>
    <t>VR PARCIAL</t>
  </si>
  <si>
    <t>PU vs PO</t>
  </si>
  <si>
    <t>I - MANTENIMIENTO, LIMPIEZA Y PINTURA</t>
  </si>
  <si>
    <t>1P</t>
  </si>
  <si>
    <t>Limpieza, retiro de basura y escombros del área a intervenir donde esta ubicado el tanque de agua metalico</t>
  </si>
  <si>
    <t>global</t>
  </si>
  <si>
    <t>2P</t>
  </si>
  <si>
    <t>Desmonte, suministro e instalacion,  de piezas en estructura metálica en mal estado. (perfiles en angulo de 4 pulgadas)</t>
  </si>
  <si>
    <t>kg</t>
  </si>
  <si>
    <t>3P</t>
  </si>
  <si>
    <t>Limpieza y pintura de estructura metálica por medio de sandblasting</t>
  </si>
  <si>
    <t>m2</t>
  </si>
  <si>
    <t>4P</t>
  </si>
  <si>
    <t>Suministro e instalación de complementación tubería metálica de llenado del tanque en diámetro 3" (incluye accesorios)</t>
  </si>
  <si>
    <t>m</t>
  </si>
  <si>
    <t>5P</t>
  </si>
  <si>
    <t>Suministro e instalación de complementación tubería metálica de suministro desde el tanque en diámetro 4" (incluye accesorios)</t>
  </si>
  <si>
    <t>6P</t>
  </si>
  <si>
    <t>Reconstrucción escalera de gato en tubo metálico de diámetro exterior 42,2mm y espesor de pared de3mm. Peldañosenplatinade2"x1/4"(incluye suministro de materiales, fabricación, montaje y pintura).</t>
  </si>
  <si>
    <t>7P</t>
  </si>
  <si>
    <t>Piso en concreto F'c = 175 Mpa., espesor 0,10 m (Incluye malla de refuerzo)</t>
  </si>
  <si>
    <t>II - MANTENIMIENTO, LIMPIEZA Y PINTURA</t>
  </si>
  <si>
    <t>8P</t>
  </si>
  <si>
    <t>Roceria</t>
  </si>
  <si>
    <t>Ha</t>
  </si>
  <si>
    <t>9P</t>
  </si>
  <si>
    <t>Poda de árboles</t>
  </si>
  <si>
    <t>und</t>
  </si>
  <si>
    <t>SUBTOTAL BÁSICO DE OBRA</t>
  </si>
  <si>
    <t>PROVISIÓN PARA OBRAS COMPLEMENTARIAS Y/O ADICIONALES</t>
  </si>
  <si>
    <t>NO MODIFICAR</t>
  </si>
  <si>
    <t>SUBTOTAL BÁSICO DE OBRA (A)</t>
  </si>
  <si>
    <t>ADMINISTRACIÓN</t>
  </si>
  <si>
    <t>IMPREVISTOS</t>
  </si>
  <si>
    <t>UTILIDAD</t>
  </si>
  <si>
    <t>AIU</t>
  </si>
  <si>
    <t>VALOR IVA (OBRA) (19% SOBRE UTILIDAD OBRA)</t>
  </si>
  <si>
    <t xml:space="preserve">VALOR TOTAL TOTAL DEL CONTRATO </t>
  </si>
  <si>
    <t>VALOR INICIAL DE LA PROPUESTA ECONÓMICA SEGÚN FORMULARIO No. 1</t>
  </si>
  <si>
    <t>NOTAS ACLARATORIAS PARA RECHAZO DE LA PROPUESTA ECONÓMICA</t>
  </si>
  <si>
    <t>NOTAS ACLARATORIAS DE LA PROPUESTA ECONÓMICA</t>
  </si>
  <si>
    <t>*</t>
  </si>
  <si>
    <t>ADMISIBLE</t>
  </si>
  <si>
    <t>IP-DTE-SEP-011-2022</t>
  </si>
  <si>
    <t>SUBDIRECCION DE PROCESOS DE SELECCIÓN CONTRACTUALES</t>
  </si>
  <si>
    <t>DIRECCION JURIDICA</t>
  </si>
  <si>
    <t>MANTENIMIENTO TANQUE METALICO ELEVADO, CARARE-SANTANDER, MANTENIMIENTO SEDES FERREAS BARRANCABERMEJA Y PUERTO WILCHES SANTANDER</t>
  </si>
  <si>
    <t>P/UNIT SIN AIU</t>
  </si>
  <si>
    <t>VALOR UNITARIO +AIU</t>
  </si>
  <si>
    <t>CORRECCION ARITMETICA POR DIFERENCIA EN EL IVA DE LA OBRA ($1)</t>
  </si>
  <si>
    <t>JUAN CALORS PAEZ MARTINEZ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</si>
</sst>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#,##0.00;[Red]#,##0.00"/>
    <numFmt numFmtId="165" formatCode="#,##0.0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0.0%"/>
    <numFmt numFmtId="169" formatCode="#,##0.000"/>
  </numFmts>
  <fonts count="19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u val="double"/>
      <sz val="10"/>
      <name val="Arial"/>
      <family val="2"/>
    </font>
    <font>
      <sz val="8"/>
      <name val="Arial"/>
      <family val="2"/>
    </font>
    <font>
      <b/>
      <sz val="14"/>
      <name val="Romantic"/>
      <charset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b/>
      <sz val="25"/>
      <color rgb="FF0000FF"/>
      <name val="Swis721 BdCnOul BT"/>
      <family val="5"/>
    </font>
    <font>
      <sz val="7"/>
      <name val="Arial"/>
      <family val="2"/>
    </font>
    <font>
      <sz val="5"/>
      <name val="Arial"/>
      <family val="2"/>
    </font>
    <font>
      <i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rgb="FFD286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5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8">
    <xf numFmtId="0" fontId="0" fillId="0" borderId="0" xfId="0"/>
    <xf numFmtId="0" fontId="2" fillId="0" borderId="0" xfId="0" applyFont="1" applyProtection="1">
      <protection hidden="1"/>
    </xf>
    <xf numFmtId="0" fontId="2" fillId="0" borderId="0" xfId="0" quotePrefix="1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/>
      <protection hidden="1"/>
    </xf>
    <xf numFmtId="164" fontId="2" fillId="0" borderId="0" xfId="0" applyNumberFormat="1" applyFont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6" fillId="0" borderId="0" xfId="0" quotePrefix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8" fillId="3" borderId="0" xfId="0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left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11" xfId="0" quotePrefix="1" applyFont="1" applyBorder="1" applyAlignment="1" applyProtection="1">
      <alignment horizontal="center" vertical="center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quotePrefix="1" applyFont="1" applyBorder="1" applyAlignment="1" applyProtection="1">
      <alignment horizontal="center" vertical="center"/>
      <protection hidden="1"/>
    </xf>
    <xf numFmtId="0" fontId="4" fillId="0" borderId="14" xfId="0" applyFont="1" applyBorder="1" applyAlignment="1" applyProtection="1">
      <alignment horizontal="center" vertical="center"/>
      <protection hidden="1"/>
    </xf>
    <xf numFmtId="0" fontId="4" fillId="4" borderId="15" xfId="0" applyFont="1" applyFill="1" applyBorder="1" applyAlignment="1" applyProtection="1">
      <alignment horizontal="centerContinuous" vertical="center" wrapText="1"/>
      <protection hidden="1"/>
    </xf>
    <xf numFmtId="0" fontId="4" fillId="4" borderId="16" xfId="0" applyFont="1" applyFill="1" applyBorder="1" applyAlignment="1" applyProtection="1">
      <alignment horizontal="centerContinuous" vertical="center" wrapText="1"/>
      <protection hidden="1"/>
    </xf>
    <xf numFmtId="165" fontId="4" fillId="4" borderId="16" xfId="0" applyNumberFormat="1" applyFont="1" applyFill="1" applyBorder="1" applyAlignment="1" applyProtection="1">
      <alignment horizontal="centerContinuous" vertical="center" wrapText="1"/>
      <protection hidden="1"/>
    </xf>
    <xf numFmtId="167" fontId="4" fillId="4" borderId="16" xfId="1" applyNumberFormat="1" applyFont="1" applyFill="1" applyBorder="1" applyAlignment="1" applyProtection="1">
      <alignment vertical="center" wrapText="1"/>
      <protection hidden="1"/>
    </xf>
    <xf numFmtId="0" fontId="4" fillId="6" borderId="17" xfId="0" applyFont="1" applyFill="1" applyBorder="1" applyAlignment="1" applyProtection="1">
      <alignment horizontal="centerContinuous" vertical="center" wrapText="1"/>
      <protection hidden="1"/>
    </xf>
    <xf numFmtId="167" fontId="4" fillId="6" borderId="18" xfId="1" applyNumberFormat="1" applyFont="1" applyFill="1" applyBorder="1" applyAlignment="1" applyProtection="1">
      <alignment vertical="center" wrapText="1"/>
      <protection hidden="1"/>
    </xf>
    <xf numFmtId="0" fontId="4" fillId="6" borderId="19" xfId="0" applyFont="1" applyFill="1" applyBorder="1" applyAlignment="1" applyProtection="1">
      <alignment horizontal="centerContinuous" vertical="center" wrapText="1"/>
      <protection hidden="1"/>
    </xf>
    <xf numFmtId="0" fontId="1" fillId="0" borderId="20" xfId="0" applyFont="1" applyBorder="1" applyAlignment="1" applyProtection="1">
      <alignment horizontal="center" vertical="center" wrapText="1"/>
      <protection hidden="1"/>
    </xf>
    <xf numFmtId="0" fontId="1" fillId="0" borderId="21" xfId="0" applyFont="1" applyBorder="1" applyAlignment="1" applyProtection="1">
      <alignment horizontal="center" vertical="center" wrapText="1"/>
      <protection hidden="1"/>
    </xf>
    <xf numFmtId="0" fontId="1" fillId="0" borderId="21" xfId="0" applyFont="1" applyBorder="1" applyAlignment="1" applyProtection="1">
      <alignment horizontal="justify" vertical="center" wrapText="1"/>
      <protection hidden="1"/>
    </xf>
    <xf numFmtId="165" fontId="1" fillId="0" borderId="21" xfId="0" applyNumberFormat="1" applyFont="1" applyBorder="1" applyAlignment="1" applyProtection="1">
      <alignment horizontal="right" vertical="center"/>
      <protection hidden="1"/>
    </xf>
    <xf numFmtId="4" fontId="1" fillId="0" borderId="21" xfId="0" applyNumberFormat="1" applyFont="1" applyBorder="1" applyAlignment="1" applyProtection="1">
      <alignment horizontal="right" vertical="center"/>
      <protection hidden="1"/>
    </xf>
    <xf numFmtId="4" fontId="1" fillId="0" borderId="22" xfId="1" applyNumberFormat="1" applyFont="1" applyFill="1" applyBorder="1" applyAlignment="1" applyProtection="1">
      <alignment vertical="center"/>
      <protection hidden="1"/>
    </xf>
    <xf numFmtId="4" fontId="1" fillId="0" borderId="23" xfId="0" applyNumberFormat="1" applyFont="1" applyBorder="1" applyAlignment="1" applyProtection="1">
      <alignment horizontal="right" vertical="center"/>
      <protection hidden="1"/>
    </xf>
    <xf numFmtId="164" fontId="1" fillId="0" borderId="21" xfId="0" applyNumberFormat="1" applyFont="1" applyBorder="1" applyAlignment="1" applyProtection="1">
      <alignment horizontal="right" vertical="center"/>
      <protection hidden="1"/>
    </xf>
    <xf numFmtId="3" fontId="1" fillId="0" borderId="24" xfId="1" applyNumberFormat="1" applyFont="1" applyFill="1" applyBorder="1" applyAlignment="1" applyProtection="1">
      <alignment horizontal="center" vertical="center"/>
      <protection hidden="1"/>
    </xf>
    <xf numFmtId="0" fontId="4" fillId="4" borderId="25" xfId="0" applyFont="1" applyFill="1" applyBorder="1" applyAlignment="1" applyProtection="1">
      <alignment horizontal="right" vertical="center"/>
      <protection hidden="1"/>
    </xf>
    <xf numFmtId="0" fontId="4" fillId="4" borderId="26" xfId="0" applyFont="1" applyFill="1" applyBorder="1" applyAlignment="1" applyProtection="1">
      <alignment horizontal="right" vertical="center"/>
      <protection hidden="1"/>
    </xf>
    <xf numFmtId="0" fontId="4" fillId="4" borderId="26" xfId="0" quotePrefix="1" applyFont="1" applyFill="1" applyBorder="1" applyAlignment="1" applyProtection="1">
      <alignment horizontal="right" vertical="center"/>
      <protection hidden="1"/>
    </xf>
    <xf numFmtId="4" fontId="11" fillId="4" borderId="26" xfId="0" applyNumberFormat="1" applyFont="1" applyFill="1" applyBorder="1" applyAlignment="1" applyProtection="1">
      <alignment horizontal="right" vertical="center"/>
      <protection hidden="1"/>
    </xf>
    <xf numFmtId="4" fontId="4" fillId="4" borderId="26" xfId="0" applyNumberFormat="1" applyFont="1" applyFill="1" applyBorder="1" applyAlignment="1" applyProtection="1">
      <alignment horizontal="right" vertical="center"/>
      <protection hidden="1"/>
    </xf>
    <xf numFmtId="4" fontId="4" fillId="4" borderId="27" xfId="1" applyNumberFormat="1" applyFont="1" applyFill="1" applyBorder="1" applyAlignment="1" applyProtection="1">
      <alignment horizontal="right" vertical="center"/>
      <protection hidden="1"/>
    </xf>
    <xf numFmtId="3" fontId="1" fillId="0" borderId="28" xfId="0" applyNumberFormat="1" applyFont="1" applyBorder="1" applyAlignment="1" applyProtection="1">
      <alignment horizontal="centerContinuous" vertical="center"/>
      <protection hidden="1"/>
    </xf>
    <xf numFmtId="4" fontId="4" fillId="6" borderId="18" xfId="1" applyNumberFormat="1" applyFont="1" applyFill="1" applyBorder="1" applyAlignment="1" applyProtection="1">
      <alignment horizontal="right" vertical="center"/>
      <protection hidden="1"/>
    </xf>
    <xf numFmtId="3" fontId="1" fillId="0" borderId="29" xfId="0" applyNumberFormat="1" applyFont="1" applyBorder="1" applyAlignment="1" applyProtection="1">
      <alignment horizontal="center" vertical="center"/>
      <protection hidden="1"/>
    </xf>
    <xf numFmtId="4" fontId="4" fillId="0" borderId="32" xfId="1" applyNumberFormat="1" applyFont="1" applyFill="1" applyBorder="1" applyAlignment="1" applyProtection="1">
      <alignment horizontal="right" vertical="center"/>
      <protection hidden="1"/>
    </xf>
    <xf numFmtId="4" fontId="1" fillId="0" borderId="34" xfId="0" applyNumberFormat="1" applyFont="1" applyBorder="1" applyAlignment="1" applyProtection="1">
      <alignment horizontal="right" vertical="center"/>
      <protection hidden="1"/>
    </xf>
    <xf numFmtId="3" fontId="1" fillId="0" borderId="35" xfId="1" applyNumberFormat="1" applyFont="1" applyFill="1" applyBorder="1" applyAlignment="1" applyProtection="1">
      <alignment horizontal="center" vertical="center"/>
      <protection hidden="1"/>
    </xf>
    <xf numFmtId="0" fontId="4" fillId="4" borderId="34" xfId="0" applyFont="1" applyFill="1" applyBorder="1" applyAlignment="1" applyProtection="1">
      <alignment horizontal="right" vertical="center"/>
      <protection hidden="1"/>
    </xf>
    <xf numFmtId="0" fontId="4" fillId="4" borderId="30" xfId="0" applyFont="1" applyFill="1" applyBorder="1" applyAlignment="1" applyProtection="1">
      <alignment horizontal="right" vertical="center"/>
      <protection hidden="1"/>
    </xf>
    <xf numFmtId="0" fontId="4" fillId="4" borderId="30" xfId="0" quotePrefix="1" applyFont="1" applyFill="1" applyBorder="1" applyAlignment="1" applyProtection="1">
      <alignment horizontal="right" vertical="center"/>
      <protection hidden="1"/>
    </xf>
    <xf numFmtId="4" fontId="4" fillId="4" borderId="30" xfId="0" applyNumberFormat="1" applyFont="1" applyFill="1" applyBorder="1" applyAlignment="1" applyProtection="1">
      <alignment horizontal="right" vertical="center"/>
      <protection hidden="1"/>
    </xf>
    <xf numFmtId="168" fontId="4" fillId="4" borderId="32" xfId="1" applyNumberFormat="1" applyFont="1" applyFill="1" applyBorder="1" applyAlignment="1" applyProtection="1">
      <alignment horizontal="right" vertical="center"/>
      <protection hidden="1"/>
    </xf>
    <xf numFmtId="3" fontId="1" fillId="0" borderId="1" xfId="0" applyNumberFormat="1" applyFont="1" applyBorder="1" applyAlignment="1" applyProtection="1">
      <alignment horizontal="centerContinuous" vertical="center"/>
      <protection hidden="1"/>
    </xf>
    <xf numFmtId="168" fontId="4" fillId="0" borderId="21" xfId="0" applyNumberFormat="1" applyFont="1" applyBorder="1" applyAlignment="1" applyProtection="1">
      <alignment horizontal="right" vertic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3" fontId="11" fillId="0" borderId="33" xfId="0" applyNumberFormat="1" applyFont="1" applyBorder="1" applyAlignment="1" applyProtection="1">
      <alignment horizontal="centerContinuous" vertical="center"/>
      <protection hidden="1"/>
    </xf>
    <xf numFmtId="3" fontId="1" fillId="8" borderId="1" xfId="0" applyNumberFormat="1" applyFont="1" applyFill="1" applyBorder="1" applyAlignment="1" applyProtection="1">
      <alignment horizontal="centerContinuous" vertical="center"/>
      <protection hidden="1"/>
    </xf>
    <xf numFmtId="3" fontId="1" fillId="0" borderId="2" xfId="1" applyNumberFormat="1" applyFont="1" applyFill="1" applyBorder="1" applyAlignment="1" applyProtection="1">
      <alignment horizontal="center" vertical="center"/>
      <protection hidden="1"/>
    </xf>
    <xf numFmtId="169" fontId="1" fillId="0" borderId="1" xfId="0" applyNumberFormat="1" applyFont="1" applyBorder="1" applyAlignment="1" applyProtection="1">
      <alignment horizontal="centerContinuous" vertical="center"/>
      <protection hidden="1"/>
    </xf>
    <xf numFmtId="168" fontId="4" fillId="6" borderId="21" xfId="0" applyNumberFormat="1" applyFont="1" applyFill="1" applyBorder="1" applyAlignment="1" applyProtection="1">
      <alignment horizontal="right" vertical="center"/>
      <protection hidden="1"/>
    </xf>
    <xf numFmtId="4" fontId="4" fillId="4" borderId="32" xfId="1" applyNumberFormat="1" applyFont="1" applyFill="1" applyBorder="1" applyAlignment="1" applyProtection="1">
      <alignment horizontal="right" vertical="center"/>
      <protection hidden="1"/>
    </xf>
    <xf numFmtId="4" fontId="4" fillId="6" borderId="21" xfId="1" applyNumberFormat="1" applyFont="1" applyFill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4" fillId="4" borderId="36" xfId="0" applyFont="1" applyFill="1" applyBorder="1" applyAlignment="1" applyProtection="1">
      <alignment horizontal="right" vertical="center"/>
      <protection hidden="1"/>
    </xf>
    <xf numFmtId="0" fontId="4" fillId="4" borderId="37" xfId="0" applyFont="1" applyFill="1" applyBorder="1" applyAlignment="1" applyProtection="1">
      <alignment horizontal="right" vertical="center"/>
      <protection hidden="1"/>
    </xf>
    <xf numFmtId="0" fontId="4" fillId="4" borderId="37" xfId="0" quotePrefix="1" applyFont="1" applyFill="1" applyBorder="1" applyAlignment="1" applyProtection="1">
      <alignment horizontal="right" vertical="center"/>
      <protection hidden="1"/>
    </xf>
    <xf numFmtId="4" fontId="4" fillId="4" borderId="37" xfId="0" applyNumberFormat="1" applyFont="1" applyFill="1" applyBorder="1" applyAlignment="1" applyProtection="1">
      <alignment horizontal="right" vertical="center"/>
      <protection hidden="1"/>
    </xf>
    <xf numFmtId="4" fontId="4" fillId="4" borderId="38" xfId="1" applyNumberFormat="1" applyFont="1" applyFill="1" applyBorder="1" applyAlignment="1" applyProtection="1">
      <alignment horizontal="right" vertical="center"/>
      <protection hidden="1"/>
    </xf>
    <xf numFmtId="3" fontId="1" fillId="0" borderId="1" xfId="0" applyNumberFormat="1" applyFont="1" applyBorder="1" applyAlignment="1" applyProtection="1">
      <alignment horizontal="right" vertical="center"/>
      <protection hidden="1"/>
    </xf>
    <xf numFmtId="3" fontId="1" fillId="0" borderId="2" xfId="0" applyNumberFormat="1" applyFont="1" applyBorder="1" applyAlignment="1" applyProtection="1">
      <alignment horizontal="right" vertical="center"/>
      <protection hidden="1"/>
    </xf>
    <xf numFmtId="3" fontId="1" fillId="0" borderId="1" xfId="0" applyNumberFormat="1" applyFont="1" applyBorder="1" applyAlignment="1" applyProtection="1">
      <alignment horizontal="centerContinuous" vertical="center" wrapText="1"/>
      <protection hidden="1"/>
    </xf>
    <xf numFmtId="0" fontId="12" fillId="10" borderId="6" xfId="0" applyFont="1" applyFill="1" applyBorder="1" applyAlignment="1" applyProtection="1">
      <alignment horizontal="centerContinuous" vertical="center"/>
      <protection hidden="1"/>
    </xf>
    <xf numFmtId="0" fontId="13" fillId="10" borderId="7" xfId="0" applyFont="1" applyFill="1" applyBorder="1" applyAlignment="1" applyProtection="1">
      <alignment horizontal="centerContinuous"/>
      <protection hidden="1"/>
    </xf>
    <xf numFmtId="0" fontId="12" fillId="10" borderId="39" xfId="0" applyFont="1" applyFill="1" applyBorder="1" applyAlignment="1" applyProtection="1">
      <alignment horizontal="centerContinuous" vertical="center"/>
      <protection hidden="1"/>
    </xf>
    <xf numFmtId="0" fontId="13" fillId="10" borderId="40" xfId="0" applyFont="1" applyFill="1" applyBorder="1" applyAlignment="1" applyProtection="1">
      <alignment horizontal="centerContinuous"/>
      <protection hidden="1"/>
    </xf>
    <xf numFmtId="3" fontId="13" fillId="10" borderId="7" xfId="0" applyNumberFormat="1" applyFont="1" applyFill="1" applyBorder="1" applyAlignment="1" applyProtection="1">
      <alignment horizontal="centerContinuous" vertical="center"/>
      <protection hidden="1"/>
    </xf>
    <xf numFmtId="164" fontId="12" fillId="0" borderId="6" xfId="3" applyNumberFormat="1" applyFont="1" applyFill="1" applyBorder="1" applyAlignment="1" applyProtection="1">
      <alignment horizontal="center" vertical="center"/>
      <protection hidden="1"/>
    </xf>
    <xf numFmtId="0" fontId="13" fillId="0" borderId="41" xfId="0" applyFont="1" applyBorder="1" applyProtection="1">
      <protection hidden="1"/>
    </xf>
    <xf numFmtId="3" fontId="1" fillId="0" borderId="42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centerContinuous" vertical="center" wrapText="1"/>
      <protection hidden="1"/>
    </xf>
    <xf numFmtId="0" fontId="3" fillId="0" borderId="0" xfId="0" applyFont="1" applyAlignment="1" applyProtection="1">
      <alignment horizontal="centerContinuous" vertical="center" wrapText="1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16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 vertical="center"/>
      <protection hidden="1"/>
    </xf>
    <xf numFmtId="3" fontId="11" fillId="7" borderId="33" xfId="0" applyNumberFormat="1" applyFont="1" applyFill="1" applyBorder="1" applyAlignment="1" applyProtection="1">
      <alignment horizontal="center" vertical="center"/>
      <protection hidden="1"/>
    </xf>
    <xf numFmtId="4" fontId="4" fillId="6" borderId="51" xfId="1" applyNumberFormat="1" applyFont="1" applyFill="1" applyBorder="1" applyAlignment="1" applyProtection="1">
      <alignment horizontal="right" vertical="center"/>
      <protection hidden="1"/>
    </xf>
    <xf numFmtId="164" fontId="12" fillId="0" borderId="52" xfId="3" applyNumberFormat="1" applyFont="1" applyFill="1" applyBorder="1" applyAlignment="1" applyProtection="1">
      <alignment horizontal="center" vertical="center"/>
      <protection hidden="1"/>
    </xf>
    <xf numFmtId="164" fontId="4" fillId="9" borderId="53" xfId="0" applyNumberFormat="1" applyFont="1" applyFill="1" applyBorder="1" applyAlignment="1" applyProtection="1">
      <alignment horizontal="right" vertical="center"/>
      <protection hidden="1"/>
    </xf>
    <xf numFmtId="164" fontId="4" fillId="9" borderId="54" xfId="0" applyNumberFormat="1" applyFont="1" applyFill="1" applyBorder="1" applyAlignment="1" applyProtection="1">
      <alignment horizontal="right" vertical="center"/>
      <protection hidden="1"/>
    </xf>
    <xf numFmtId="0" fontId="4" fillId="0" borderId="0" xfId="0" applyFont="1" applyBorder="1" applyProtection="1">
      <protection hidden="1"/>
    </xf>
    <xf numFmtId="0" fontId="3" fillId="0" borderId="0" xfId="0" applyFont="1" applyBorder="1" applyAlignment="1" applyProtection="1">
      <alignment horizontal="left"/>
      <protection hidden="1"/>
    </xf>
    <xf numFmtId="43" fontId="1" fillId="0" borderId="0" xfId="4" applyFont="1" applyAlignment="1" applyProtection="1">
      <alignment horizontal="center" vertical="center"/>
      <protection hidden="1"/>
    </xf>
    <xf numFmtId="1" fontId="5" fillId="0" borderId="0" xfId="2" applyNumberFormat="1" applyFont="1" applyAlignment="1" applyProtection="1">
      <alignment horizontal="center" vertical="center" wrapText="1"/>
      <protection hidden="1"/>
    </xf>
    <xf numFmtId="1" fontId="3" fillId="0" borderId="0" xfId="2" applyNumberFormat="1" applyFont="1" applyAlignment="1" applyProtection="1">
      <alignment horizontal="center" vertical="center" wrapText="1"/>
      <protection hidden="1"/>
    </xf>
    <xf numFmtId="1" fontId="4" fillId="0" borderId="0" xfId="2" applyNumberFormat="1" applyFont="1" applyAlignment="1" applyProtection="1">
      <alignment horizontal="center" vertical="center" wrapText="1"/>
      <protection hidden="1"/>
    </xf>
    <xf numFmtId="0" fontId="4" fillId="9" borderId="6" xfId="0" applyFont="1" applyFill="1" applyBorder="1" applyAlignment="1" applyProtection="1">
      <alignment horizontal="center" vertical="center"/>
      <protection hidden="1"/>
    </xf>
    <xf numFmtId="0" fontId="4" fillId="9" borderId="7" xfId="0" applyFont="1" applyFill="1" applyBorder="1" applyAlignment="1" applyProtection="1">
      <alignment horizontal="center" vertical="center"/>
      <protection hidden="1"/>
    </xf>
    <xf numFmtId="0" fontId="4" fillId="0" borderId="0" xfId="2" applyFont="1" applyAlignment="1" applyProtection="1">
      <alignment horizontal="center" vertical="center"/>
      <protection hidden="1"/>
    </xf>
    <xf numFmtId="0" fontId="7" fillId="0" borderId="0" xfId="2" applyFont="1" applyAlignment="1" applyProtection="1">
      <alignment horizontal="left" vertical="center"/>
      <protection hidden="1"/>
    </xf>
    <xf numFmtId="3" fontId="9" fillId="0" borderId="55" xfId="0" applyNumberFormat="1" applyFont="1" applyBorder="1" applyAlignment="1" applyProtection="1">
      <alignment horizontal="center" vertical="center"/>
      <protection hidden="1"/>
    </xf>
    <xf numFmtId="0" fontId="10" fillId="4" borderId="0" xfId="0" applyFont="1" applyFill="1" applyAlignment="1" applyProtection="1">
      <alignment horizontal="center" vertical="center" wrapText="1"/>
      <protection hidden="1"/>
    </xf>
    <xf numFmtId="1" fontId="3" fillId="0" borderId="6" xfId="0" quotePrefix="1" applyNumberFormat="1" applyFont="1" applyBorder="1" applyAlignment="1" applyProtection="1">
      <alignment horizontal="center" vertical="center" wrapText="1"/>
      <protection hidden="1"/>
    </xf>
    <xf numFmtId="1" fontId="3" fillId="0" borderId="7" xfId="0" quotePrefix="1" applyNumberFormat="1" applyFont="1" applyBorder="1" applyAlignment="1" applyProtection="1">
      <alignment horizontal="center" vertical="center" wrapText="1"/>
      <protection hidden="1"/>
    </xf>
    <xf numFmtId="1" fontId="3" fillId="0" borderId="56" xfId="0" quotePrefix="1" applyNumberFormat="1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5" borderId="6" xfId="0" applyFont="1" applyFill="1" applyBorder="1" applyAlignment="1" applyProtection="1">
      <alignment horizontal="center" vertical="center" wrapText="1"/>
      <protection hidden="1"/>
    </xf>
    <xf numFmtId="0" fontId="4" fillId="5" borderId="7" xfId="0" applyFont="1" applyFill="1" applyBorder="1" applyAlignment="1" applyProtection="1">
      <alignment horizontal="center" vertical="center" wrapText="1"/>
      <protection hidden="1"/>
    </xf>
    <xf numFmtId="0" fontId="4" fillId="5" borderId="8" xfId="0" quotePrefix="1" applyFont="1" applyFill="1" applyBorder="1" applyAlignment="1" applyProtection="1">
      <alignment horizontal="center" vertical="center"/>
      <protection hidden="1"/>
    </xf>
    <xf numFmtId="0" fontId="4" fillId="5" borderId="7" xfId="0" quotePrefix="1" applyFont="1" applyFill="1" applyBorder="1" applyAlignment="1" applyProtection="1">
      <alignment horizontal="center" vertical="center"/>
      <protection hidden="1"/>
    </xf>
    <xf numFmtId="0" fontId="4" fillId="5" borderId="9" xfId="0" quotePrefix="1" applyFont="1" applyFill="1" applyBorder="1" applyAlignment="1" applyProtection="1">
      <alignment horizontal="center" vertical="center"/>
      <protection hidden="1"/>
    </xf>
    <xf numFmtId="0" fontId="4" fillId="0" borderId="30" xfId="0" applyFont="1" applyBorder="1" applyAlignment="1" applyProtection="1">
      <alignment horizontal="right" vertical="center" wrapText="1"/>
      <protection hidden="1"/>
    </xf>
    <xf numFmtId="0" fontId="4" fillId="0" borderId="31" xfId="0" applyFont="1" applyBorder="1" applyAlignment="1" applyProtection="1">
      <alignment horizontal="right" vertical="center" wrapText="1"/>
      <protection hidden="1"/>
    </xf>
    <xf numFmtId="1" fontId="15" fillId="0" borderId="43" xfId="0" quotePrefix="1" applyNumberFormat="1" applyFont="1" applyBorder="1" applyAlignment="1" applyProtection="1">
      <alignment horizontal="center" vertical="center" wrapText="1"/>
      <protection hidden="1"/>
    </xf>
    <xf numFmtId="1" fontId="15" fillId="0" borderId="44" xfId="0" quotePrefix="1" applyNumberFormat="1" applyFont="1" applyBorder="1" applyAlignment="1" applyProtection="1">
      <alignment horizontal="center" vertical="center" wrapText="1"/>
      <protection hidden="1"/>
    </xf>
    <xf numFmtId="1" fontId="15" fillId="0" borderId="45" xfId="0" quotePrefix="1" applyNumberFormat="1" applyFont="1" applyBorder="1" applyAlignment="1" applyProtection="1">
      <alignment horizontal="center" vertical="center" wrapText="1"/>
      <protection hidden="1"/>
    </xf>
    <xf numFmtId="4" fontId="8" fillId="4" borderId="46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1" xfId="0" applyNumberFormat="1" applyFont="1" applyFill="1" applyBorder="1" applyAlignment="1" applyProtection="1">
      <alignment horizontal="center" vertical="center" wrapText="1"/>
      <protection hidden="1"/>
    </xf>
    <xf numFmtId="4" fontId="8" fillId="4" borderId="4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46" xfId="0" applyFont="1" applyBorder="1" applyAlignment="1" applyProtection="1">
      <alignment horizontal="justify" vertical="center" wrapText="1"/>
      <protection hidden="1"/>
    </xf>
    <xf numFmtId="0" fontId="6" fillId="0" borderId="47" xfId="0" applyFont="1" applyBorder="1" applyAlignment="1" applyProtection="1">
      <alignment horizontal="justify" vertical="center" wrapText="1"/>
      <protection hidden="1"/>
    </xf>
    <xf numFmtId="0" fontId="6" fillId="0" borderId="48" xfId="0" applyFont="1" applyBorder="1" applyAlignment="1" applyProtection="1">
      <alignment horizontal="justify" vertical="center" wrapText="1"/>
      <protection hidden="1"/>
    </xf>
    <xf numFmtId="0" fontId="6" fillId="0" borderId="1" xfId="0" applyFont="1" applyBorder="1" applyAlignment="1" applyProtection="1">
      <alignment horizontal="justify" vertical="center" wrapText="1"/>
      <protection hidden="1"/>
    </xf>
    <xf numFmtId="0" fontId="6" fillId="0" borderId="0" xfId="0" applyFont="1" applyBorder="1" applyAlignment="1" applyProtection="1">
      <alignment horizontal="justify" vertical="center" wrapText="1"/>
      <protection hidden="1"/>
    </xf>
    <xf numFmtId="0" fontId="6" fillId="0" borderId="0" xfId="0" applyFont="1" applyAlignment="1" applyProtection="1">
      <alignment horizontal="justify" vertical="center" wrapText="1"/>
      <protection hidden="1"/>
    </xf>
    <xf numFmtId="0" fontId="6" fillId="0" borderId="2" xfId="0" applyFont="1" applyBorder="1" applyAlignment="1" applyProtection="1">
      <alignment horizontal="justify" vertical="center" wrapText="1"/>
      <protection hidden="1"/>
    </xf>
    <xf numFmtId="0" fontId="6" fillId="0" borderId="41" xfId="0" applyFont="1" applyBorder="1" applyAlignment="1" applyProtection="1">
      <alignment horizontal="justify" vertical="center" wrapText="1"/>
      <protection hidden="1"/>
    </xf>
    <xf numFmtId="0" fontId="6" fillId="0" borderId="49" xfId="0" applyFont="1" applyBorder="1" applyAlignment="1" applyProtection="1">
      <alignment horizontal="justify" vertical="center" wrapText="1"/>
      <protection hidden="1"/>
    </xf>
    <xf numFmtId="0" fontId="6" fillId="0" borderId="50" xfId="0" applyFont="1" applyBorder="1" applyAlignment="1" applyProtection="1">
      <alignment horizontal="justify" vertical="center" wrapText="1"/>
      <protection hidden="1"/>
    </xf>
  </cellXfs>
  <cellStyles count="5">
    <cellStyle name="Millares" xfId="4" builtinId="3"/>
    <cellStyle name="Moneda" xfId="1" builtinId="4"/>
    <cellStyle name="Moneda_PtosLicitacionesSRTaño03" xfId="3"/>
    <cellStyle name="Normal" xfId="0" builtinId="0"/>
    <cellStyle name="Normal 3" xfId="2"/>
  </cellStyles>
  <dxfs count="19"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indexed="4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1]!MOVILIZAR" textlink="">
      <xdr:nvSpPr>
        <xdr:cNvPr id="2" name="Rectángulo 1">
          <a:extLst>
            <a:ext uri="{FF2B5EF4-FFF2-40B4-BE49-F238E27FC236}">
              <a16:creationId xmlns="" xmlns:a16="http://schemas.microsoft.com/office/drawing/2014/main" id="{65DCBE01-A140-462B-9BC5-907CCE844BBB}"/>
            </a:ext>
          </a:extLst>
        </xdr:cNvPr>
        <xdr:cNvSpPr>
          <a:spLocks noChangeArrowheads="1"/>
        </xdr:cNvSpPr>
      </xdr:nvSpPr>
      <xdr:spPr bwMode="auto">
        <a:xfrm>
          <a:off x="5791200" y="1924050"/>
          <a:ext cx="1188000" cy="258947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1]!INMOVILIZA" textlink="">
      <xdr:nvSpPr>
        <xdr:cNvPr id="3" name="Rectángulo 2">
          <a:extLst>
            <a:ext uri="{FF2B5EF4-FFF2-40B4-BE49-F238E27FC236}">
              <a16:creationId xmlns="" xmlns:a16="http://schemas.microsoft.com/office/drawing/2014/main" id="{50EE9409-0472-44CC-9917-C04A5CF9902C}"/>
            </a:ext>
          </a:extLst>
        </xdr:cNvPr>
        <xdr:cNvSpPr>
          <a:spLocks noChangeArrowheads="1"/>
        </xdr:cNvSpPr>
      </xdr:nvSpPr>
      <xdr:spPr bwMode="auto">
        <a:xfrm>
          <a:off x="6975440" y="1924050"/>
          <a:ext cx="1507414" cy="258948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0</xdr:col>
      <xdr:colOff>11760</xdr:colOff>
      <xdr:row>0</xdr:row>
      <xdr:rowOff>1</xdr:rowOff>
    </xdr:from>
    <xdr:to>
      <xdr:col>0</xdr:col>
      <xdr:colOff>155760</xdr:colOff>
      <xdr:row>0</xdr:row>
      <xdr:rowOff>216001</xdr:rowOff>
    </xdr:to>
    <xdr:sp macro="[1]!ELIMINAR_FILAS" textlink="">
      <xdr:nvSpPr>
        <xdr:cNvPr id="4" name="Rectángulo 3">
          <a:extLst>
            <a:ext uri="{FF2B5EF4-FFF2-40B4-BE49-F238E27FC236}">
              <a16:creationId xmlns="" xmlns:a16="http://schemas.microsoft.com/office/drawing/2014/main" id="{F63BE8D1-3C3E-40F2-99AB-34E84EC55BDF}"/>
            </a:ext>
          </a:extLst>
        </xdr:cNvPr>
        <xdr:cNvSpPr/>
      </xdr:nvSpPr>
      <xdr:spPr bwMode="auto">
        <a:xfrm>
          <a:off x="11760" y="1"/>
          <a:ext cx="144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9632;&#8596;CON%20-%20VALIDEZ%20PU-BASE%20-%20LP-DO-SRN-XXX-202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FORMULA"/>
      <sheetName val="ELEGIBILIDAD"/>
      <sheetName val="GUIA CCE - PAB"/>
      <sheetName val="GUIA CCE - PAB&lt;5"/>
      <sheetName val="Listas"/>
      <sheetName val="■↔CON - VALIDEZ PU-BASE - LP-DO"/>
    </sheetNames>
    <definedNames>
      <definedName name="ELIMINAR_FILAS"/>
      <definedName name="INMOVILIZA"/>
      <definedName name="MOVILIZAR"/>
    </definedNames>
    <sheetDataSet>
      <sheetData sheetId="0"/>
      <sheetData sheetId="1">
        <row r="1">
          <cell r="B1" t="str">
            <v>INSTITUTO NACIONAL DE VÍAS</v>
          </cell>
        </row>
        <row r="2">
          <cell r="B2" t="str">
            <v>DIRECCIÓN GENERAL</v>
          </cell>
        </row>
      </sheetData>
      <sheetData sheetId="2"/>
      <sheetData sheetId="3"/>
      <sheetData sheetId="4"/>
      <sheetData sheetId="5"/>
      <sheetData sheetId="6"/>
      <sheetData sheetId="7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BAJA</v>
          </cell>
        </row>
        <row r="5">
          <cell r="B5" t="str">
            <v>DIRECCIÓN OPERATIVA - DIRECCIONES TERRITORIALES</v>
          </cell>
          <cell r="D5" t="str">
            <v>MENOR VALOR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9" tint="-0.249977111117893"/>
  </sheetPr>
  <dimension ref="A1:P46"/>
  <sheetViews>
    <sheetView showGridLines="0" tabSelected="1" topLeftCell="A7" zoomScale="115" zoomScaleNormal="115" zoomScaleSheetLayoutView="93" workbookViewId="0">
      <selection activeCell="I12" sqref="I12:L12"/>
    </sheetView>
  </sheetViews>
  <sheetFormatPr baseColWidth="10" defaultColWidth="11.42578125" defaultRowHeight="12.75"/>
  <cols>
    <col min="1" max="1" width="2.7109375" style="9" customWidth="1"/>
    <col min="2" max="2" width="5.140625" style="86" customWidth="1"/>
    <col min="3" max="3" width="9.5703125" style="86" customWidth="1"/>
    <col min="4" max="4" width="54.42578125" style="9" customWidth="1"/>
    <col min="5" max="5" width="10.140625" style="9" customWidth="1"/>
    <col min="6" max="6" width="13.5703125" style="9" customWidth="1"/>
    <col min="7" max="7" width="18" style="87" customWidth="1"/>
    <col min="8" max="8" width="22.140625" style="9" customWidth="1"/>
    <col min="9" max="11" width="21.140625" style="87" customWidth="1"/>
    <col min="12" max="12" width="21.140625" style="8" customWidth="1"/>
    <col min="13" max="80" width="11.42578125" style="9" customWidth="1"/>
    <col min="81" max="16384" width="11.42578125" style="9"/>
  </cols>
  <sheetData>
    <row r="1" spans="2:12" s="1" customFormat="1" ht="20.100000000000001" customHeight="1">
      <c r="B1" s="100" t="str">
        <f>[1]RESUMEN!B1</f>
        <v>INSTITUTO NACIONAL DE VÍAS</v>
      </c>
      <c r="C1" s="100"/>
      <c r="D1" s="100"/>
      <c r="E1" s="100"/>
      <c r="F1" s="100"/>
      <c r="G1" s="100"/>
      <c r="H1" s="100"/>
      <c r="I1" s="2"/>
      <c r="L1" s="3"/>
    </row>
    <row r="2" spans="2:12" s="1" customFormat="1" ht="20.100000000000001" customHeight="1">
      <c r="B2" s="101" t="str">
        <f>[1]RESUMEN!B2</f>
        <v>DIRECCIÓN GENERAL</v>
      </c>
      <c r="C2" s="101"/>
      <c r="D2" s="101"/>
      <c r="E2" s="101"/>
      <c r="F2" s="101"/>
      <c r="G2" s="101"/>
      <c r="H2" s="101"/>
      <c r="I2" s="2"/>
      <c r="L2" s="3"/>
    </row>
    <row r="3" spans="2:12" s="1" customFormat="1" ht="20.100000000000001" customHeight="1">
      <c r="B3" s="101" t="s">
        <v>56</v>
      </c>
      <c r="C3" s="101"/>
      <c r="D3" s="101"/>
      <c r="E3" s="101"/>
      <c r="F3" s="101"/>
      <c r="G3" s="101"/>
      <c r="H3" s="101"/>
      <c r="I3" s="2"/>
      <c r="J3" s="4"/>
      <c r="K3" s="4"/>
      <c r="L3" s="3"/>
    </row>
    <row r="4" spans="2:12" s="1" customFormat="1" ht="20.100000000000001" customHeight="1">
      <c r="B4" s="101" t="s">
        <v>55</v>
      </c>
      <c r="C4" s="101"/>
      <c r="D4" s="101"/>
      <c r="E4" s="101"/>
      <c r="F4" s="101"/>
      <c r="G4" s="101"/>
      <c r="H4" s="101"/>
      <c r="I4" s="2"/>
      <c r="J4" s="5"/>
      <c r="K4" s="5"/>
      <c r="L4" s="3"/>
    </row>
    <row r="5" spans="2:12" s="1" customFormat="1" ht="20.100000000000001" customHeight="1">
      <c r="B5" s="101" t="s">
        <v>54</v>
      </c>
      <c r="C5" s="101"/>
      <c r="D5" s="101"/>
      <c r="E5" s="101"/>
      <c r="F5" s="101"/>
      <c r="G5" s="101"/>
      <c r="H5" s="101"/>
      <c r="I5" s="2"/>
      <c r="L5" s="3"/>
    </row>
    <row r="6" spans="2:12" s="1" customFormat="1" ht="25.5" customHeight="1">
      <c r="B6" s="99"/>
      <c r="C6" s="99"/>
      <c r="D6" s="99"/>
      <c r="E6" s="99"/>
      <c r="F6" s="99"/>
      <c r="G6" s="99"/>
      <c r="H6" s="99"/>
      <c r="I6" s="2"/>
      <c r="L6" s="3"/>
    </row>
    <row r="7" spans="2:12" s="1" customFormat="1" ht="28.5" customHeight="1" thickBot="1">
      <c r="B7" s="101" t="s">
        <v>57</v>
      </c>
      <c r="C7" s="101"/>
      <c r="D7" s="101"/>
      <c r="E7" s="101"/>
      <c r="F7" s="101"/>
      <c r="G7" s="101"/>
      <c r="H7" s="101"/>
      <c r="I7" s="2"/>
      <c r="L7" s="3"/>
    </row>
    <row r="8" spans="2:12" s="1" customFormat="1" ht="18.75" hidden="1" thickBot="1"/>
    <row r="9" spans="2:12" s="6" customFormat="1" ht="13.5" hidden="1" thickBot="1">
      <c r="B9" s="104" t="s">
        <v>0</v>
      </c>
      <c r="C9" s="104"/>
      <c r="D9" s="104"/>
      <c r="E9" s="104"/>
      <c r="F9" s="104"/>
      <c r="G9" s="104"/>
      <c r="H9" s="104"/>
      <c r="I9" s="7"/>
      <c r="J9" s="8"/>
      <c r="K9" s="8"/>
      <c r="L9" s="8"/>
    </row>
    <row r="10" spans="2:12" ht="20.100000000000001" customHeight="1" thickTop="1" thickBot="1">
      <c r="B10" s="105"/>
      <c r="C10" s="105"/>
      <c r="D10" s="105"/>
      <c r="E10" s="10"/>
      <c r="F10" s="10"/>
      <c r="G10" s="11" t="s">
        <v>1</v>
      </c>
      <c r="H10" s="12" t="s">
        <v>2</v>
      </c>
      <c r="I10" s="106" t="s">
        <v>53</v>
      </c>
      <c r="J10" s="106"/>
      <c r="K10" s="106"/>
      <c r="L10" s="106"/>
    </row>
    <row r="11" spans="2:12" s="13" customFormat="1" ht="20.25" customHeight="1" thickBot="1">
      <c r="B11" s="107"/>
      <c r="C11" s="107"/>
      <c r="D11" s="107"/>
      <c r="E11" s="107"/>
      <c r="F11" s="107"/>
      <c r="G11" s="107"/>
      <c r="H11" s="107"/>
      <c r="I11" s="108">
        <v>6</v>
      </c>
      <c r="J11" s="109"/>
      <c r="K11" s="109"/>
      <c r="L11" s="110"/>
    </row>
    <row r="12" spans="2:12" s="14" customFormat="1" ht="17.25" customHeight="1" thickBot="1">
      <c r="B12" s="111" t="s">
        <v>3</v>
      </c>
      <c r="C12" s="111"/>
      <c r="D12" s="111"/>
      <c r="E12" s="111"/>
      <c r="F12" s="111"/>
      <c r="G12" s="111"/>
      <c r="H12" s="111"/>
      <c r="I12" s="112" t="s">
        <v>61</v>
      </c>
      <c r="J12" s="113"/>
      <c r="K12" s="113"/>
      <c r="L12" s="114"/>
    </row>
    <row r="13" spans="2:12" ht="30.6" customHeight="1" thickBot="1">
      <c r="B13" s="115"/>
      <c r="C13" s="116"/>
      <c r="D13" s="116"/>
      <c r="E13" s="116"/>
      <c r="F13" s="116"/>
      <c r="G13" s="116"/>
      <c r="H13" s="116"/>
      <c r="I13" s="117"/>
      <c r="J13" s="118"/>
      <c r="K13" s="118"/>
      <c r="L13" s="119"/>
    </row>
    <row r="14" spans="2:12" ht="36" customHeight="1" thickBot="1">
      <c r="B14" s="15" t="s">
        <v>4</v>
      </c>
      <c r="C14" s="16" t="s">
        <v>5</v>
      </c>
      <c r="D14" s="17" t="s">
        <v>6</v>
      </c>
      <c r="E14" s="17" t="s">
        <v>7</v>
      </c>
      <c r="F14" s="18" t="s">
        <v>8</v>
      </c>
      <c r="G14" s="17" t="s">
        <v>9</v>
      </c>
      <c r="H14" s="19" t="s">
        <v>10</v>
      </c>
      <c r="I14" s="20" t="s">
        <v>58</v>
      </c>
      <c r="J14" s="16" t="s">
        <v>59</v>
      </c>
      <c r="K14" s="17" t="s">
        <v>11</v>
      </c>
      <c r="L14" s="21" t="s">
        <v>12</v>
      </c>
    </row>
    <row r="15" spans="2:12" ht="20.25" customHeight="1">
      <c r="B15" s="22" t="s">
        <v>13</v>
      </c>
      <c r="C15" s="23"/>
      <c r="D15" s="23"/>
      <c r="E15" s="23"/>
      <c r="F15" s="24"/>
      <c r="G15" s="23"/>
      <c r="H15" s="25">
        <f>SUM(H16:H22)</f>
        <v>42593380</v>
      </c>
      <c r="I15" s="26"/>
      <c r="J15" s="27">
        <f>SUM(J16:J22)</f>
        <v>1122000</v>
      </c>
      <c r="K15" s="27">
        <f>SUM(K16:K22)</f>
        <v>33561900</v>
      </c>
      <c r="L15" s="28"/>
    </row>
    <row r="16" spans="2:12" ht="30.6" customHeight="1">
      <c r="B16" s="29">
        <f>ROW()-15</f>
        <v>1</v>
      </c>
      <c r="C16" s="30" t="s">
        <v>14</v>
      </c>
      <c r="D16" s="31" t="s">
        <v>15</v>
      </c>
      <c r="E16" s="30" t="s">
        <v>16</v>
      </c>
      <c r="F16" s="32">
        <v>1</v>
      </c>
      <c r="G16" s="33">
        <v>166843</v>
      </c>
      <c r="H16" s="34">
        <f t="shared" ref="H16:H22" si="0">ROUND(G16*F16,0)</f>
        <v>166843</v>
      </c>
      <c r="I16" s="35"/>
      <c r="J16" s="36">
        <v>131000</v>
      </c>
      <c r="K16" s="36">
        <f>ROUND($F16*ROUND($J16,0),0)</f>
        <v>131000</v>
      </c>
      <c r="L16" s="37" t="str">
        <f>+IF(J16&gt;0,IF(OR(J16&gt;$G16,ROUND(J16,0)&gt;$G16),"NO VÁLIDA","VÁLIDA"),"NO VÁLIDA")</f>
        <v>VÁLIDA</v>
      </c>
    </row>
    <row r="17" spans="2:12" ht="30.6" customHeight="1">
      <c r="B17" s="29">
        <f t="shared" ref="B17:B22" si="1">ROW()-15</f>
        <v>2</v>
      </c>
      <c r="C17" s="30" t="s">
        <v>17</v>
      </c>
      <c r="D17" s="31" t="s">
        <v>18</v>
      </c>
      <c r="E17" s="30" t="s">
        <v>19</v>
      </c>
      <c r="F17" s="32">
        <v>883</v>
      </c>
      <c r="G17" s="33">
        <v>28713</v>
      </c>
      <c r="H17" s="34">
        <f t="shared" si="0"/>
        <v>25353579</v>
      </c>
      <c r="I17" s="35"/>
      <c r="J17" s="36">
        <v>22600</v>
      </c>
      <c r="K17" s="36">
        <f t="shared" ref="K17:K22" si="2">ROUND($F17*ROUND($J17,0),0)</f>
        <v>19955800</v>
      </c>
      <c r="L17" s="37" t="str">
        <f t="shared" ref="L17:L25" si="3">+IF(J17&gt;0,IF(OR(J17&gt;$G17,ROUND(J17,0)&gt;$G17),"NO VÁLIDA","VÁLIDA"),"NO VÁLIDA")</f>
        <v>VÁLIDA</v>
      </c>
    </row>
    <row r="18" spans="2:12" ht="30.6" customHeight="1">
      <c r="B18" s="29">
        <f t="shared" si="1"/>
        <v>3</v>
      </c>
      <c r="C18" s="30" t="s">
        <v>20</v>
      </c>
      <c r="D18" s="31" t="s">
        <v>21</v>
      </c>
      <c r="E18" s="30" t="s">
        <v>22</v>
      </c>
      <c r="F18" s="32">
        <v>88</v>
      </c>
      <c r="G18" s="33">
        <v>109615</v>
      </c>
      <c r="H18" s="34">
        <f t="shared" si="0"/>
        <v>9646120</v>
      </c>
      <c r="I18" s="35"/>
      <c r="J18" s="36">
        <v>86500</v>
      </c>
      <c r="K18" s="36">
        <f t="shared" si="2"/>
        <v>7612000</v>
      </c>
      <c r="L18" s="37" t="str">
        <f t="shared" si="3"/>
        <v>VÁLIDA</v>
      </c>
    </row>
    <row r="19" spans="2:12" ht="38.25" customHeight="1">
      <c r="B19" s="29">
        <f t="shared" si="1"/>
        <v>4</v>
      </c>
      <c r="C19" s="30" t="s">
        <v>23</v>
      </c>
      <c r="D19" s="31" t="s">
        <v>24</v>
      </c>
      <c r="E19" s="30" t="s">
        <v>25</v>
      </c>
      <c r="F19" s="32">
        <v>2</v>
      </c>
      <c r="G19" s="33">
        <v>312725</v>
      </c>
      <c r="H19" s="34">
        <f t="shared" si="0"/>
        <v>625450</v>
      </c>
      <c r="I19" s="35"/>
      <c r="J19" s="36">
        <v>247000</v>
      </c>
      <c r="K19" s="36">
        <f t="shared" si="2"/>
        <v>494000</v>
      </c>
      <c r="L19" s="37" t="str">
        <f t="shared" si="3"/>
        <v>VÁLIDA</v>
      </c>
    </row>
    <row r="20" spans="2:12" ht="40.5" customHeight="1">
      <c r="B20" s="29">
        <f t="shared" si="1"/>
        <v>5</v>
      </c>
      <c r="C20" s="30" t="s">
        <v>26</v>
      </c>
      <c r="D20" s="31" t="s">
        <v>27</v>
      </c>
      <c r="E20" s="30" t="s">
        <v>25</v>
      </c>
      <c r="F20" s="32">
        <v>3</v>
      </c>
      <c r="G20" s="33">
        <v>397394</v>
      </c>
      <c r="H20" s="34">
        <f t="shared" si="0"/>
        <v>1192182</v>
      </c>
      <c r="I20" s="35"/>
      <c r="J20" s="36">
        <v>313000</v>
      </c>
      <c r="K20" s="36">
        <f t="shared" si="2"/>
        <v>939000</v>
      </c>
      <c r="L20" s="37" t="str">
        <f t="shared" si="3"/>
        <v>VÁLIDA</v>
      </c>
    </row>
    <row r="21" spans="2:12" ht="38.25" customHeight="1">
      <c r="B21" s="29">
        <f t="shared" si="1"/>
        <v>6</v>
      </c>
      <c r="C21" s="30" t="s">
        <v>28</v>
      </c>
      <c r="D21" s="31" t="s">
        <v>29</v>
      </c>
      <c r="E21" s="30" t="s">
        <v>25</v>
      </c>
      <c r="F21" s="32">
        <v>14</v>
      </c>
      <c r="G21" s="33">
        <v>310692</v>
      </c>
      <c r="H21" s="34">
        <f t="shared" si="0"/>
        <v>4349688</v>
      </c>
      <c r="I21" s="35"/>
      <c r="J21" s="36">
        <v>245400</v>
      </c>
      <c r="K21" s="36">
        <f t="shared" si="2"/>
        <v>3435600</v>
      </c>
      <c r="L21" s="37" t="str">
        <f t="shared" si="3"/>
        <v>VÁLIDA</v>
      </c>
    </row>
    <row r="22" spans="2:12" ht="36" customHeight="1" thickBot="1">
      <c r="B22" s="29">
        <f t="shared" si="1"/>
        <v>7</v>
      </c>
      <c r="C22" s="30" t="s">
        <v>30</v>
      </c>
      <c r="D22" s="31" t="s">
        <v>31</v>
      </c>
      <c r="E22" s="30" t="s">
        <v>22</v>
      </c>
      <c r="F22" s="32">
        <v>13</v>
      </c>
      <c r="G22" s="33">
        <v>96886</v>
      </c>
      <c r="H22" s="34">
        <f t="shared" si="0"/>
        <v>1259518</v>
      </c>
      <c r="I22" s="35"/>
      <c r="J22" s="36">
        <v>76500</v>
      </c>
      <c r="K22" s="36">
        <f t="shared" si="2"/>
        <v>994500</v>
      </c>
      <c r="L22" s="37" t="str">
        <f t="shared" si="3"/>
        <v>VÁLIDA</v>
      </c>
    </row>
    <row r="23" spans="2:12" ht="20.45" customHeight="1">
      <c r="B23" s="22" t="s">
        <v>32</v>
      </c>
      <c r="C23" s="23"/>
      <c r="D23" s="23"/>
      <c r="E23" s="23"/>
      <c r="F23" s="24"/>
      <c r="G23" s="23"/>
      <c r="H23" s="25">
        <f>SUM(H24:H25)</f>
        <v>13808658</v>
      </c>
      <c r="I23" s="26"/>
      <c r="J23" s="27"/>
      <c r="K23" s="27">
        <f>SUM(K24:K25)</f>
        <v>10788000</v>
      </c>
      <c r="L23" s="28"/>
    </row>
    <row r="24" spans="2:12" ht="30.6" customHeight="1">
      <c r="B24" s="29">
        <f>ROW()-16</f>
        <v>8</v>
      </c>
      <c r="C24" s="30" t="s">
        <v>33</v>
      </c>
      <c r="D24" s="31" t="s">
        <v>34</v>
      </c>
      <c r="E24" s="30" t="s">
        <v>35</v>
      </c>
      <c r="F24" s="32">
        <v>18</v>
      </c>
      <c r="G24" s="33">
        <v>413101</v>
      </c>
      <c r="H24" s="34">
        <f t="shared" ref="H24:H25" si="4">ROUND(G24*F24,0)</f>
        <v>7435818</v>
      </c>
      <c r="I24" s="35"/>
      <c r="J24" s="36">
        <v>326000</v>
      </c>
      <c r="K24" s="36">
        <f t="shared" ref="K24:K25" si="5">ROUND($F24*ROUND($J24,0),0)</f>
        <v>5868000</v>
      </c>
      <c r="L24" s="37" t="str">
        <f t="shared" si="3"/>
        <v>VÁLIDA</v>
      </c>
    </row>
    <row r="25" spans="2:12" ht="30.6" customHeight="1" thickBot="1">
      <c r="B25" s="29">
        <f t="shared" ref="B25" si="6">ROW()-16</f>
        <v>9</v>
      </c>
      <c r="C25" s="30" t="s">
        <v>36</v>
      </c>
      <c r="D25" s="31" t="s">
        <v>37</v>
      </c>
      <c r="E25" s="30" t="s">
        <v>38</v>
      </c>
      <c r="F25" s="32">
        <v>24</v>
      </c>
      <c r="G25" s="33">
        <v>265535</v>
      </c>
      <c r="H25" s="34">
        <f t="shared" si="4"/>
        <v>6372840</v>
      </c>
      <c r="I25" s="35"/>
      <c r="J25" s="36">
        <v>205000</v>
      </c>
      <c r="K25" s="36">
        <f t="shared" si="5"/>
        <v>4920000</v>
      </c>
      <c r="L25" s="37" t="str">
        <f t="shared" si="3"/>
        <v>VÁLIDA</v>
      </c>
    </row>
    <row r="26" spans="2:12" ht="30.6" customHeight="1">
      <c r="B26" s="38"/>
      <c r="C26" s="39"/>
      <c r="D26" s="40"/>
      <c r="E26" s="39"/>
      <c r="F26" s="41"/>
      <c r="G26" s="42" t="s">
        <v>39</v>
      </c>
      <c r="H26" s="43">
        <f>SUM(H15+H23)</f>
        <v>56402038</v>
      </c>
      <c r="I26" s="44"/>
      <c r="J26" s="45"/>
      <c r="K26" s="45">
        <f>SUM(K15+K23)</f>
        <v>44349900</v>
      </c>
      <c r="L26" s="46"/>
    </row>
    <row r="27" spans="2:12" ht="30.6" customHeight="1" thickBot="1">
      <c r="B27" s="29">
        <f>ROW()-24</f>
        <v>3</v>
      </c>
      <c r="C27" s="120" t="s">
        <v>40</v>
      </c>
      <c r="D27" s="120"/>
      <c r="E27" s="120"/>
      <c r="F27" s="120"/>
      <c r="G27" s="121"/>
      <c r="H27" s="47">
        <v>10087316</v>
      </c>
      <c r="I27" s="91" t="s">
        <v>41</v>
      </c>
      <c r="J27" s="58"/>
      <c r="K27" s="48">
        <v>10087316</v>
      </c>
      <c r="L27" s="49" t="str">
        <f>+IF(K27&gt;0,IF(K27&lt;&gt;$H27,"NO VÁLIDA","VÁLIDA"),"NO VÁLIDA")</f>
        <v>VÁLIDA</v>
      </c>
    </row>
    <row r="28" spans="2:12" ht="30.6" customHeight="1">
      <c r="B28" s="38"/>
      <c r="C28" s="39"/>
      <c r="D28" s="40"/>
      <c r="E28" s="39"/>
      <c r="F28" s="41"/>
      <c r="G28" s="42" t="s">
        <v>42</v>
      </c>
      <c r="H28" s="43">
        <f>SUM(H26:H27)</f>
        <v>66489354</v>
      </c>
      <c r="I28" s="44"/>
      <c r="J28" s="45"/>
      <c r="K28" s="45">
        <f>SUM(K26:K27)</f>
        <v>54437216</v>
      </c>
      <c r="L28" s="46"/>
    </row>
    <row r="29" spans="2:12" ht="32.25" customHeight="1">
      <c r="B29" s="50"/>
      <c r="C29" s="51"/>
      <c r="D29" s="52"/>
      <c r="E29" s="51"/>
      <c r="F29" s="53"/>
      <c r="G29" s="53" t="s">
        <v>43</v>
      </c>
      <c r="H29" s="54">
        <v>0.2</v>
      </c>
      <c r="I29" s="55"/>
      <c r="J29" s="56"/>
      <c r="K29" s="56">
        <v>0.2</v>
      </c>
      <c r="L29" s="57"/>
    </row>
    <row r="30" spans="2:12" ht="32.25" customHeight="1">
      <c r="B30" s="50"/>
      <c r="C30" s="51"/>
      <c r="D30" s="52"/>
      <c r="E30" s="51"/>
      <c r="F30" s="53"/>
      <c r="G30" s="53" t="s">
        <v>44</v>
      </c>
      <c r="H30" s="54">
        <v>0.05</v>
      </c>
      <c r="I30" s="58"/>
      <c r="J30" s="56"/>
      <c r="K30" s="56">
        <v>0.05</v>
      </c>
      <c r="L30" s="49"/>
    </row>
    <row r="31" spans="2:12" ht="32.25" customHeight="1">
      <c r="B31" s="50"/>
      <c r="C31" s="51"/>
      <c r="D31" s="52"/>
      <c r="E31" s="51"/>
      <c r="F31" s="53"/>
      <c r="G31" s="53" t="s">
        <v>45</v>
      </c>
      <c r="H31" s="54">
        <v>0.05</v>
      </c>
      <c r="I31" s="59"/>
      <c r="J31" s="56"/>
      <c r="K31" s="56">
        <v>0.05</v>
      </c>
      <c r="L31" s="60"/>
    </row>
    <row r="32" spans="2:12" ht="32.25" customHeight="1">
      <c r="B32" s="50"/>
      <c r="C32" s="51"/>
      <c r="D32" s="52"/>
      <c r="E32" s="51"/>
      <c r="F32" s="53"/>
      <c r="G32" s="53" t="s">
        <v>46</v>
      </c>
      <c r="H32" s="54">
        <f>SUM(H29:H31)</f>
        <v>0.3</v>
      </c>
      <c r="I32" s="61"/>
      <c r="J32" s="62"/>
      <c r="K32" s="62">
        <f>SUM(K29:K31)</f>
        <v>0.3</v>
      </c>
      <c r="L32" s="49" t="str">
        <f>IF(OR(K32=0,K32&gt;$H32),"NO VÁLIDA","VÁLIDA")</f>
        <v>VÁLIDA</v>
      </c>
    </row>
    <row r="33" spans="1:16" ht="32.25" customHeight="1">
      <c r="B33" s="50"/>
      <c r="C33" s="51"/>
      <c r="D33" s="52"/>
      <c r="E33" s="51"/>
      <c r="F33" s="53"/>
      <c r="G33" s="53" t="s">
        <v>47</v>
      </c>
      <c r="H33" s="63">
        <f>ROUND((H28)*0.19*H31/(1+H32),0)</f>
        <v>485884</v>
      </c>
      <c r="I33" s="55"/>
      <c r="J33" s="64"/>
      <c r="K33" s="64">
        <f>ROUND((K28)*0.19*K31/(1+K32),0)</f>
        <v>397810</v>
      </c>
      <c r="L33" s="65"/>
    </row>
    <row r="34" spans="1:16" s="66" customFormat="1" ht="32.25" customHeight="1" thickBot="1">
      <c r="B34" s="67"/>
      <c r="C34" s="68"/>
      <c r="D34" s="69"/>
      <c r="E34" s="68"/>
      <c r="F34" s="70"/>
      <c r="G34" s="70" t="s">
        <v>48</v>
      </c>
      <c r="H34" s="71">
        <f>SUM(H28+H33)</f>
        <v>66975238</v>
      </c>
      <c r="I34" s="72"/>
      <c r="J34" s="92"/>
      <c r="K34" s="92">
        <f>SUM(K28+K33)</f>
        <v>54835026</v>
      </c>
      <c r="L34" s="73"/>
    </row>
    <row r="35" spans="1:16" ht="39.950000000000003" customHeight="1" thickBot="1">
      <c r="B35" s="102" t="s">
        <v>49</v>
      </c>
      <c r="C35" s="103"/>
      <c r="D35" s="103"/>
      <c r="E35" s="103"/>
      <c r="F35" s="103"/>
      <c r="G35" s="103"/>
      <c r="H35" s="103"/>
      <c r="I35" s="74" t="str">
        <f>IF(K35="","",IF(K34&lt;&gt;K35,"SE DEBE HACER CORRECCION MATEMATICA",""))</f>
        <v>SE DEBE HACER CORRECCION MATEMATICA</v>
      </c>
      <c r="J35" s="94"/>
      <c r="K35" s="95">
        <v>54835027</v>
      </c>
      <c r="L35" s="65"/>
    </row>
    <row r="36" spans="1:16" ht="32.25" customHeight="1" thickBot="1">
      <c r="B36" s="75" t="s">
        <v>3</v>
      </c>
      <c r="C36" s="76"/>
      <c r="D36" s="77"/>
      <c r="E36" s="78"/>
      <c r="F36" s="79"/>
      <c r="G36" s="79"/>
      <c r="H36" s="80">
        <v>66975238</v>
      </c>
      <c r="I36" s="81"/>
      <c r="J36" s="93"/>
      <c r="K36" s="93">
        <f>IF(I10="ADMISIBLE",IF(AND(L36="VÁLIDA",K34&lt;=$H$36,I38=""),K34,"DESCARTADO"),I10)</f>
        <v>54835026</v>
      </c>
      <c r="L36" s="82" t="str">
        <f>IF(COUNTIF(L16:L35,"NO VÁLIDA")&gt;0,"NO VÁLIDA","VÁLIDA")</f>
        <v>VÁLIDA</v>
      </c>
      <c r="N36" s="96"/>
      <c r="O36" s="96"/>
      <c r="P36" s="96"/>
    </row>
    <row r="37" spans="1:16" s="13" customFormat="1" ht="24.95" customHeight="1" thickTop="1" thickBot="1">
      <c r="B37" s="83"/>
      <c r="C37" s="83"/>
      <c r="D37" s="84"/>
      <c r="E37" s="84"/>
      <c r="F37" s="84"/>
      <c r="G37" s="85"/>
      <c r="H37" s="85"/>
      <c r="I37" s="122">
        <f>I11</f>
        <v>6</v>
      </c>
      <c r="J37" s="123"/>
      <c r="K37" s="123"/>
      <c r="L37" s="124"/>
      <c r="N37" s="97"/>
      <c r="O37" s="97"/>
      <c r="P37" s="97"/>
    </row>
    <row r="38" spans="1:16" ht="18.75" customHeight="1" thickTop="1">
      <c r="H38" s="125" t="s">
        <v>50</v>
      </c>
      <c r="I38" s="128"/>
      <c r="J38" s="129"/>
      <c r="K38" s="129"/>
      <c r="L38" s="130"/>
    </row>
    <row r="39" spans="1:16" ht="18.75" customHeight="1">
      <c r="H39" s="126"/>
      <c r="I39" s="131"/>
      <c r="J39" s="132"/>
      <c r="K39" s="133"/>
      <c r="L39" s="134"/>
    </row>
    <row r="40" spans="1:16" ht="18.75" customHeight="1">
      <c r="H40" s="126"/>
      <c r="I40" s="131"/>
      <c r="J40" s="132"/>
      <c r="K40" s="133"/>
      <c r="L40" s="134"/>
    </row>
    <row r="41" spans="1:16" ht="18.75" customHeight="1" thickBot="1">
      <c r="H41" s="127"/>
      <c r="I41" s="135"/>
      <c r="J41" s="136"/>
      <c r="K41" s="136"/>
      <c r="L41" s="137"/>
    </row>
    <row r="42" spans="1:16" ht="18.75" customHeight="1" thickTop="1">
      <c r="B42" s="9"/>
      <c r="C42" s="9"/>
      <c r="G42" s="9"/>
      <c r="H42" s="125" t="s">
        <v>51</v>
      </c>
      <c r="I42" s="128" t="s">
        <v>60</v>
      </c>
      <c r="J42" s="129"/>
      <c r="K42" s="129"/>
      <c r="L42" s="130"/>
    </row>
    <row r="43" spans="1:16" ht="18.75" customHeight="1">
      <c r="H43" s="126"/>
      <c r="I43" s="131"/>
      <c r="J43" s="132"/>
      <c r="K43" s="133"/>
      <c r="L43" s="134"/>
    </row>
    <row r="44" spans="1:16" ht="18.75" customHeight="1">
      <c r="H44" s="126"/>
      <c r="I44" s="131"/>
      <c r="J44" s="132"/>
      <c r="K44" s="133"/>
      <c r="L44" s="134"/>
    </row>
    <row r="45" spans="1:16" ht="18.75" customHeight="1" thickBot="1">
      <c r="B45" s="9"/>
      <c r="C45" s="9"/>
      <c r="G45" s="9"/>
      <c r="H45" s="127"/>
      <c r="I45" s="135"/>
      <c r="J45" s="136"/>
      <c r="K45" s="136"/>
      <c r="L45" s="137"/>
    </row>
    <row r="46" spans="1:16" s="90" customFormat="1" ht="13.5" thickTop="1">
      <c r="A46" s="88"/>
      <c r="B46" s="88"/>
      <c r="C46" s="88"/>
      <c r="D46" s="98"/>
      <c r="E46" s="88"/>
      <c r="F46" s="88"/>
      <c r="G46" s="88"/>
      <c r="H46" s="89" t="s">
        <v>52</v>
      </c>
      <c r="I46" s="88"/>
      <c r="J46" s="88"/>
      <c r="K46" s="88"/>
      <c r="L46" s="88"/>
    </row>
  </sheetData>
  <sheetProtection formatRows="0" insertRows="0" selectLockedCells="1"/>
  <protectedRanges>
    <protectedRange password="F692" sqref="B15:C15 E15:H15 B23:C23 E23:H23 C34:H35 B27:H27 B24:H25 B29:H33 B16:H22 J34:K34" name="Rango1_1_1_2"/>
    <protectedRange password="F692" sqref="J33:K33 J35:K35 J27:K27" name="Rango1_1_1_3"/>
    <protectedRange password="F692" sqref="B28:H28 B26:H26" name="Rango1_1_1_2_6"/>
    <protectedRange password="F692" sqref="J28:K28 J26:K26" name="Rango1_1_1_3_4_1"/>
  </protectedRanges>
  <mergeCells count="23">
    <mergeCell ref="I37:L37"/>
    <mergeCell ref="H38:H41"/>
    <mergeCell ref="I38:L41"/>
    <mergeCell ref="H42:H45"/>
    <mergeCell ref="I42:L45"/>
    <mergeCell ref="B35:H35"/>
    <mergeCell ref="B7:H7"/>
    <mergeCell ref="B9:H9"/>
    <mergeCell ref="B10:D10"/>
    <mergeCell ref="I10:L10"/>
    <mergeCell ref="B11:H11"/>
    <mergeCell ref="I11:L11"/>
    <mergeCell ref="B12:H12"/>
    <mergeCell ref="I12:L12"/>
    <mergeCell ref="B13:H13"/>
    <mergeCell ref="I13:L13"/>
    <mergeCell ref="C27:G27"/>
    <mergeCell ref="B6:H6"/>
    <mergeCell ref="B1:H1"/>
    <mergeCell ref="B2:H2"/>
    <mergeCell ref="B3:H3"/>
    <mergeCell ref="B4:H4"/>
    <mergeCell ref="B5:H5"/>
  </mergeCells>
  <conditionalFormatting sqref="H36">
    <cfRule type="cellIs" dxfId="18" priority="19" operator="notEqual">
      <formula>""</formula>
    </cfRule>
  </conditionalFormatting>
  <conditionalFormatting sqref="L14:L45">
    <cfRule type="cellIs" dxfId="17" priority="18" operator="equal">
      <formula>"VÁLIDA"</formula>
    </cfRule>
  </conditionalFormatting>
  <conditionalFormatting sqref="K36">
    <cfRule type="cellIs" dxfId="16" priority="17" operator="notBetween">
      <formula>"RECHAZO"</formula>
      <formula>"NO ADMISIBLE"</formula>
    </cfRule>
  </conditionalFormatting>
  <conditionalFormatting sqref="L27 I16 I23 I36:I45 I19 I26:I34 K19:L19 K28:L45 K26:L26 K23:L23 K16:L16">
    <cfRule type="expression" dxfId="15" priority="16" stopIfTrue="1">
      <formula>AND(ROW()=CELL("ROW"),COLUMN()=CELL("COL"))</formula>
    </cfRule>
  </conditionalFormatting>
  <conditionalFormatting sqref="K15 K23 K26 K28 K32:K34">
    <cfRule type="cellIs" dxfId="14" priority="15" operator="greaterThan">
      <formula>0</formula>
    </cfRule>
  </conditionalFormatting>
  <conditionalFormatting sqref="K29:K31 K27 I16:I22 I24:I25">
    <cfRule type="cellIs" dxfId="13" priority="14" operator="equal">
      <formula>0</formula>
    </cfRule>
  </conditionalFormatting>
  <conditionalFormatting sqref="I10 K10:L10">
    <cfRule type="cellIs" dxfId="12" priority="11" operator="equal">
      <formula>"ADMISIBLE"</formula>
    </cfRule>
    <cfRule type="cellIs" dxfId="11" priority="12" operator="equal">
      <formula>"NO ADMISIBLE"</formula>
    </cfRule>
    <cfRule type="cellIs" dxfId="10" priority="13" operator="equal">
      <formula>"RECHAZO"</formula>
    </cfRule>
  </conditionalFormatting>
  <conditionalFormatting sqref="I35">
    <cfRule type="cellIs" dxfId="9" priority="10" operator="notEqual">
      <formula>""</formula>
    </cfRule>
  </conditionalFormatting>
  <conditionalFormatting sqref="L14:L36">
    <cfRule type="cellIs" dxfId="8" priority="9" operator="equal">
      <formula>"NO VÁLIDA"</formula>
    </cfRule>
  </conditionalFormatting>
  <conditionalFormatting sqref="J36">
    <cfRule type="cellIs" dxfId="7" priority="8" operator="notBetween">
      <formula>"RECHAZO"</formula>
      <formula>"NO ADMISIBLE"</formula>
    </cfRule>
  </conditionalFormatting>
  <conditionalFormatting sqref="J19 J28:J45 J26 J23 J16">
    <cfRule type="expression" dxfId="6" priority="7" stopIfTrue="1">
      <formula>AND(ROW()=CELL("ROW"),COLUMN()=CELL("COL"))</formula>
    </cfRule>
  </conditionalFormatting>
  <conditionalFormatting sqref="J15 J23 J26 J28 J32:J34">
    <cfRule type="cellIs" dxfId="5" priority="6" operator="greaterThan">
      <formula>0</formula>
    </cfRule>
  </conditionalFormatting>
  <conditionalFormatting sqref="J29:J31">
    <cfRule type="cellIs" dxfId="4" priority="5" operator="equal">
      <formula>0</formula>
    </cfRule>
  </conditionalFormatting>
  <conditionalFormatting sqref="J10">
    <cfRule type="cellIs" dxfId="3" priority="2" operator="equal">
      <formula>"ADMISIBLE"</formula>
    </cfRule>
    <cfRule type="cellIs" dxfId="2" priority="3" operator="equal">
      <formula>"NO ADMISIBLE"</formula>
    </cfRule>
    <cfRule type="cellIs" dxfId="1" priority="4" operator="equal">
      <formula>"RECHAZO"</formula>
    </cfRule>
  </conditionalFormatting>
  <conditionalFormatting sqref="J27">
    <cfRule type="expression" dxfId="0" priority="1" stopIfTrue="1">
      <formula>AND(ROW()=CELL("ROW"),COLUMN()=CELL("COL"))</formula>
    </cfRule>
  </conditionalFormatting>
  <dataValidations count="2">
    <dataValidation type="decimal" errorStyle="warning" allowBlank="1" showInputMessage="1" showErrorMessage="1" errorTitle="ESTA CELDA ESTA FORMULADA" error="PARA DESBLOQUEAR, SOMBREAR LAS CELDAS, LUEGO CLICK EN DATOS, DESPUES VALIDACION DE DATOS, LUEGO VLIDACION DE DATOS, DESPUES BORRAR TODOS Y CLICK EN ACEPTAR." sqref="K16 J16:J22 L16">
      <formula1>-0.0000007</formula1>
      <formula2>-0.0000007</formula2>
    </dataValidation>
    <dataValidation errorStyle="warning" allowBlank="1" showInputMessage="1" showErrorMessage="1" sqref="I11:L11"/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Ruby Mercedes Perez Perez</cp:lastModifiedBy>
  <dcterms:created xsi:type="dcterms:W3CDTF">2022-12-12T23:06:09Z</dcterms:created>
  <dcterms:modified xsi:type="dcterms:W3CDTF">2022-12-23T01:15:43Z</dcterms:modified>
</cp:coreProperties>
</file>