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filterPrivacy="1"/>
  <xr:revisionPtr revIDLastSave="0" documentId="8_{6DB5637B-B0A5-4CF5-B590-D094A35D7AE8}" xr6:coauthVersionLast="36" xr6:coauthVersionMax="36" xr10:uidLastSave="{00000000-0000-0000-0000-000000000000}"/>
  <bookViews>
    <workbookView xWindow="0" yWindow="0" windowWidth="19200" windowHeight="6930" xr2:uid="{00000000-000D-0000-FFFF-FFFF00000000}"/>
  </bookViews>
  <sheets>
    <sheet name="EVALUACIÓN" sheetId="19" r:id="rId1"/>
    <sheet name="1.Carta y exp habilitante" sheetId="3" r:id="rId2"/>
    <sheet name="2. Experiencia habilitante" sheetId="5" r:id="rId3"/>
    <sheet name="3.DETALLE CONTRATOS " sheetId="6" r:id="rId4"/>
    <sheet name="4. OFERTA ECONOMICA" sheetId="7" r:id="rId5"/>
    <sheet name="5. CALIDAD" sheetId="33" r:id="rId6"/>
    <sheet name="Hoja 1 variables" sheetId="4" r:id="rId7"/>
  </sheets>
  <externalReferences>
    <externalReference r:id="rId8"/>
  </externalReferences>
  <definedNames>
    <definedName name="_xlnm.Print_Area" localSheetId="1">'1.Carta y exp habilitante'!$A$1:$K$19</definedName>
    <definedName name="_xlnm.Print_Area" localSheetId="2">'2. Experiencia habilitante'!$A$1:$P$10</definedName>
    <definedName name="_xlnm.Print_Area" localSheetId="3">'3.DETALLE CONTRATOS '!$A$1:$N$12</definedName>
    <definedName name="_xlnm.Print_Area" localSheetId="4">'4. OFERTA ECONOMICA'!$A$1:$I$15</definedName>
    <definedName name="_xlnm.Print_Area" localSheetId="5">'5. CALIDAD'!$A$1:$J$11</definedName>
    <definedName name="_xlnm.Print_Area" localSheetId="0">EVALUACIÓN!$A$1:$G$35</definedName>
    <definedName name="RESPUESTASINO">'Hoja 1 variables'!$B$2:$B$3</definedName>
    <definedName name="_xlnm.Print_Titles" localSheetId="3">'3.DETALLE CONTRATOS '!$A:$B,'3.DETALLE CONTRATOS '!$3:$4</definedName>
    <definedName name="unocero">'[1]Hoja 1 variables'!$C$2:$C$3</definedName>
  </definedNames>
  <calcPr calcId="191029"/>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B1" i="6" l="1"/>
  <c r="K6" i="5" l="1"/>
  <c r="M6" i="5" s="1"/>
  <c r="C1" i="33"/>
  <c r="M5" i="5" l="1"/>
  <c r="M11" i="5" l="1"/>
  <c r="A17" i="3" l="1"/>
  <c r="C21" i="19" l="1"/>
  <c r="I13" i="3"/>
  <c r="H17" i="3" s="1"/>
  <c r="M10" i="5"/>
  <c r="B1" i="7"/>
  <c r="C1" i="5"/>
  <c r="B1" i="3"/>
  <c r="M9" i="5"/>
  <c r="M7" i="5"/>
  <c r="M8" i="5"/>
  <c r="D20" i="19" l="1"/>
  <c r="D19" i="19" l="1"/>
  <c r="D17" i="19"/>
  <c r="D16" i="19"/>
  <c r="D15" i="19"/>
  <c r="D18" i="19"/>
  <c r="D21" i="19" l="1"/>
</calcChain>
</file>

<file path=xl/sharedStrings.xml><?xml version="1.0" encoding="utf-8"?>
<sst xmlns="http://schemas.openxmlformats.org/spreadsheetml/2006/main" count="205" uniqueCount="132">
  <si>
    <t>PROPONENTE</t>
  </si>
  <si>
    <t>CARTA DE PRESENTACIÓN DE LA PROPUESTA</t>
  </si>
  <si>
    <t>CUMPLE</t>
  </si>
  <si>
    <t>EXPERIENCIA COMO REQUISITO HABILITANTE</t>
  </si>
  <si>
    <t>Cumple con el requisito mínimo habilitante?</t>
  </si>
  <si>
    <t>SI</t>
  </si>
  <si>
    <t>NO</t>
  </si>
  <si>
    <t>Miembro que reporta la Experiencia</t>
  </si>
  <si>
    <t>Entidad Contratante</t>
  </si>
  <si>
    <t>Resumen del objeto del contrato</t>
  </si>
  <si>
    <t>Consecutivo RUP</t>
  </si>
  <si>
    <t>Clasificación UNSPSC</t>
  </si>
  <si>
    <t>Fecha de Inicio</t>
  </si>
  <si>
    <t>Fecha de terminación</t>
  </si>
  <si>
    <t>Forma de ejecución</t>
  </si>
  <si>
    <t>I, C, UT</t>
  </si>
  <si>
    <t>%</t>
  </si>
  <si>
    <t>Valor del Contrato COP</t>
  </si>
  <si>
    <t>SMMLV del año de terminación del contrato</t>
  </si>
  <si>
    <t>Valor del Contrato en SMMLV</t>
  </si>
  <si>
    <t>Valor del Contrato en SMMLV (RUP)</t>
  </si>
  <si>
    <t>CONTRATO VÁLIDO PARA HABILITAR</t>
  </si>
  <si>
    <t>OBSERVACIONES</t>
  </si>
  <si>
    <t># Contrato</t>
  </si>
  <si>
    <t>Año</t>
  </si>
  <si>
    <t>SMMLV</t>
  </si>
  <si>
    <t>NUMERAL</t>
  </si>
  <si>
    <t>REQUISITO</t>
  </si>
  <si>
    <t>CONTRATO 1</t>
  </si>
  <si>
    <t>CONTRATO 2</t>
  </si>
  <si>
    <t>CONTRATO 3</t>
  </si>
  <si>
    <t>CONTRATO 4</t>
  </si>
  <si>
    <t>CONTRATO 5</t>
  </si>
  <si>
    <t>VALOR / COMENTARIOS</t>
  </si>
  <si>
    <t>CAPACIDAD JURÍDICA</t>
  </si>
  <si>
    <t>CAPACIDAD FINANCIERA</t>
  </si>
  <si>
    <t>REQUISITO HABILITANTE</t>
  </si>
  <si>
    <t>HABILITADO</t>
  </si>
  <si>
    <t>CRITERIO DE EVALUACIÓN</t>
  </si>
  <si>
    <t>TOTAL</t>
  </si>
  <si>
    <t>PUNTAJE MÁXIMO</t>
  </si>
  <si>
    <t>PUNTAJE OBTENIDO</t>
  </si>
  <si>
    <t>Objeto del Contrato.</t>
  </si>
  <si>
    <t xml:space="preserve">Identificación y cargo de la persona facultada para expedirla. </t>
  </si>
  <si>
    <t>Fecha de suscripción o de iniciación del Contrato.</t>
  </si>
  <si>
    <t>EXPERIENCIA PROPONENTE</t>
  </si>
  <si>
    <t>Requisito mínimo habilitante en SMMLV</t>
  </si>
  <si>
    <t>Actividades y /o obligaciones</t>
  </si>
  <si>
    <t>MIEMBROS DEL PROPONENTE PLURAL:</t>
  </si>
  <si>
    <t>PORCENTAJE DE PARTICIPACIÓN</t>
  </si>
  <si>
    <t xml:space="preserve">ACREDITA LA EXPERIENCIA </t>
  </si>
  <si>
    <t>CONTRATO 6</t>
  </si>
  <si>
    <t>1. Oferta Economica</t>
  </si>
  <si>
    <t>2. Calidad</t>
  </si>
  <si>
    <t xml:space="preserve">4. Proponentes con trabajadores con discapacidad </t>
  </si>
  <si>
    <t>Puntaje Proponente</t>
  </si>
  <si>
    <t>Nota: Se entenderá el número 1 que se encuentra cumpliendo y 0 que no cumple</t>
  </si>
  <si>
    <t>PROPUESTA DE CALIDAD</t>
  </si>
  <si>
    <t>PUNTAJE DEL PROPONENTE</t>
  </si>
  <si>
    <t>Velocidad mejorada</t>
  </si>
  <si>
    <t xml:space="preserve"> Tiempo de acceso gratuito por usuario adicional </t>
  </si>
  <si>
    <t>Cantidad de meses de operación adicionales</t>
  </si>
  <si>
    <t xml:space="preserve">Cantidad de centros poblados </t>
  </si>
  <si>
    <t>PROPUESTA DE ECONOMICA</t>
  </si>
  <si>
    <t>Puntaje</t>
  </si>
  <si>
    <t>A. Cantidad de centros poblados  ofertados</t>
  </si>
  <si>
    <t>Puntaje = (Qp *25) / MCP</t>
  </si>
  <si>
    <t>MCP= Cantidad de centros poblados incluidos en la propuesta que encabeza la asignación del puntaje;
Qp = Cantidad de centros poblados incluidos en la propuesta evaluada</t>
  </si>
  <si>
    <t>MCP</t>
  </si>
  <si>
    <t>Nota: el proponente que oferte una cantidad de centros poblados inferior al 50% del universo de elegibles no recibirá puntaje.</t>
  </si>
  <si>
    <t xml:space="preserve">El Proponente deberá deberá acreditar su experiencia en la Provisión de Redes y Servicios de Telecomunicaciones, observando la siguiente condicion: 
• El objeto de los contratos aportados deberá contener actividades de: (1) Planeación, e instalación o; (2) Operación o Mantenimiento de redes de telecomunicaciones.
</t>
  </si>
  <si>
    <t>APOYO A LA INDUSTRIA NACIONAL</t>
  </si>
  <si>
    <t>Total puntaje apoyo a la industria nacional</t>
  </si>
  <si>
    <t>3. Apoyo Industria Nacional</t>
  </si>
  <si>
    <t>Puntaje = (Qp *15) / MCT</t>
  </si>
  <si>
    <t>MCT= Cantidad de meses adicionales de operación incluidos en la propuesta que encabeza la asignación del puntaje;
Qp = Cantidad de meses adicionales de operación incluidos en la propuesta evaluada</t>
  </si>
  <si>
    <t>MCT</t>
  </si>
  <si>
    <t xml:space="preserve">
B. Cantidad de meses de operación adicionales
</t>
  </si>
  <si>
    <t>Puntaje = (Qp *25) / MCv</t>
  </si>
  <si>
    <t>MCv</t>
  </si>
  <si>
    <t>Puntaje = (Qp *24) / MCA</t>
  </si>
  <si>
    <t xml:space="preserve">
MCv = Velocidad efectiva máxima de transmisión de datos mejorada incluida en la propuesta que encabeza la asignación del puntaje medida en Mbps;
Qp = Velocidad efectiva máxima de transmisión de datos mejorada en la propuesta evaluada medida en Mbps.
</t>
  </si>
  <si>
    <t xml:space="preserve">
B. Tiempo de acceso gratuito por usuario adicional 
unidad (minutos)
</t>
  </si>
  <si>
    <t>A. Velocidad Mejorada
Unidad (Mbps)</t>
  </si>
  <si>
    <t>MCA = Tiempo de acceso gratuito por usuario al día adicional al mínimo exigido incluido en la propuesta que encabeza la asignación del puntaje, medido en minutos;
Qp = Tiempo de acceso gratuito por usuario al día, adicional al mínimo exigido incluido en la propuesta evaluada medido en minutos.</t>
  </si>
  <si>
    <t>MCA</t>
  </si>
  <si>
    <t xml:space="preserve">Puntaje para proponentes con trabajadores con discapacidad. </t>
  </si>
  <si>
    <t>Valor acreditado en SMMLV por los contratos válidos de acuerdo a los requisitos habilitantes del numeral 5.3. del Pliego de Condiciones</t>
  </si>
  <si>
    <t>5.3.1.2 Pliego de Condiciones</t>
  </si>
  <si>
    <t>Cuando los proponentes oferten bienes o servicios nacionales.</t>
  </si>
  <si>
    <t>Tratándose de bienes o servicios extranjeros, pero que incorpore servicios profesionales, técnicos y operativos de origen nacional.</t>
  </si>
  <si>
    <t>INFORMACIÓN  NO CONTENIDA EN EL RUP (VERIFICAR A TRAVÉS DE LA CERTIFICACIÓN)</t>
  </si>
  <si>
    <t>Fecha de terminación de los contratos suscritos, ejecutados y terminados dentro de los diez (10) años anteriores a la fecha de cierre del presente proceso de selección</t>
  </si>
  <si>
    <t>SOLUCIONES DE TECNOLOGIA E INGENIERIA SAS</t>
  </si>
  <si>
    <t>SDT INGENIERIA</t>
  </si>
  <si>
    <t>SDT INGENIERIA SAS</t>
  </si>
  <si>
    <t>81112100
81161700</t>
  </si>
  <si>
    <t>81161700
83111600</t>
  </si>
  <si>
    <t>81112100
81161700
83111600</t>
  </si>
  <si>
    <t>I</t>
  </si>
  <si>
    <t>UT</t>
  </si>
  <si>
    <t>MUNICIPIO MONTERIA</t>
  </si>
  <si>
    <t>MUNICIPIO PUERTO GAITAN</t>
  </si>
  <si>
    <t>EMPRESA DE RECURSOS TECNOLOGICOS SA-ERT</t>
  </si>
  <si>
    <t>EMPRESA DE TELECOMUNICACIONES DE POPAYAN SA-EMTEL ESP</t>
  </si>
  <si>
    <t>PROJECT AND BUSINESS MANAGEMENT SAS</t>
  </si>
  <si>
    <t>Suministro de equipos tecnologicos, plataforma educativa e instalación de redes de datos para soportar la prestación del servicio de conectividad de internet a 119 IE oficiales del municipio de Monteria. Tomando como referencia los requerimientos establecidos en la ficha tecnica del programa conexión total del MEN</t>
  </si>
  <si>
    <t>Suministro e instalación para la implementación de infraestructura TIC y formación de usuarios para el desarrollo del Ecosistema Digital</t>
  </si>
  <si>
    <t>Contratar la adquisición e instalación de la infraestructura tecnologica en soluciones de conectividad para el departamento de Caqueta.</t>
  </si>
  <si>
    <t>Prestación del servicio de una solución inalambrica con tecnologia wifi (CAPEX Y OPEX) en los deptos de Boyaca, Huila y Nariño detallados en la enexo tecnico.</t>
  </si>
  <si>
    <t>Suministro e instalación de espacios de acceso gratuito a Internet a traves de las zonas wifi que integran las TIC que se instalen a nivel nacional en los deptos de Arauca, Bolivar, Cauca, Cesar, Choco, Cordoba, Cundinamarca, La Guajira, Guaviare, Norte de Santander, Nariño, Sucre y Vichada entre otros</t>
  </si>
  <si>
    <t>En la certificación no se identifica el cargo de la persona que expide dicha certificación.</t>
  </si>
  <si>
    <t>Habilitar y promover espacios de acceso gratuito a Internet a traves de las zonas wifi que integran las TIC para el uso de la comunidad en el depto de Meta</t>
  </si>
  <si>
    <t>x</t>
  </si>
  <si>
    <t>No incluye en su propuesta anexo No 12-certificación proponente con trabajadores con discapacidad</t>
  </si>
  <si>
    <t>En la certificación aportada no se evidencia las actividades u obligaciones con respecto a la experiencia requerida de planeación e instalación, operación o mantenimiento de redes de telecomunicaciones. Ver hoja 3 detalle de contratos</t>
  </si>
  <si>
    <t>En la certificación aportada no se evidencia la actividad conjunta de planeación e instalación de redes de telecomunicaciones, solamente señala que se debe contratar la adquisición e instalación de la infraestructura tecnologica en soluciones de conectividad.  Por lo cual no cumple, Ver hoja 3 detalle de contratos</t>
  </si>
  <si>
    <t>En la certificación aportada no se evidencia las actividades con respecto a la experiencia requerida de planeación e instalación, operación o mantenimiento de redes de telecomunicaciones. Ver hoja 3 detalle de contratos</t>
  </si>
  <si>
    <t>El valor total del contrato es $ 3.306.900.000, pero debido a que se presento como Unión temporal, este integrante tenia el 70%, con lo cual se realizan los respectivos calculos. 
En la certificación aportada no se evidencia la actividad conjunta de planeación e instalación, solamente señala el suministro e instalación para la implementación de infraestructura .Por otra parte la certificación menciona el servicio de canal de internet agregado, no obstante en la certificación no se evidencia que se realizó la operación o mantenimiento de redes de telecomunicaciones, por lo cual no cumple, ver hoja 3 detalle de contratos</t>
  </si>
  <si>
    <t xml:space="preserve"> Si la certificación incluye varios contratos, se debe identificar en forma precisa si se trata de adiciones, prórrogas u otrosíes al principal o son contratos diferentes, indicando en cada uno de ellos sus plazos y valor. (En caso que aplique)</t>
  </si>
  <si>
    <t xml:space="preserve">
En la certificación aportada no se evidencia la actividad conjunta de planeación e instalación, solamente señala el suministro e instalación para la implementación de infraestructura .Por otra parte la certificación menciona el servicio de canal de internet agregado, no obstante en la certificación no se evidencia que se realizó la operación o mantenimiento de redes de telecomunicaciones.</t>
  </si>
  <si>
    <t xml:space="preserve">En la certificación aportada no se evidencia la actividad conjunta de planeación e instalación de redes de telecomunicaciones, solamente señala que se debe contratar la adquisición e instalación de la infraestructura tecnologica en soluciones de conectividad. </t>
  </si>
  <si>
    <t>En la certificación aportada no se evidencia las actividades con respecto a la experiencia requerida, su objeto es suministro e instalación de espacios de acceso  gratuito a Internet a traves de las zonas wifi que integran las TIC, por lo cual no se evidencia su actividad la actividad conjunta de planeación e instalación de redes de telecomunicaciones.</t>
  </si>
  <si>
    <t>En la certificación aportada no se evidencia las actividades con respecto a la experiencia requerida de planeación e instalación, operación o mantenimiento de redes de telecomunicaciones, teniendo en cuenta que el objeto es: Habilitar y promover espacios de acceso gratuito a Internet a traves de las zonas wifi</t>
  </si>
  <si>
    <t>No se encuentran las actividades u obligaciones en la certificación para acreditar la experiencia de acuerdo a las actividades requeridas</t>
  </si>
  <si>
    <t>En la certificación aportada no se evidencia las actividades con respecto a la experiencia requerida, pues el objeto es la Prestación del servicio de una solución inalambrica con tecnologia wifi (CAPEX Y OPEX)</t>
  </si>
  <si>
    <t>No se encuentran las actividades u obligaciones en la certificación  para acreditar la experiencia, o en su defecto no se relaciona el anexo tecnico a que hace referencia el objeto del contrato.</t>
  </si>
  <si>
    <t xml:space="preserve">En la certificación aportada para este contrato, se encontraron inconsistencias que generaron la necesidad de validar la certificación con la  Entidad  Contratante (Alcaldia de Monteria) respecto a  la veracidad de la información allí contenida, así como la idoneidad de quien la firma. Al respecto mediante correo electronico de fecha  7 de mayo de 2019,  la funcionaria Maria Luisa Franco de la Alcaldia de Montería quien presuntamente suscribe  la certificación informa que no corresponde a su firma  ni tiene las facultades para expedir este tipo de documento. </t>
  </si>
  <si>
    <t>CAPACIDAD ORGANIZACIONAL</t>
  </si>
  <si>
    <t>RECHAZADO</t>
  </si>
  <si>
    <r>
      <rPr>
        <b/>
        <sz val="8"/>
        <color theme="1"/>
        <rFont val="Calibri"/>
        <family val="2"/>
        <scheme val="minor"/>
      </rPr>
      <t>CAUSAL DE RECHAZO</t>
    </r>
    <r>
      <rPr>
        <sz val="8"/>
        <color theme="1"/>
        <rFont val="Calibri"/>
        <family val="2"/>
        <scheme val="minor"/>
      </rPr>
      <t xml:space="preserve">
De acuerdo al numeral 4.5- Causales de rechazo del pliego de condiciones, se establecio en el No 6: "Cuando existan inconsistencias en la información o documentos que sustenten los requisitos habilitantes y evaluables que no permitan hacer una comparación objetiva de las propuestas" Ver detalle Hoja 2. Experiencia habilitante
</t>
    </r>
  </si>
  <si>
    <t>En la certificación aportada para este contrato, se encontró inconsistencia respecto del cargo y la idoneidad de quien suscribe la certificación ya que al ser un contrato ejecutado con un municipio quien aparentemente suscribe la certificación funge como "Gerente TIC del Dpto de Córdoba" Frente a ésto surge para el Comité evaluador la necesidad de validar la certificación con la Entidad  Contratante (Alcaldia de Monteria) respecto a  la veracidad de la información allí contenida. Al respecto mediante correo electronico de fecha 7 de mayo de 2019,  la funcionaria Maria Luisa Franco de la Alcaldia de Montería quien presuntamente suscribe la certificación informa que no corresponde a su firma  ni tiene las facultades para expedir este tipo de documento. Por lo anterior, y dadas las inconsistencias presentadas se encuentra incurso en la causal de rechazo No. 6 del pliego de condiciones que señala "Cuando existan inconsistencias en la información o documentos que sustenten los requisitos habilitantes y evaluables que no permitan hacer una comparación objetiva de las propuestas".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</si>
</sst>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2" formatCode="_-&quot;$&quot;\ * #,##0_-;\-&quot;$&quot;\ * #,##0_-;_-&quot;$&quot;\ * &quot;-&quot;_-;_-@_-"/>
    <numFmt numFmtId="164" formatCode="_(&quot;$&quot;\ * #,##0.00_);_(&quot;$&quot;\ * \(#,##0.00\);_(&quot;$&quot;\ * &quot;-&quot;??_);_(@_)"/>
    <numFmt numFmtId="165" formatCode="_(* #,##0.00_);_(* \(#,##0.00\);_(* &quot;-&quot;??_);_(@_)"/>
    <numFmt numFmtId="166" formatCode="_(&quot;$&quot;\ * #,##0_);_(&quot;$&quot;\ * \(#,##0\);_(&quot;$&quot;\ * &quot;-&quot;??_);_(@_)"/>
    <numFmt numFmtId="167" formatCode="0.0"/>
  </numFmts>
  <fonts count="21"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8"/>
      <color theme="1"/>
      <name val="Calibri"/>
      <family val="2"/>
      <scheme val="minor"/>
    </font>
    <font>
      <b/>
      <sz val="8"/>
      <color theme="1"/>
      <name val="Arial Narrow"/>
      <family val="2"/>
    </font>
    <font>
      <sz val="8"/>
      <color theme="1"/>
      <name val="Calibri"/>
      <family val="2"/>
      <scheme val="minor"/>
    </font>
    <font>
      <sz val="9"/>
      <color theme="1"/>
      <name val="Calibri"/>
      <family val="2"/>
      <scheme val="minor"/>
    </font>
    <font>
      <sz val="8"/>
      <name val="Calibri"/>
      <family val="2"/>
      <scheme val="minor"/>
    </font>
    <font>
      <sz val="10"/>
      <name val="Calibri"/>
      <family val="2"/>
      <scheme val="minor"/>
    </font>
    <font>
      <sz val="11"/>
      <name val="Calibri"/>
      <family val="2"/>
      <scheme val="minor"/>
    </font>
    <font>
      <b/>
      <sz val="12"/>
      <color theme="1"/>
      <name val="Calibri"/>
      <family val="2"/>
      <scheme val="minor"/>
    </font>
    <font>
      <b/>
      <sz val="11"/>
      <color rgb="FF000000"/>
      <name val="Calibri"/>
      <family val="2"/>
      <scheme val="minor"/>
    </font>
    <font>
      <sz val="11"/>
      <color rgb="FF000000"/>
      <name val="Calibri"/>
      <family val="2"/>
      <scheme val="minor"/>
    </font>
    <font>
      <b/>
      <sz val="12"/>
      <color theme="1"/>
      <name val="Arial"/>
      <family val="2"/>
    </font>
    <font>
      <b/>
      <sz val="10"/>
      <color theme="0"/>
      <name val="Calibri"/>
      <family val="2"/>
      <scheme val="minor"/>
    </font>
    <font>
      <b/>
      <sz val="11"/>
      <color theme="1"/>
      <name val="Arial Narrow"/>
      <family val="2"/>
    </font>
    <font>
      <sz val="11"/>
      <color theme="1"/>
      <name val="Arial Narrow"/>
      <family val="2"/>
    </font>
    <font>
      <u/>
      <sz val="11"/>
      <color theme="10"/>
      <name val="Calibri"/>
      <family val="2"/>
      <scheme val="minor"/>
    </font>
    <font>
      <b/>
      <sz val="8"/>
      <color rgb="FFFF000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rgb="FF002060"/>
        <bgColor indexed="64"/>
      </patternFill>
    </fill>
  </fills>
  <borders count="4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auto="1"/>
      </left>
      <right style="medium">
        <color auto="1"/>
      </right>
      <top style="medium">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medium">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auto="1"/>
      </left>
      <right style="thin">
        <color auto="1"/>
      </right>
      <top/>
      <bottom style="thin">
        <color auto="1"/>
      </bottom>
      <diagonal/>
    </border>
    <border>
      <left style="medium">
        <color auto="1"/>
      </left>
      <right style="thin">
        <color auto="1"/>
      </right>
      <top/>
      <bottom/>
      <diagonal/>
    </border>
    <border>
      <left style="thin">
        <color auto="1"/>
      </left>
      <right style="medium">
        <color indexed="64"/>
      </right>
      <top/>
      <bottom style="thin">
        <color auto="1"/>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top style="medium">
        <color auto="1"/>
      </top>
      <bottom/>
      <diagonal/>
    </border>
    <border>
      <left style="thin">
        <color auto="1"/>
      </left>
      <right style="medium">
        <color indexed="64"/>
      </right>
      <top style="medium">
        <color indexed="64"/>
      </top>
      <bottom style="thin">
        <color auto="1"/>
      </bottom>
      <diagonal/>
    </border>
    <border>
      <left style="medium">
        <color indexed="64"/>
      </left>
      <right style="thin">
        <color auto="1"/>
      </right>
      <top style="medium">
        <color indexed="64"/>
      </top>
      <bottom style="medium">
        <color indexed="64"/>
      </bottom>
      <diagonal/>
    </border>
    <border>
      <left style="medium">
        <color indexed="64"/>
      </left>
      <right style="medium">
        <color indexed="64"/>
      </right>
      <top/>
      <bottom/>
      <diagonal/>
    </border>
    <border>
      <left/>
      <right style="thin">
        <color auto="1"/>
      </right>
      <top style="medium">
        <color indexed="64"/>
      </top>
      <bottom/>
      <diagonal/>
    </border>
    <border>
      <left style="medium">
        <color indexed="64"/>
      </left>
      <right style="thin">
        <color auto="1"/>
      </right>
      <top style="medium">
        <color indexed="64"/>
      </top>
      <bottom/>
      <diagonal/>
    </border>
    <border>
      <left style="medium">
        <color indexed="64"/>
      </left>
      <right style="thin">
        <color auto="1"/>
      </right>
      <top/>
      <bottom style="medium">
        <color indexed="64"/>
      </bottom>
      <diagonal/>
    </border>
    <border>
      <left style="medium">
        <color auto="1"/>
      </left>
      <right style="medium">
        <color indexed="64"/>
      </right>
      <top/>
      <bottom style="medium">
        <color auto="1"/>
      </bottom>
      <diagonal/>
    </border>
    <border>
      <left style="thin">
        <color auto="1"/>
      </left>
      <right/>
      <top style="medium">
        <color indexed="64"/>
      </top>
      <bottom style="medium">
        <color auto="1"/>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s>
  <cellStyleXfs count="6">
    <xf numFmtId="0" fontId="0" fillId="0" borderId="0"/>
    <xf numFmtId="165"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42" fontId="1" fillId="0" borderId="0" applyFont="0" applyFill="0" applyBorder="0" applyAlignment="0" applyProtection="0"/>
    <xf numFmtId="0" fontId="19" fillId="0" borderId="0" applyNumberFormat="0" applyFill="0" applyBorder="0" applyAlignment="0" applyProtection="0"/>
  </cellStyleXfs>
  <cellXfs count="248">
    <xf numFmtId="0" fontId="0" fillId="0" borderId="0" xfId="0"/>
    <xf numFmtId="0" fontId="0" fillId="2" borderId="0" xfId="0" applyFill="1" applyBorder="1"/>
    <xf numFmtId="0" fontId="3" fillId="2" borderId="0" xfId="0" applyFont="1" applyFill="1" applyBorder="1"/>
    <xf numFmtId="0" fontId="3" fillId="2" borderId="1" xfId="0" applyFont="1" applyFill="1" applyBorder="1" applyAlignment="1">
      <alignment horizontal="center" vertical="center"/>
    </xf>
    <xf numFmtId="0" fontId="4" fillId="2" borderId="0" xfId="0" applyFont="1" applyFill="1" applyBorder="1" applyAlignment="1">
      <alignment vertical="center" wrapText="1"/>
    </xf>
    <xf numFmtId="0" fontId="3" fillId="2" borderId="0" xfId="0" applyFont="1" applyFill="1" applyBorder="1" applyAlignment="1">
      <alignment vertical="center" wrapText="1"/>
    </xf>
    <xf numFmtId="0" fontId="3" fillId="2" borderId="0" xfId="0" applyFont="1" applyFill="1" applyBorder="1" applyAlignment="1">
      <alignment horizontal="center" vertical="center"/>
    </xf>
    <xf numFmtId="0" fontId="7" fillId="2" borderId="0" xfId="0" applyFont="1" applyFill="1" applyBorder="1"/>
    <xf numFmtId="0" fontId="3" fillId="2" borderId="0" xfId="0" applyFont="1" applyFill="1" applyBorder="1" applyAlignment="1"/>
    <xf numFmtId="3" fontId="0" fillId="0" borderId="1" xfId="0" applyNumberFormat="1" applyBorder="1"/>
    <xf numFmtId="0" fontId="0" fillId="0" borderId="1" xfId="0" applyBorder="1" applyAlignment="1">
      <alignment horizontal="center"/>
    </xf>
    <xf numFmtId="0" fontId="3" fillId="0" borderId="0" xfId="0" applyFont="1" applyFill="1" applyBorder="1"/>
    <xf numFmtId="0" fontId="0" fillId="0" borderId="0" xfId="0" applyFill="1" applyBorder="1"/>
    <xf numFmtId="0" fontId="4" fillId="2" borderId="0" xfId="0" applyFont="1" applyFill="1" applyBorder="1" applyAlignment="1">
      <alignment horizontal="left"/>
    </xf>
    <xf numFmtId="0" fontId="7" fillId="2" borderId="0" xfId="0" applyFont="1" applyFill="1" applyBorder="1" applyAlignment="1"/>
    <xf numFmtId="0" fontId="5" fillId="2" borderId="1" xfId="0" applyFont="1" applyFill="1" applyBorder="1" applyAlignment="1"/>
    <xf numFmtId="0" fontId="2" fillId="0" borderId="0" xfId="0" applyFont="1" applyFill="1" applyBorder="1"/>
    <xf numFmtId="0" fontId="0" fillId="0" borderId="1" xfId="0" applyBorder="1" applyAlignment="1">
      <alignment horizontal="center" vertical="center"/>
    </xf>
    <xf numFmtId="0" fontId="0" fillId="0" borderId="0" xfId="0" applyAlignment="1">
      <alignment horizontal="center" vertical="center"/>
    </xf>
    <xf numFmtId="0" fontId="4" fillId="0" borderId="0" xfId="0" applyFont="1" applyFill="1" applyBorder="1" applyAlignment="1">
      <alignment horizontal="center"/>
    </xf>
    <xf numFmtId="10" fontId="0" fillId="0" borderId="0" xfId="2" applyNumberFormat="1" applyFont="1"/>
    <xf numFmtId="0" fontId="4" fillId="0" borderId="0" xfId="0" applyFont="1" applyFill="1" applyBorder="1" applyAlignment="1"/>
    <xf numFmtId="0" fontId="7" fillId="3" borderId="1" xfId="0" applyFont="1" applyFill="1" applyBorder="1" applyAlignment="1">
      <alignment horizontal="center" vertical="center"/>
    </xf>
    <xf numFmtId="0" fontId="6" fillId="0" borderId="15" xfId="0" applyFont="1" applyFill="1" applyBorder="1" applyAlignment="1">
      <alignment horizontal="center" vertical="center" wrapText="1"/>
    </xf>
    <xf numFmtId="0" fontId="7" fillId="3" borderId="6" xfId="0" applyFont="1" applyFill="1" applyBorder="1" applyAlignment="1">
      <alignment horizontal="center" vertical="center"/>
    </xf>
    <xf numFmtId="0" fontId="4" fillId="2" borderId="0" xfId="0" applyFont="1" applyFill="1" applyBorder="1" applyAlignment="1">
      <alignment horizontal="center"/>
    </xf>
    <xf numFmtId="0" fontId="3" fillId="2" borderId="0" xfId="0" applyFont="1" applyFill="1" applyBorder="1" applyAlignment="1">
      <alignment horizontal="center"/>
    </xf>
    <xf numFmtId="0" fontId="10" fillId="2" borderId="0" xfId="0" applyFont="1" applyFill="1" applyBorder="1" applyAlignment="1">
      <alignment horizontal="left" vertical="center" wrapText="1"/>
    </xf>
    <xf numFmtId="0" fontId="4" fillId="2" borderId="0" xfId="0" applyFont="1" applyFill="1" applyBorder="1" applyAlignment="1">
      <alignment horizontal="center" vertical="center"/>
    </xf>
    <xf numFmtId="0" fontId="4" fillId="2" borderId="0" xfId="0" applyFont="1" applyFill="1" applyBorder="1" applyAlignment="1">
      <alignment vertical="center"/>
    </xf>
    <xf numFmtId="0" fontId="2" fillId="0" borderId="26" xfId="0" applyFont="1" applyFill="1" applyBorder="1" applyAlignment="1">
      <alignment vertical="center" wrapText="1"/>
    </xf>
    <xf numFmtId="0" fontId="4" fillId="2" borderId="25" xfId="0" applyFont="1" applyFill="1" applyBorder="1" applyAlignment="1">
      <alignment horizontal="center" vertical="center" wrapText="1"/>
    </xf>
    <xf numFmtId="165" fontId="7" fillId="0" borderId="3" xfId="1" applyNumberFormat="1" applyFont="1" applyFill="1" applyBorder="1" applyAlignment="1">
      <alignment vertical="center" wrapText="1"/>
    </xf>
    <xf numFmtId="0" fontId="4" fillId="0" borderId="0" xfId="0" applyFont="1" applyFill="1" applyBorder="1" applyAlignment="1">
      <alignment horizontal="center"/>
    </xf>
    <xf numFmtId="0" fontId="4" fillId="0" borderId="0" xfId="0" applyFont="1" applyFill="1" applyBorder="1" applyAlignment="1">
      <alignment horizontal="center"/>
    </xf>
    <xf numFmtId="0" fontId="4" fillId="0" borderId="8" xfId="0" applyFont="1" applyFill="1" applyBorder="1" applyAlignment="1">
      <alignment horizontal="center" vertical="center"/>
    </xf>
    <xf numFmtId="0" fontId="4" fillId="0" borderId="15" xfId="0" applyFont="1" applyFill="1" applyBorder="1" applyAlignment="1">
      <alignment horizontal="center" vertical="center"/>
    </xf>
    <xf numFmtId="0" fontId="0" fillId="0" borderId="0" xfId="0" applyFill="1" applyBorder="1" applyAlignment="1">
      <alignment horizontal="center"/>
    </xf>
    <xf numFmtId="0" fontId="0" fillId="0" borderId="0" xfId="0" applyFont="1"/>
    <xf numFmtId="0" fontId="3" fillId="0" borderId="0" xfId="0" applyFont="1" applyAlignment="1">
      <alignment vertical="center" wrapText="1"/>
    </xf>
    <xf numFmtId="0" fontId="14" fillId="0" borderId="0" xfId="0" applyFont="1" applyFill="1" applyBorder="1" applyAlignment="1">
      <alignment vertical="center" wrapText="1"/>
    </xf>
    <xf numFmtId="0" fontId="4" fillId="0" borderId="14" xfId="0" applyFont="1" applyFill="1" applyBorder="1" applyAlignment="1">
      <alignment horizontal="center"/>
    </xf>
    <xf numFmtId="0" fontId="4" fillId="0" borderId="32" xfId="0" applyFont="1" applyFill="1" applyBorder="1" applyAlignment="1">
      <alignment horizontal="center"/>
    </xf>
    <xf numFmtId="0" fontId="2" fillId="0" borderId="0" xfId="0" applyFont="1" applyBorder="1" applyAlignment="1">
      <alignment vertical="center" wrapText="1"/>
    </xf>
    <xf numFmtId="0" fontId="2" fillId="0" borderId="21" xfId="0" applyFont="1" applyBorder="1" applyAlignment="1">
      <alignment horizontal="center" vertical="center"/>
    </xf>
    <xf numFmtId="0" fontId="15" fillId="0" borderId="0" xfId="0" applyFont="1" applyAlignment="1">
      <alignment horizontal="center" vertical="center"/>
    </xf>
    <xf numFmtId="0" fontId="4" fillId="0" borderId="9" xfId="0" applyFont="1" applyFill="1" applyBorder="1" applyAlignment="1">
      <alignment horizontal="center"/>
    </xf>
    <xf numFmtId="0" fontId="4" fillId="0" borderId="36" xfId="0" applyFont="1" applyFill="1" applyBorder="1" applyAlignment="1">
      <alignment horizontal="center"/>
    </xf>
    <xf numFmtId="0" fontId="0" fillId="0" borderId="32" xfId="0" applyBorder="1"/>
    <xf numFmtId="167" fontId="4" fillId="5" borderId="33" xfId="0" applyNumberFormat="1" applyFont="1" applyFill="1" applyBorder="1" applyAlignment="1">
      <alignment horizontal="center"/>
    </xf>
    <xf numFmtId="0" fontId="4" fillId="0" borderId="10" xfId="0" applyFont="1" applyFill="1" applyBorder="1" applyAlignment="1">
      <alignment horizontal="center"/>
    </xf>
    <xf numFmtId="0" fontId="8" fillId="0" borderId="8" xfId="0" applyFont="1" applyFill="1" applyBorder="1" applyAlignment="1">
      <alignment horizontal="center" vertical="center" wrapText="1"/>
    </xf>
    <xf numFmtId="0" fontId="8" fillId="0" borderId="15" xfId="0" applyFont="1" applyFill="1" applyBorder="1" applyAlignment="1">
      <alignment horizontal="center" vertical="center" wrapText="1"/>
    </xf>
    <xf numFmtId="0" fontId="0" fillId="0" borderId="12" xfId="0" applyBorder="1"/>
    <xf numFmtId="0" fontId="4" fillId="0" borderId="12" xfId="0" applyFont="1" applyFill="1" applyBorder="1" applyAlignment="1">
      <alignment horizontal="center"/>
    </xf>
    <xf numFmtId="2" fontId="0" fillId="0" borderId="21" xfId="0" applyNumberFormat="1" applyBorder="1" applyAlignment="1">
      <alignment horizontal="center"/>
    </xf>
    <xf numFmtId="0" fontId="0" fillId="0" borderId="0" xfId="0" applyBorder="1" applyAlignment="1"/>
    <xf numFmtId="0" fontId="3" fillId="0" borderId="8" xfId="0" applyFont="1" applyBorder="1" applyAlignment="1">
      <alignment horizontal="center" vertical="center" wrapText="1"/>
    </xf>
    <xf numFmtId="0" fontId="3" fillId="0" borderId="35" xfId="0" applyFont="1" applyBorder="1" applyAlignment="1">
      <alignment horizontal="center" vertical="center"/>
    </xf>
    <xf numFmtId="0" fontId="3" fillId="0" borderId="1" xfId="0" applyFont="1" applyBorder="1" applyAlignment="1">
      <alignment horizontal="center" vertical="center" wrapText="1"/>
    </xf>
    <xf numFmtId="0" fontId="0" fillId="0" borderId="27" xfId="0" applyFont="1" applyBorder="1"/>
    <xf numFmtId="0" fontId="4" fillId="0" borderId="14" xfId="0" applyFont="1" applyBorder="1" applyAlignment="1">
      <alignment vertical="center" wrapText="1"/>
    </xf>
    <xf numFmtId="0" fontId="4" fillId="0" borderId="15" xfId="0" applyFont="1" applyBorder="1" applyAlignment="1">
      <alignment horizontal="center" vertical="center" wrapText="1"/>
    </xf>
    <xf numFmtId="0" fontId="0" fillId="0" borderId="28" xfId="0" applyFont="1" applyBorder="1" applyAlignment="1">
      <alignment horizontal="center" vertical="center"/>
    </xf>
    <xf numFmtId="0" fontId="7" fillId="0" borderId="7" xfId="0" applyFont="1" applyBorder="1" applyAlignment="1">
      <alignment horizontal="justify" vertical="center" wrapText="1"/>
    </xf>
    <xf numFmtId="0" fontId="7" fillId="0" borderId="26" xfId="0" applyFont="1" applyBorder="1" applyAlignment="1">
      <alignment horizontal="justify" vertical="center" wrapText="1"/>
    </xf>
    <xf numFmtId="0" fontId="2" fillId="0" borderId="21" xfId="0" applyFont="1" applyFill="1" applyBorder="1"/>
    <xf numFmtId="0" fontId="3" fillId="0" borderId="26" xfId="0" applyFont="1" applyFill="1" applyBorder="1" applyAlignment="1">
      <alignment horizontal="left"/>
    </xf>
    <xf numFmtId="0" fontId="4" fillId="0" borderId="27" xfId="0" applyFont="1" applyFill="1" applyBorder="1" applyAlignment="1">
      <alignment horizontal="center"/>
    </xf>
    <xf numFmtId="0" fontId="4" fillId="5" borderId="28" xfId="0" applyFont="1" applyFill="1" applyBorder="1" applyAlignment="1">
      <alignment horizontal="center"/>
    </xf>
    <xf numFmtId="0" fontId="3" fillId="0" borderId="29" xfId="0" applyFont="1" applyFill="1" applyBorder="1" applyAlignment="1">
      <alignment horizontal="left"/>
    </xf>
    <xf numFmtId="0" fontId="4" fillId="0" borderId="31" xfId="0" applyFont="1" applyFill="1" applyBorder="1" applyAlignment="1">
      <alignment horizontal="center"/>
    </xf>
    <xf numFmtId="6" fontId="0" fillId="2" borderId="0" xfId="0" applyNumberFormat="1" applyFill="1" applyBorder="1"/>
    <xf numFmtId="9" fontId="0" fillId="2" borderId="0" xfId="2" applyFont="1" applyFill="1" applyBorder="1"/>
    <xf numFmtId="42" fontId="0" fillId="2" borderId="0" xfId="4" applyFont="1" applyFill="1" applyBorder="1"/>
    <xf numFmtId="0" fontId="17" fillId="0" borderId="0" xfId="0" applyFont="1" applyAlignment="1">
      <alignment horizontal="center" vertical="center"/>
    </xf>
    <xf numFmtId="0" fontId="17" fillId="0" borderId="0" xfId="0" applyFont="1" applyAlignment="1">
      <alignment horizontal="justify" vertical="center"/>
    </xf>
    <xf numFmtId="0" fontId="18" fillId="0" borderId="0" xfId="0" applyFont="1" applyAlignment="1">
      <alignment horizontal="justify" vertical="center"/>
    </xf>
    <xf numFmtId="0" fontId="0" fillId="0" borderId="0" xfId="0" applyFont="1" applyBorder="1" applyAlignment="1">
      <alignment horizontal="justify" vertical="center" wrapText="1"/>
    </xf>
    <xf numFmtId="0" fontId="0" fillId="0" borderId="0" xfId="0" applyFont="1" applyBorder="1" applyAlignment="1">
      <alignment horizontal="center" vertical="center"/>
    </xf>
    <xf numFmtId="0" fontId="0" fillId="0" borderId="0" xfId="0" applyFont="1" applyBorder="1" applyAlignment="1">
      <alignment horizontal="center" vertical="center" wrapText="1"/>
    </xf>
    <xf numFmtId="0" fontId="14" fillId="0" borderId="0" xfId="0" applyFont="1" applyBorder="1" applyAlignment="1">
      <alignment vertical="center"/>
    </xf>
    <xf numFmtId="0" fontId="16" fillId="6" borderId="36" xfId="0" applyFont="1" applyFill="1" applyBorder="1" applyAlignment="1">
      <alignment vertical="center" wrapText="1"/>
    </xf>
    <xf numFmtId="0" fontId="2" fillId="0" borderId="6" xfId="0" applyFont="1" applyBorder="1" applyAlignment="1">
      <alignment horizontal="center"/>
    </xf>
    <xf numFmtId="0" fontId="2" fillId="0" borderId="0" xfId="0" applyFont="1" applyFill="1" applyBorder="1" applyAlignment="1"/>
    <xf numFmtId="0" fontId="0" fillId="0" borderId="0" xfId="0" applyFont="1" applyBorder="1"/>
    <xf numFmtId="2" fontId="0" fillId="0" borderId="0" xfId="0" applyNumberFormat="1" applyBorder="1" applyAlignment="1">
      <alignment horizontal="center"/>
    </xf>
    <xf numFmtId="0" fontId="0" fillId="0" borderId="0" xfId="0" applyBorder="1"/>
    <xf numFmtId="2" fontId="0" fillId="0" borderId="24" xfId="0" applyNumberFormat="1" applyBorder="1" applyAlignment="1">
      <alignment horizontal="center"/>
    </xf>
    <xf numFmtId="0" fontId="12" fillId="2" borderId="0" xfId="0" applyFont="1" applyFill="1" applyBorder="1" applyAlignment="1"/>
    <xf numFmtId="0" fontId="0" fillId="0" borderId="21" xfId="0" applyFont="1" applyBorder="1" applyAlignment="1">
      <alignment horizontal="center"/>
    </xf>
    <xf numFmtId="0" fontId="0" fillId="0" borderId="6" xfId="0" applyBorder="1" applyAlignment="1">
      <alignment horizontal="center"/>
    </xf>
    <xf numFmtId="0" fontId="0" fillId="0" borderId="24" xfId="0" applyFont="1" applyBorder="1" applyAlignment="1">
      <alignment horizontal="center"/>
    </xf>
    <xf numFmtId="2" fontId="0" fillId="0" borderId="21" xfId="0" applyNumberFormat="1" applyBorder="1" applyAlignment="1">
      <alignment horizontal="center" vertical="center"/>
    </xf>
    <xf numFmtId="0" fontId="0" fillId="0" borderId="6" xfId="0" applyBorder="1" applyAlignment="1">
      <alignment horizontal="center" vertical="center"/>
    </xf>
    <xf numFmtId="0" fontId="2" fillId="0" borderId="21" xfId="0" applyFont="1" applyBorder="1" applyAlignment="1">
      <alignment horizontal="center" vertical="center" wrapText="1"/>
    </xf>
    <xf numFmtId="2" fontId="4" fillId="5" borderId="35" xfId="0" applyNumberFormat="1" applyFont="1" applyFill="1" applyBorder="1" applyAlignment="1">
      <alignment horizontal="center"/>
    </xf>
    <xf numFmtId="2" fontId="4" fillId="5" borderId="17" xfId="0" applyNumberFormat="1" applyFont="1" applyFill="1" applyBorder="1" applyAlignment="1">
      <alignment horizontal="center"/>
    </xf>
    <xf numFmtId="2" fontId="4" fillId="5" borderId="28" xfId="0" applyNumberFormat="1" applyFont="1" applyFill="1" applyBorder="1" applyAlignment="1">
      <alignment horizontal="center"/>
    </xf>
    <xf numFmtId="2" fontId="4" fillId="5" borderId="33" xfId="0" applyNumberFormat="1" applyFont="1" applyFill="1" applyBorder="1" applyAlignment="1">
      <alignment horizontal="center"/>
    </xf>
    <xf numFmtId="2" fontId="4" fillId="0" borderId="0" xfId="0" applyNumberFormat="1" applyFont="1" applyFill="1" applyBorder="1" applyAlignment="1">
      <alignment horizontal="center"/>
    </xf>
    <xf numFmtId="0" fontId="4" fillId="2" borderId="21" xfId="0" applyFont="1" applyFill="1" applyBorder="1" applyAlignment="1">
      <alignment horizontal="center"/>
    </xf>
    <xf numFmtId="0" fontId="4" fillId="0" borderId="36" xfId="0" applyFont="1" applyFill="1" applyBorder="1" applyAlignment="1">
      <alignment vertical="center"/>
    </xf>
    <xf numFmtId="0" fontId="4" fillId="0" borderId="30" xfId="0" applyFont="1" applyFill="1" applyBorder="1" applyAlignment="1">
      <alignment vertical="center" wrapText="1"/>
    </xf>
    <xf numFmtId="0" fontId="19" fillId="0" borderId="0" xfId="5" applyFill="1" applyBorder="1"/>
    <xf numFmtId="0" fontId="0" fillId="0" borderId="0" xfId="0" applyAlignment="1">
      <alignment horizontal="center"/>
    </xf>
    <xf numFmtId="0" fontId="4" fillId="0" borderId="15" xfId="0" applyFont="1" applyFill="1" applyBorder="1" applyAlignment="1">
      <alignment horizontal="center" vertical="center"/>
    </xf>
    <xf numFmtId="0" fontId="7" fillId="0" borderId="21"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6" xfId="0" applyFont="1" applyFill="1" applyBorder="1" applyAlignment="1">
      <alignment vertical="center" wrapText="1"/>
    </xf>
    <xf numFmtId="14" fontId="7" fillId="3" borderId="6" xfId="0" applyNumberFormat="1" applyFont="1" applyFill="1" applyBorder="1" applyAlignment="1">
      <alignment horizontal="center" vertical="center"/>
    </xf>
    <xf numFmtId="9" fontId="7" fillId="3" borderId="6" xfId="0" applyNumberFormat="1" applyFont="1" applyFill="1" applyBorder="1" applyAlignment="1">
      <alignment horizontal="center" vertical="center" wrapText="1"/>
    </xf>
    <xf numFmtId="166" fontId="7" fillId="3" borderId="6" xfId="3" applyNumberFormat="1" applyFont="1" applyFill="1" applyBorder="1" applyAlignment="1">
      <alignment vertical="center" wrapText="1"/>
    </xf>
    <xf numFmtId="2" fontId="7" fillId="3" borderId="6" xfId="1" applyNumberFormat="1" applyFont="1" applyFill="1" applyBorder="1" applyAlignment="1">
      <alignment vertical="center" wrapText="1"/>
    </xf>
    <xf numFmtId="165" fontId="7" fillId="3" borderId="6" xfId="1" applyNumberFormat="1" applyFont="1" applyFill="1" applyBorder="1" applyAlignment="1">
      <alignment vertical="center" wrapText="1"/>
    </xf>
    <xf numFmtId="0" fontId="9" fillId="3" borderId="1" xfId="0" applyFont="1" applyFill="1" applyBorder="1" applyAlignment="1">
      <alignment horizontal="left" vertical="center" wrapText="1"/>
    </xf>
    <xf numFmtId="0" fontId="7" fillId="3" borderId="1" xfId="0" applyFont="1" applyFill="1" applyBorder="1" applyAlignment="1">
      <alignment horizontal="left" vertical="center" wrapText="1"/>
    </xf>
    <xf numFmtId="14" fontId="7" fillId="3"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9" fontId="7" fillId="3" borderId="1" xfId="0" applyNumberFormat="1" applyFont="1" applyFill="1" applyBorder="1" applyAlignment="1">
      <alignment horizontal="center" vertical="center" wrapText="1"/>
    </xf>
    <xf numFmtId="166" fontId="7" fillId="3" borderId="1" xfId="3" applyNumberFormat="1" applyFont="1" applyFill="1" applyBorder="1" applyAlignment="1">
      <alignment vertical="center" wrapText="1"/>
    </xf>
    <xf numFmtId="165" fontId="7" fillId="3" borderId="1" xfId="1" applyNumberFormat="1" applyFont="1" applyFill="1" applyBorder="1" applyAlignment="1">
      <alignment vertical="center" wrapText="1"/>
    </xf>
    <xf numFmtId="0" fontId="7" fillId="3" borderId="1" xfId="0" applyFont="1" applyFill="1" applyBorder="1" applyAlignment="1">
      <alignment vertical="center" wrapText="1"/>
    </xf>
    <xf numFmtId="165" fontId="7" fillId="3" borderId="1" xfId="1" applyFont="1" applyFill="1" applyBorder="1" applyAlignment="1">
      <alignment horizontal="center" vertical="center"/>
    </xf>
    <xf numFmtId="0" fontId="11" fillId="0" borderId="6" xfId="0" applyFont="1" applyFill="1" applyBorder="1" applyAlignment="1">
      <alignment horizontal="center" vertical="center" wrapText="1"/>
    </xf>
    <xf numFmtId="0" fontId="0" fillId="0" borderId="6" xfId="0" applyFont="1" applyFill="1" applyBorder="1" applyAlignment="1">
      <alignment vertical="center" wrapText="1"/>
    </xf>
    <xf numFmtId="0" fontId="0" fillId="0" borderId="18" xfId="0" applyFont="1" applyFill="1" applyBorder="1" applyAlignment="1">
      <alignment horizontal="center" vertical="center" wrapText="1"/>
    </xf>
    <xf numFmtId="0" fontId="0" fillId="3" borderId="6" xfId="0" applyFont="1" applyFill="1" applyBorder="1" applyAlignment="1">
      <alignment horizontal="center" vertical="center"/>
    </xf>
    <xf numFmtId="0" fontId="0" fillId="0" borderId="5" xfId="0" applyFont="1" applyFill="1" applyBorder="1" applyAlignment="1">
      <alignment horizontal="center" vertical="center" wrapText="1"/>
    </xf>
    <xf numFmtId="0" fontId="0" fillId="0" borderId="3" xfId="0" applyFont="1" applyFill="1" applyBorder="1" applyAlignment="1">
      <alignment horizontal="center"/>
    </xf>
    <xf numFmtId="0" fontId="0" fillId="3" borderId="1" xfId="0" applyFont="1" applyFill="1" applyBorder="1" applyAlignment="1">
      <alignment horizontal="center" vertical="center"/>
    </xf>
    <xf numFmtId="0" fontId="0" fillId="3" borderId="1" xfId="0" applyFont="1" applyFill="1" applyBorder="1" applyAlignment="1"/>
    <xf numFmtId="0" fontId="0" fillId="0" borderId="1" xfId="0" applyFont="1" applyFill="1" applyBorder="1" applyAlignment="1">
      <alignment vertical="center" wrapText="1"/>
    </xf>
    <xf numFmtId="0" fontId="0" fillId="0" borderId="2" xfId="0" applyFont="1" applyFill="1" applyBorder="1" applyAlignment="1">
      <alignment horizontal="center" wrapText="1"/>
    </xf>
    <xf numFmtId="0" fontId="0" fillId="0" borderId="2"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0" fillId="0" borderId="2" xfId="0" applyFont="1" applyFill="1" applyBorder="1" applyAlignment="1">
      <alignment horizontal="center"/>
    </xf>
    <xf numFmtId="14" fontId="0" fillId="0" borderId="2" xfId="0" applyNumberFormat="1" applyFont="1" applyFill="1" applyBorder="1" applyAlignment="1">
      <alignment horizontal="center"/>
    </xf>
    <xf numFmtId="14" fontId="0" fillId="2" borderId="1" xfId="0" applyNumberFormat="1" applyFont="1" applyFill="1" applyBorder="1" applyAlignment="1">
      <alignment horizontal="center" vertical="center"/>
    </xf>
    <xf numFmtId="0" fontId="11" fillId="0" borderId="1" xfId="0" applyFont="1" applyFill="1" applyBorder="1" applyAlignment="1">
      <alignment vertical="center" wrapText="1"/>
    </xf>
    <xf numFmtId="0" fontId="7" fillId="0" borderId="0" xfId="0" applyFont="1" applyFill="1" applyBorder="1" applyAlignment="1">
      <alignment wrapText="1"/>
    </xf>
    <xf numFmtId="0" fontId="7" fillId="0" borderId="0" xfId="0" applyFont="1" applyFill="1" applyBorder="1" applyAlignment="1">
      <alignment vertical="top" wrapText="1"/>
    </xf>
    <xf numFmtId="0" fontId="20" fillId="3" borderId="1"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24" xfId="0" applyFont="1" applyFill="1" applyBorder="1" applyAlignment="1">
      <alignment horizontal="center"/>
    </xf>
    <xf numFmtId="0" fontId="16" fillId="6" borderId="13" xfId="0" applyFont="1" applyFill="1" applyBorder="1" applyAlignment="1">
      <alignment horizontal="center" vertical="center" wrapText="1"/>
    </xf>
    <xf numFmtId="0" fontId="16" fillId="6" borderId="41" xfId="0" applyFont="1" applyFill="1" applyBorder="1" applyAlignment="1">
      <alignment horizontal="center" vertical="center" wrapText="1"/>
    </xf>
    <xf numFmtId="0" fontId="16" fillId="6" borderId="37" xfId="0" applyFont="1" applyFill="1" applyBorder="1" applyAlignment="1">
      <alignment horizontal="center" vertical="center" wrapText="1"/>
    </xf>
    <xf numFmtId="2" fontId="4" fillId="5" borderId="42" xfId="0" applyNumberFormat="1" applyFont="1" applyFill="1" applyBorder="1" applyAlignment="1">
      <alignment horizontal="center"/>
    </xf>
    <xf numFmtId="2" fontId="4" fillId="5" borderId="23" xfId="0" applyNumberFormat="1" applyFont="1" applyFill="1" applyBorder="1" applyAlignment="1">
      <alignment horizontal="center"/>
    </xf>
    <xf numFmtId="2" fontId="4" fillId="5" borderId="24" xfId="0" applyNumberFormat="1" applyFont="1" applyFill="1" applyBorder="1" applyAlignment="1">
      <alignment horizontal="center"/>
    </xf>
    <xf numFmtId="0" fontId="4" fillId="0" borderId="22" xfId="0" applyFont="1" applyFill="1" applyBorder="1" applyAlignment="1">
      <alignment horizontal="center"/>
    </xf>
    <xf numFmtId="0" fontId="4" fillId="0" borderId="24" xfId="0" applyFont="1" applyFill="1" applyBorder="1" applyAlignment="1">
      <alignment horizontal="center"/>
    </xf>
    <xf numFmtId="0" fontId="4" fillId="0" borderId="7" xfId="0" applyFont="1" applyFill="1" applyBorder="1" applyAlignment="1">
      <alignment vertical="center" wrapText="1"/>
    </xf>
    <xf numFmtId="0" fontId="4" fillId="0" borderId="14" xfId="0" applyFont="1" applyFill="1" applyBorder="1" applyAlignment="1">
      <alignment vertical="center" wrapText="1"/>
    </xf>
    <xf numFmtId="0" fontId="4" fillId="0" borderId="39" xfId="0" applyFont="1" applyFill="1" applyBorder="1" applyAlignment="1">
      <alignment vertical="center" wrapText="1"/>
    </xf>
    <xf numFmtId="0" fontId="4" fillId="0" borderId="40" xfId="0" applyFont="1" applyFill="1" applyBorder="1" applyAlignment="1">
      <alignment vertical="center" wrapText="1"/>
    </xf>
    <xf numFmtId="0" fontId="4" fillId="0" borderId="34" xfId="0" applyFont="1" applyFill="1" applyBorder="1" applyAlignment="1">
      <alignment horizontal="center"/>
    </xf>
    <xf numFmtId="0" fontId="4" fillId="0" borderId="38" xfId="0" applyFont="1" applyFill="1" applyBorder="1" applyAlignment="1">
      <alignment horizontal="center"/>
    </xf>
    <xf numFmtId="0" fontId="7" fillId="0" borderId="34" xfId="0" applyFont="1" applyFill="1" applyBorder="1" applyAlignment="1">
      <alignment horizontal="center" vertical="top" wrapText="1"/>
    </xf>
    <xf numFmtId="0" fontId="7" fillId="0" borderId="43" xfId="0" applyFont="1" applyFill="1" applyBorder="1" applyAlignment="1">
      <alignment horizontal="center" vertical="top" wrapText="1"/>
    </xf>
    <xf numFmtId="0" fontId="7" fillId="0" borderId="44" xfId="0" applyFont="1" applyFill="1" applyBorder="1" applyAlignment="1">
      <alignment horizontal="center" vertical="top" wrapText="1"/>
    </xf>
    <xf numFmtId="0" fontId="7" fillId="0" borderId="45" xfId="0" applyFont="1" applyFill="1" applyBorder="1" applyAlignment="1">
      <alignment horizontal="center" vertical="top" wrapText="1"/>
    </xf>
    <xf numFmtId="0" fontId="7" fillId="0" borderId="46" xfId="0" applyFont="1" applyFill="1" applyBorder="1" applyAlignment="1">
      <alignment horizontal="center" vertical="top" wrapText="1"/>
    </xf>
    <xf numFmtId="0" fontId="7" fillId="0" borderId="47" xfId="0" applyFont="1" applyFill="1" applyBorder="1" applyAlignment="1">
      <alignment horizontal="center" vertical="top"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165" fontId="4" fillId="0" borderId="0" xfId="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3" fillId="2" borderId="36" xfId="0" applyFont="1" applyFill="1" applyBorder="1" applyAlignment="1">
      <alignment horizontal="center"/>
    </xf>
    <xf numFmtId="0" fontId="3" fillId="2" borderId="32" xfId="0" applyFont="1" applyFill="1" applyBorder="1" applyAlignment="1">
      <alignment horizontal="center"/>
    </xf>
    <xf numFmtId="0" fontId="3" fillId="2" borderId="33" xfId="0" applyFont="1" applyFill="1" applyBorder="1" applyAlignment="1">
      <alignment horizont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1" fillId="2" borderId="1" xfId="0" applyFont="1" applyFill="1" applyBorder="1" applyAlignment="1">
      <alignment horizontal="left" vertical="center" wrapText="1"/>
    </xf>
    <xf numFmtId="165" fontId="4" fillId="4" borderId="2" xfId="1" applyFont="1" applyFill="1" applyBorder="1" applyAlignment="1">
      <alignment horizontal="center" vertical="center" wrapText="1"/>
    </xf>
    <xf numFmtId="165" fontId="4" fillId="4" borderId="3" xfId="1" applyFont="1" applyFill="1" applyBorder="1" applyAlignment="1">
      <alignment horizontal="center" vertical="center" wrapText="1"/>
    </xf>
    <xf numFmtId="165" fontId="4" fillId="4" borderId="4" xfId="1" applyFont="1" applyFill="1" applyBorder="1" applyAlignment="1">
      <alignment horizontal="center" vertical="center" wrapText="1"/>
    </xf>
    <xf numFmtId="0" fontId="4" fillId="2" borderId="0" xfId="0" applyFont="1" applyFill="1" applyBorder="1" applyAlignment="1">
      <alignment horizontal="center"/>
    </xf>
    <xf numFmtId="10" fontId="0" fillId="0" borderId="1" xfId="0" applyNumberFormat="1" applyFill="1" applyBorder="1" applyAlignment="1">
      <alignment horizontal="center" vertical="center" wrapText="1"/>
    </xf>
    <xf numFmtId="0" fontId="4" fillId="2" borderId="5" xfId="0" applyFont="1" applyFill="1" applyBorder="1" applyAlignment="1">
      <alignment horizontal="left"/>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165" fontId="3" fillId="2" borderId="2" xfId="1" applyFont="1" applyFill="1" applyBorder="1" applyAlignment="1">
      <alignment horizontal="center" vertical="center" wrapText="1"/>
    </xf>
    <xf numFmtId="165" fontId="3" fillId="2" borderId="3" xfId="1" applyFont="1" applyFill="1" applyBorder="1" applyAlignment="1">
      <alignment horizontal="center" vertical="center" wrapText="1"/>
    </xf>
    <xf numFmtId="165" fontId="3" fillId="2" borderId="4" xfId="1" applyFont="1" applyFill="1" applyBorder="1" applyAlignment="1">
      <alignment horizontal="center" vertical="center" wrapText="1"/>
    </xf>
    <xf numFmtId="10" fontId="0" fillId="0" borderId="2" xfId="0" applyNumberFormat="1" applyFill="1" applyBorder="1" applyAlignment="1">
      <alignment horizontal="center" vertical="center" wrapText="1"/>
    </xf>
    <xf numFmtId="10" fontId="0" fillId="0" borderId="4" xfId="0" applyNumberForma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4" fillId="2" borderId="1" xfId="0" applyFont="1" applyFill="1" applyBorder="1" applyAlignment="1">
      <alignment horizontal="center"/>
    </xf>
    <xf numFmtId="0" fontId="5" fillId="0" borderId="7"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4" fillId="0" borderId="1" xfId="0" applyFont="1" applyFill="1" applyBorder="1" applyAlignment="1">
      <alignment horizontal="center"/>
    </xf>
    <xf numFmtId="0" fontId="5" fillId="0" borderId="10"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2" fillId="0" borderId="19" xfId="0" applyFont="1" applyFill="1" applyBorder="1" applyAlignment="1">
      <alignment horizontal="center"/>
    </xf>
    <xf numFmtId="0" fontId="2" fillId="0" borderId="20" xfId="0" applyFont="1" applyFill="1" applyBorder="1" applyAlignment="1">
      <alignment horizontal="center"/>
    </xf>
    <xf numFmtId="0" fontId="2" fillId="0" borderId="7"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0" fillId="0" borderId="11"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2" fillId="0" borderId="1" xfId="0" applyFont="1" applyFill="1" applyBorder="1" applyAlignment="1">
      <alignment horizontal="center"/>
    </xf>
    <xf numFmtId="0" fontId="2" fillId="0" borderId="22" xfId="0" applyFont="1" applyBorder="1" applyAlignment="1">
      <alignment horizontal="center"/>
    </xf>
    <xf numFmtId="0" fontId="2" fillId="0" borderId="23" xfId="0" applyFont="1" applyBorder="1" applyAlignment="1">
      <alignment horizontal="center"/>
    </xf>
    <xf numFmtId="0" fontId="2" fillId="0" borderId="24" xfId="0" applyFont="1" applyBorder="1" applyAlignment="1">
      <alignment horizontal="center"/>
    </xf>
    <xf numFmtId="0" fontId="0" fillId="0" borderId="0" xfId="0" applyAlignment="1">
      <alignment horizontal="left" wrapText="1"/>
    </xf>
    <xf numFmtId="0" fontId="2" fillId="0" borderId="6" xfId="0" applyFont="1" applyBorder="1" applyAlignment="1">
      <alignment horizont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0" fillId="0" borderId="22"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15" fillId="0" borderId="0" xfId="0" applyFont="1" applyAlignment="1">
      <alignment horizontal="center"/>
    </xf>
    <xf numFmtId="0" fontId="15" fillId="0" borderId="0" xfId="0" applyFont="1" applyAlignment="1">
      <alignment horizontal="center" vertical="center"/>
    </xf>
    <xf numFmtId="0" fontId="12" fillId="2" borderId="22" xfId="0" applyFont="1" applyFill="1" applyBorder="1" applyAlignment="1">
      <alignment horizontal="center"/>
    </xf>
    <xf numFmtId="0" fontId="12" fillId="2" borderId="23" xfId="0" applyFont="1" applyFill="1" applyBorder="1" applyAlignment="1">
      <alignment horizontal="center"/>
    </xf>
    <xf numFmtId="0" fontId="12" fillId="2" borderId="24" xfId="0" applyFont="1" applyFill="1" applyBorder="1" applyAlignment="1">
      <alignment horizontal="center"/>
    </xf>
    <xf numFmtId="0" fontId="0" fillId="0" borderId="0" xfId="0" applyAlignment="1">
      <alignment horizontal="center" wrapText="1"/>
    </xf>
    <xf numFmtId="0" fontId="0" fillId="0" borderId="0" xfId="0" applyAlignment="1">
      <alignment horizontal="center"/>
    </xf>
    <xf numFmtId="0" fontId="0" fillId="0" borderId="0" xfId="0" applyFill="1" applyBorder="1" applyAlignment="1">
      <alignment horizontal="center" wrapText="1"/>
    </xf>
    <xf numFmtId="0" fontId="13" fillId="0" borderId="0" xfId="0" applyFont="1" applyBorder="1" applyAlignment="1">
      <alignment horizontal="center" vertical="center"/>
    </xf>
    <xf numFmtId="0" fontId="2" fillId="0" borderId="14" xfId="0" applyFont="1" applyBorder="1" applyAlignment="1">
      <alignment horizontal="center"/>
    </xf>
    <xf numFmtId="0" fontId="2" fillId="0" borderId="15" xfId="0" applyFont="1" applyBorder="1" applyAlignment="1">
      <alignment horizontal="center"/>
    </xf>
    <xf numFmtId="0" fontId="2" fillId="0" borderId="28" xfId="0" applyFont="1" applyBorder="1" applyAlignment="1">
      <alignment horizontal="center"/>
    </xf>
    <xf numFmtId="0" fontId="4" fillId="0" borderId="23" xfId="0" applyFont="1" applyFill="1" applyBorder="1" applyAlignment="1">
      <alignment horizontal="center"/>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35" xfId="0" applyFont="1" applyBorder="1" applyAlignment="1">
      <alignment horizontal="center" vertical="center" wrapText="1"/>
    </xf>
  </cellXfs>
  <cellStyles count="6">
    <cellStyle name="Hipervínculo" xfId="5" builtinId="8"/>
    <cellStyle name="Millares" xfId="1" builtinId="3"/>
    <cellStyle name="Moneda" xfId="3" builtinId="4"/>
    <cellStyle name="Moneda [0]" xfId="4" builtinId="7"/>
    <cellStyle name="Normal" xfId="0" builtinId="0"/>
    <cellStyle name="Porcentaje" xfId="2"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aMaria/AppData/Local/Microsoft/Windows/INetCache/Content.Outlook/0VZH3YV2/FORMATO%20EVALUACION%20INTERVENTOR&#205;A%20ESERC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EVALUACIÓN TÉCNICA"/>
      <sheetName val="EXPERIENCIA"/>
      <sheetName val="CONTRATOS - Detalle"/>
      <sheetName val="DATOS DIR TÉCNICO"/>
      <sheetName val="EXP DIR TÉCNICO"/>
      <sheetName val="DATOS DIR FIN"/>
      <sheetName val="EXP DIR ADMIN&amp;FINANCIERO"/>
      <sheetName val="Hoja 1 variables"/>
    </sheetNames>
    <sheetDataSet>
      <sheetData sheetId="0"/>
      <sheetData sheetId="1"/>
      <sheetData sheetId="2"/>
      <sheetData sheetId="3"/>
      <sheetData sheetId="4"/>
      <sheetData sheetId="5"/>
      <sheetData sheetId="6"/>
      <sheetData sheetId="7">
        <row r="2">
          <cell r="C2">
            <v>1</v>
          </cell>
        </row>
        <row r="3">
          <cell r="C3">
            <v>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4"/>
  <sheetViews>
    <sheetView tabSelected="1" zoomScale="130" zoomScaleNormal="130" workbookViewId="0">
      <selection activeCell="C5" sqref="C5"/>
    </sheetView>
  </sheetViews>
  <sheetFormatPr baseColWidth="10" defaultRowHeight="14.5" x14ac:dyDescent="0.35"/>
  <cols>
    <col min="1" max="1" width="24.1796875" customWidth="1"/>
    <col min="2" max="2" width="20.7265625" customWidth="1"/>
    <col min="3" max="3" width="16.81640625" customWidth="1"/>
    <col min="4" max="4" width="16.26953125" customWidth="1"/>
    <col min="5" max="5" width="9.453125" customWidth="1"/>
    <col min="6" max="6" width="15.26953125" customWidth="1"/>
    <col min="7" max="7" width="15.1796875" customWidth="1"/>
    <col min="8" max="8" width="13.453125" bestFit="1" customWidth="1"/>
  </cols>
  <sheetData>
    <row r="1" spans="1:11" ht="15" thickBot="1" x14ac:dyDescent="0.4">
      <c r="A1" s="16" t="s">
        <v>0</v>
      </c>
      <c r="B1" s="144" t="s">
        <v>93</v>
      </c>
      <c r="C1" s="145"/>
      <c r="D1" s="145"/>
      <c r="E1" s="145"/>
      <c r="F1" s="145"/>
      <c r="G1" s="146"/>
      <c r="H1" s="84"/>
      <c r="I1" s="12"/>
      <c r="J1" s="12"/>
      <c r="K1" s="12"/>
    </row>
    <row r="2" spans="1:11" x14ac:dyDescent="0.35">
      <c r="A2" s="11"/>
      <c r="B2" s="11" t="s">
        <v>56</v>
      </c>
      <c r="C2" s="11"/>
      <c r="D2" s="11"/>
      <c r="E2" s="11"/>
      <c r="F2" s="11"/>
      <c r="G2" s="11"/>
      <c r="H2" s="11"/>
      <c r="I2" s="12"/>
      <c r="J2" s="12"/>
      <c r="K2" s="12"/>
    </row>
    <row r="3" spans="1:11" ht="15" thickBot="1" x14ac:dyDescent="0.4">
      <c r="A3" s="21"/>
      <c r="B3" s="21"/>
      <c r="C3" s="21"/>
      <c r="D3" s="21"/>
      <c r="E3" s="21"/>
      <c r="F3" s="21"/>
      <c r="G3" s="21"/>
      <c r="H3" s="21"/>
      <c r="I3" s="12"/>
      <c r="J3" s="12"/>
      <c r="K3" s="12"/>
    </row>
    <row r="4" spans="1:11" ht="15.75" customHeight="1" thickBot="1" x14ac:dyDescent="0.4">
      <c r="A4" s="153" t="s">
        <v>36</v>
      </c>
      <c r="B4" s="154"/>
      <c r="C4" s="33"/>
      <c r="D4" s="19"/>
      <c r="E4" s="19"/>
      <c r="F4" s="161" t="s">
        <v>130</v>
      </c>
      <c r="G4" s="162"/>
      <c r="H4" s="140"/>
      <c r="I4" s="12"/>
      <c r="J4" s="12"/>
      <c r="K4" s="12"/>
    </row>
    <row r="5" spans="1:11" x14ac:dyDescent="0.35">
      <c r="A5" s="70" t="s">
        <v>34</v>
      </c>
      <c r="B5" s="71"/>
      <c r="C5" s="33"/>
      <c r="D5" s="19"/>
      <c r="E5" s="19"/>
      <c r="F5" s="163"/>
      <c r="G5" s="164"/>
      <c r="H5" s="140"/>
      <c r="I5" s="12"/>
      <c r="J5" s="12"/>
      <c r="K5" s="12"/>
    </row>
    <row r="6" spans="1:11" x14ac:dyDescent="0.35">
      <c r="A6" s="67" t="s">
        <v>35</v>
      </c>
      <c r="B6" s="68"/>
      <c r="C6" s="33"/>
      <c r="D6" s="19"/>
      <c r="E6" s="19"/>
      <c r="F6" s="163"/>
      <c r="G6" s="164"/>
      <c r="H6" s="140"/>
      <c r="I6" s="12"/>
      <c r="J6" s="12"/>
      <c r="K6" s="12"/>
    </row>
    <row r="7" spans="1:11" x14ac:dyDescent="0.35">
      <c r="A7" s="67" t="s">
        <v>128</v>
      </c>
      <c r="B7" s="68"/>
      <c r="C7" s="33"/>
      <c r="D7" s="19"/>
      <c r="E7" s="19"/>
      <c r="F7" s="163"/>
      <c r="G7" s="164"/>
      <c r="H7" s="140"/>
      <c r="I7" s="12"/>
      <c r="J7" s="12"/>
      <c r="K7" s="12"/>
    </row>
    <row r="8" spans="1:11" x14ac:dyDescent="0.35">
      <c r="A8" s="67" t="s">
        <v>45</v>
      </c>
      <c r="B8" s="68" t="s">
        <v>129</v>
      </c>
      <c r="C8" s="33"/>
      <c r="D8" s="19"/>
      <c r="E8" s="19"/>
      <c r="F8" s="163"/>
      <c r="G8" s="164"/>
      <c r="H8" s="140"/>
      <c r="I8" s="12"/>
      <c r="J8" s="12"/>
      <c r="K8" s="12"/>
    </row>
    <row r="9" spans="1:11" ht="15" thickBot="1" x14ac:dyDescent="0.4">
      <c r="A9" s="41" t="s">
        <v>37</v>
      </c>
      <c r="B9" s="69"/>
      <c r="C9" s="33"/>
      <c r="D9" s="19"/>
      <c r="E9" s="19"/>
      <c r="F9" s="163"/>
      <c r="G9" s="164"/>
      <c r="H9" s="140"/>
      <c r="I9" s="12"/>
      <c r="J9" s="12"/>
      <c r="K9" s="12"/>
    </row>
    <row r="10" spans="1:11" ht="12.75" customHeight="1" thickBot="1" x14ac:dyDescent="0.4">
      <c r="A10" s="33"/>
      <c r="B10" s="34"/>
      <c r="C10" s="33"/>
      <c r="D10" s="33"/>
      <c r="E10" s="33"/>
      <c r="F10" s="165"/>
      <c r="G10" s="166"/>
      <c r="H10" s="140"/>
      <c r="I10" s="12"/>
      <c r="J10" s="12"/>
      <c r="K10" s="12"/>
    </row>
    <row r="11" spans="1:11" ht="12.75" customHeight="1" x14ac:dyDescent="0.35">
      <c r="A11" s="33"/>
      <c r="B11" s="34"/>
      <c r="C11" s="33"/>
      <c r="D11" s="33"/>
      <c r="E11" s="33"/>
      <c r="F11" s="141"/>
      <c r="G11" s="141"/>
      <c r="H11" s="140"/>
      <c r="I11" s="12"/>
      <c r="J11" s="12"/>
      <c r="K11" s="12"/>
    </row>
    <row r="12" spans="1:11" ht="14.25" customHeight="1" thickBot="1" x14ac:dyDescent="0.4">
      <c r="A12" s="19"/>
      <c r="B12" s="19"/>
      <c r="C12" s="19"/>
      <c r="D12" s="19"/>
      <c r="E12" s="19"/>
      <c r="F12" s="141"/>
      <c r="G12" s="141"/>
      <c r="H12" s="140"/>
      <c r="I12" s="12"/>
      <c r="J12" s="12"/>
      <c r="K12" s="12"/>
    </row>
    <row r="13" spans="1:11" ht="15" thickBot="1" x14ac:dyDescent="0.4">
      <c r="A13" s="150" t="s">
        <v>41</v>
      </c>
      <c r="B13" s="151"/>
      <c r="C13" s="151"/>
      <c r="D13" s="152"/>
      <c r="E13" s="19"/>
      <c r="F13" s="141"/>
      <c r="G13" s="141"/>
      <c r="H13" s="140"/>
      <c r="I13" s="12"/>
      <c r="J13" s="12"/>
      <c r="K13" s="12"/>
    </row>
    <row r="14" spans="1:11" ht="15" thickBot="1" x14ac:dyDescent="0.4">
      <c r="A14" s="159" t="s">
        <v>38</v>
      </c>
      <c r="B14" s="160"/>
      <c r="C14" s="46" t="s">
        <v>40</v>
      </c>
      <c r="D14" s="50" t="s">
        <v>55</v>
      </c>
      <c r="E14" s="19"/>
      <c r="F14" s="141"/>
      <c r="G14" s="141"/>
      <c r="H14" s="34"/>
      <c r="I14" s="12"/>
      <c r="J14" s="12"/>
      <c r="K14" s="12"/>
    </row>
    <row r="15" spans="1:11" ht="27.75" customHeight="1" x14ac:dyDescent="0.35">
      <c r="A15" s="157" t="s">
        <v>52</v>
      </c>
      <c r="B15" s="51" t="s">
        <v>62</v>
      </c>
      <c r="C15" s="35">
        <v>25</v>
      </c>
      <c r="D15" s="96" t="str">
        <f>+IF(B9=1,'4. OFERTA ECONOMICA'!D6,"NA")</f>
        <v>NA</v>
      </c>
      <c r="E15" s="19"/>
      <c r="F15" s="141"/>
      <c r="G15" s="141"/>
      <c r="H15" s="34"/>
      <c r="I15" s="12"/>
      <c r="J15" s="12"/>
      <c r="K15" s="12"/>
    </row>
    <row r="16" spans="1:11" ht="31.5" customHeight="1" thickBot="1" x14ac:dyDescent="0.4">
      <c r="A16" s="158"/>
      <c r="B16" s="52" t="s">
        <v>61</v>
      </c>
      <c r="C16" s="36">
        <v>15</v>
      </c>
      <c r="D16" s="97" t="str">
        <f>+IF(B9=1,'4. OFERTA ECONOMICA'!I6,"NA")</f>
        <v>NA</v>
      </c>
      <c r="E16" s="33"/>
      <c r="F16" s="33"/>
      <c r="G16" s="33"/>
      <c r="H16" s="33"/>
      <c r="I16" s="12"/>
      <c r="J16" s="12"/>
      <c r="K16" s="12"/>
    </row>
    <row r="17" spans="1:11" ht="15.75" customHeight="1" x14ac:dyDescent="0.35">
      <c r="A17" s="155" t="s">
        <v>53</v>
      </c>
      <c r="B17" s="51" t="s">
        <v>59</v>
      </c>
      <c r="C17" s="35">
        <v>25</v>
      </c>
      <c r="D17" s="96" t="str">
        <f>+IF(B9=1,'5. CALIDAD'!E5,"NA")</f>
        <v>NA</v>
      </c>
      <c r="E17" s="19"/>
      <c r="F17" s="19"/>
      <c r="G17" s="19"/>
      <c r="H17" s="19"/>
      <c r="I17" s="12"/>
      <c r="J17" s="12"/>
      <c r="K17" s="12"/>
    </row>
    <row r="18" spans="1:11" ht="28.5" customHeight="1" thickBot="1" x14ac:dyDescent="0.4">
      <c r="A18" s="156"/>
      <c r="B18" s="52" t="s">
        <v>60</v>
      </c>
      <c r="C18" s="36">
        <v>24</v>
      </c>
      <c r="D18" s="98" t="str">
        <f>+IF(B9=1,'5. CALIDAD'!J5,"NA")</f>
        <v>NA</v>
      </c>
      <c r="E18" s="33"/>
      <c r="F18" s="33"/>
      <c r="G18" s="33"/>
      <c r="H18" s="33"/>
      <c r="I18" s="12"/>
      <c r="J18" s="12"/>
      <c r="K18" s="12"/>
    </row>
    <row r="19" spans="1:11" ht="15" thickBot="1" x14ac:dyDescent="0.4">
      <c r="A19" s="102" t="s">
        <v>73</v>
      </c>
      <c r="B19" s="48"/>
      <c r="C19" s="42">
        <v>10</v>
      </c>
      <c r="D19" s="49" t="str">
        <f>+IF(B9=1,C31,"NA")</f>
        <v>NA</v>
      </c>
      <c r="E19" s="19"/>
      <c r="F19" s="19"/>
      <c r="G19" s="19"/>
      <c r="H19" s="19"/>
      <c r="I19" s="12"/>
      <c r="J19" s="12"/>
      <c r="K19" s="12"/>
    </row>
    <row r="20" spans="1:11" ht="25.5" customHeight="1" thickBot="1" x14ac:dyDescent="0.4">
      <c r="A20" s="103" t="s">
        <v>54</v>
      </c>
      <c r="B20" s="53"/>
      <c r="C20" s="54">
        <v>1</v>
      </c>
      <c r="D20" s="49" t="str">
        <f>+IF(B9=1,B34,"NA")</f>
        <v>NA</v>
      </c>
      <c r="E20" s="33"/>
      <c r="F20" s="33"/>
      <c r="G20" s="33"/>
      <c r="H20" s="33"/>
      <c r="I20" s="12"/>
      <c r="J20" s="12"/>
      <c r="K20" s="12"/>
    </row>
    <row r="21" spans="1:11" ht="15" thickBot="1" x14ac:dyDescent="0.4">
      <c r="A21" s="47" t="s">
        <v>39</v>
      </c>
      <c r="B21" s="48"/>
      <c r="C21" s="42">
        <f>SUM(C15:C20)</f>
        <v>100</v>
      </c>
      <c r="D21" s="99">
        <f>SUM(D15:D20)</f>
        <v>0</v>
      </c>
      <c r="E21" s="19"/>
      <c r="F21" s="19"/>
      <c r="G21" s="19"/>
      <c r="H21" s="19"/>
      <c r="I21" s="12"/>
      <c r="J21" s="12"/>
      <c r="K21" s="12"/>
    </row>
    <row r="22" spans="1:11" x14ac:dyDescent="0.35">
      <c r="A22" s="34"/>
      <c r="B22" s="87"/>
      <c r="C22" s="34"/>
      <c r="D22" s="100"/>
      <c r="E22" s="34"/>
      <c r="F22" s="34"/>
      <c r="G22" s="34"/>
      <c r="H22" s="34"/>
      <c r="I22" s="12"/>
      <c r="J22" s="12"/>
      <c r="K22" s="12"/>
    </row>
    <row r="23" spans="1:11" x14ac:dyDescent="0.35">
      <c r="A23" s="19"/>
      <c r="B23" s="19"/>
      <c r="C23" s="19"/>
      <c r="D23" s="19"/>
      <c r="E23" s="19"/>
      <c r="F23" s="19"/>
      <c r="G23" s="19"/>
      <c r="H23" s="19"/>
      <c r="I23" s="12"/>
      <c r="J23" s="12"/>
      <c r="K23" s="12"/>
    </row>
    <row r="24" spans="1:11" x14ac:dyDescent="0.35">
      <c r="A24" s="34"/>
      <c r="B24" s="34"/>
      <c r="C24" s="34"/>
      <c r="D24" s="34"/>
      <c r="E24" s="34"/>
      <c r="F24" s="34"/>
      <c r="G24" s="34"/>
      <c r="H24" s="34"/>
      <c r="I24" s="12"/>
      <c r="J24" s="12"/>
      <c r="K24" s="12"/>
    </row>
    <row r="25" spans="1:11" x14ac:dyDescent="0.35">
      <c r="A25" s="34"/>
      <c r="B25" s="34"/>
      <c r="C25" s="34"/>
      <c r="D25" s="34"/>
      <c r="E25" s="34"/>
      <c r="F25" s="34"/>
      <c r="G25" s="34"/>
      <c r="H25" s="34"/>
      <c r="I25" s="12"/>
      <c r="J25" s="12"/>
      <c r="K25" s="12"/>
    </row>
    <row r="26" spans="1:11" ht="14.25" customHeight="1" thickBot="1" x14ac:dyDescent="0.4"/>
    <row r="27" spans="1:11" ht="25.5" customHeight="1" x14ac:dyDescent="0.35">
      <c r="A27" s="149" t="s">
        <v>71</v>
      </c>
      <c r="B27" s="147" t="s">
        <v>40</v>
      </c>
      <c r="C27" s="147" t="s">
        <v>58</v>
      </c>
    </row>
    <row r="28" spans="1:11" ht="15" thickBot="1" x14ac:dyDescent="0.4">
      <c r="A28" s="148"/>
      <c r="B28" s="148"/>
      <c r="C28" s="148"/>
    </row>
    <row r="29" spans="1:11" ht="27.75" customHeight="1" x14ac:dyDescent="0.35">
      <c r="A29" s="64" t="s">
        <v>89</v>
      </c>
      <c r="B29" s="57">
        <v>10</v>
      </c>
      <c r="C29" s="58" t="s">
        <v>113</v>
      </c>
    </row>
    <row r="30" spans="1:11" ht="46.5" customHeight="1" x14ac:dyDescent="0.35">
      <c r="A30" s="65" t="s">
        <v>90</v>
      </c>
      <c r="B30" s="59">
        <v>5</v>
      </c>
      <c r="C30" s="60"/>
    </row>
    <row r="31" spans="1:11" ht="26.5" thickBot="1" x14ac:dyDescent="0.4">
      <c r="A31" s="61" t="s">
        <v>72</v>
      </c>
      <c r="B31" s="62"/>
      <c r="C31" s="63"/>
    </row>
    <row r="33" spans="1:3" ht="15" thickBot="1" x14ac:dyDescent="0.4"/>
    <row r="34" spans="1:3" ht="53" thickBot="1" x14ac:dyDescent="0.4">
      <c r="A34" s="82" t="s">
        <v>86</v>
      </c>
      <c r="B34" s="107"/>
      <c r="C34" s="65" t="s">
        <v>114</v>
      </c>
    </row>
  </sheetData>
  <sheetProtection algorithmName="SHA-512" hashValue="GHk4Rmk9hUVFmjli1KJAl37MYppweSquVrTMJEe/FrRJPVy6LkF4DpCJnBP+a8cpPXrtqgeYg15UALsW/R+XJw==" saltValue="Wlc0tKB4JBfm52AWOlDksw==" spinCount="100000" sheet="1" objects="1" scenarios="1"/>
  <mergeCells count="10">
    <mergeCell ref="B1:G1"/>
    <mergeCell ref="B27:B28"/>
    <mergeCell ref="C27:C28"/>
    <mergeCell ref="A27:A28"/>
    <mergeCell ref="A13:D13"/>
    <mergeCell ref="A4:B4"/>
    <mergeCell ref="A17:A18"/>
    <mergeCell ref="A15:A16"/>
    <mergeCell ref="A14:B14"/>
    <mergeCell ref="F4:G10"/>
  </mergeCells>
  <pageMargins left="0.70866141732283472" right="0.70866141732283472" top="1.4566929133858268" bottom="0.74803149606299213" header="0.31496062992125984" footer="0.31496062992125984"/>
  <pageSetup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'Hoja 1 variables'!$C$2:$C$3</xm:f>
          </x14:formula1>
          <xm:sqref>B5:C7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1"/>
  <sheetViews>
    <sheetView topLeftCell="A7" zoomScale="110" zoomScaleNormal="110" workbookViewId="0">
      <selection activeCell="I13" sqref="I13:K13"/>
    </sheetView>
  </sheetViews>
  <sheetFormatPr baseColWidth="10" defaultColWidth="9.1796875" defaultRowHeight="14.5" x14ac:dyDescent="0.35"/>
  <cols>
    <col min="1" max="1" width="22.81640625" style="1" customWidth="1"/>
    <col min="2" max="2" width="6.453125" style="1" customWidth="1"/>
    <col min="3" max="3" width="8" style="1" customWidth="1"/>
    <col min="4" max="4" width="6.453125" style="1" customWidth="1"/>
    <col min="5" max="5" width="18.7265625" style="1" customWidth="1"/>
    <col min="6" max="6" width="10.1796875" style="1" customWidth="1"/>
    <col min="7" max="11" width="6.453125" style="1" customWidth="1"/>
    <col min="12" max="16384" width="9.1796875" style="1"/>
  </cols>
  <sheetData>
    <row r="1" spans="1:11" ht="15.75" customHeight="1" thickBot="1" x14ac:dyDescent="0.4">
      <c r="A1" s="101" t="s">
        <v>0</v>
      </c>
      <c r="B1" s="175" t="str">
        <f>EVALUACIÓN!B1</f>
        <v>SOLUCIONES DE TECNOLOGIA E INGENIERIA SAS</v>
      </c>
      <c r="C1" s="176"/>
      <c r="D1" s="176"/>
      <c r="E1" s="176"/>
      <c r="F1" s="176"/>
      <c r="G1" s="176"/>
      <c r="H1" s="176"/>
      <c r="I1" s="176"/>
      <c r="J1" s="176"/>
      <c r="K1" s="177"/>
    </row>
    <row r="2" spans="1:11" ht="15.75" customHeight="1" x14ac:dyDescent="0.35">
      <c r="A2" s="25"/>
      <c r="B2" s="26"/>
      <c r="C2" s="26"/>
      <c r="D2" s="26"/>
      <c r="E2" s="26"/>
      <c r="F2" s="26"/>
      <c r="G2" s="26"/>
      <c r="H2" s="26"/>
      <c r="I2" s="26"/>
      <c r="J2" s="26"/>
      <c r="K2" s="26"/>
    </row>
    <row r="3" spans="1:11" ht="15.75" customHeight="1" x14ac:dyDescent="0.35">
      <c r="A3" s="25"/>
      <c r="B3" s="26"/>
      <c r="C3" s="26"/>
      <c r="D3" s="26"/>
      <c r="E3" s="26"/>
      <c r="F3" s="26"/>
      <c r="G3" s="26"/>
      <c r="H3" s="26"/>
      <c r="I3" s="26"/>
      <c r="J3" s="26"/>
      <c r="K3" s="26"/>
    </row>
    <row r="4" spans="1:11" ht="15.75" customHeight="1" x14ac:dyDescent="0.35">
      <c r="A4" s="188" t="s">
        <v>1</v>
      </c>
      <c r="B4" s="189"/>
      <c r="C4" s="189"/>
      <c r="D4" s="189"/>
      <c r="E4" s="189"/>
      <c r="F4" s="189"/>
      <c r="G4" s="189"/>
      <c r="H4" s="189"/>
      <c r="I4" s="190"/>
      <c r="J4" s="26"/>
      <c r="K4" s="26"/>
    </row>
    <row r="5" spans="1:11" ht="15.75" customHeight="1" x14ac:dyDescent="0.35">
      <c r="A5" s="185"/>
      <c r="B5" s="185"/>
      <c r="C5" s="185"/>
      <c r="D5" s="185"/>
      <c r="E5" s="185"/>
      <c r="F5" s="185"/>
      <c r="G5" s="185"/>
      <c r="H5" s="185"/>
      <c r="I5" s="185"/>
      <c r="J5" s="26"/>
      <c r="K5" s="26"/>
    </row>
    <row r="6" spans="1:11" ht="47.25" customHeight="1" x14ac:dyDescent="0.35">
      <c r="A6" s="31" t="s">
        <v>48</v>
      </c>
      <c r="B6" s="171" t="s">
        <v>49</v>
      </c>
      <c r="C6" s="171"/>
      <c r="D6" s="172" t="s">
        <v>50</v>
      </c>
      <c r="E6" s="173"/>
      <c r="F6" s="173"/>
      <c r="G6" s="173"/>
      <c r="H6" s="173"/>
      <c r="I6" s="174"/>
      <c r="J6" s="26"/>
      <c r="K6" s="26"/>
    </row>
    <row r="7" spans="1:11" ht="23.25" customHeight="1" x14ac:dyDescent="0.35">
      <c r="A7" s="30" t="s">
        <v>94</v>
      </c>
      <c r="B7" s="186">
        <v>1</v>
      </c>
      <c r="C7" s="186"/>
      <c r="D7" s="167" t="s">
        <v>5</v>
      </c>
      <c r="E7" s="168"/>
      <c r="F7" s="168"/>
      <c r="G7" s="168"/>
      <c r="H7" s="168"/>
      <c r="I7" s="169"/>
      <c r="J7" s="26"/>
      <c r="K7" s="26"/>
    </row>
    <row r="8" spans="1:11" ht="23.25" customHeight="1" x14ac:dyDescent="0.35">
      <c r="A8" s="30"/>
      <c r="B8" s="194"/>
      <c r="C8" s="195"/>
      <c r="D8" s="167"/>
      <c r="E8" s="168"/>
      <c r="F8" s="168"/>
      <c r="G8" s="168"/>
      <c r="H8" s="168"/>
      <c r="I8" s="169"/>
      <c r="J8" s="26"/>
      <c r="K8" s="26"/>
    </row>
    <row r="9" spans="1:11" ht="26.25" customHeight="1" x14ac:dyDescent="0.35">
      <c r="A9" s="30"/>
      <c r="B9" s="186"/>
      <c r="C9" s="186"/>
      <c r="D9" s="167"/>
      <c r="E9" s="168"/>
      <c r="F9" s="168"/>
      <c r="G9" s="168"/>
      <c r="H9" s="168"/>
      <c r="I9" s="169"/>
      <c r="J9" s="26"/>
      <c r="K9" s="26"/>
    </row>
    <row r="10" spans="1:11" ht="8.25" customHeight="1" x14ac:dyDescent="0.35">
      <c r="A10" s="27"/>
      <c r="B10" s="27"/>
      <c r="C10" s="27"/>
      <c r="D10" s="27"/>
      <c r="E10" s="27"/>
      <c r="F10" s="6"/>
      <c r="G10" s="6"/>
      <c r="H10" s="28"/>
      <c r="I10" s="29"/>
      <c r="J10" s="26"/>
      <c r="K10" s="26"/>
    </row>
    <row r="11" spans="1:11" ht="15" customHeight="1" x14ac:dyDescent="0.35">
      <c r="A11" s="4"/>
      <c r="B11" s="5"/>
      <c r="C11" s="5"/>
      <c r="D11" s="5"/>
      <c r="E11" s="5"/>
      <c r="F11" s="4"/>
      <c r="G11" s="4"/>
      <c r="H11" s="4"/>
      <c r="I11" s="4"/>
    </row>
    <row r="12" spans="1:11" ht="15" customHeight="1" x14ac:dyDescent="0.35">
      <c r="A12" s="172" t="s">
        <v>3</v>
      </c>
      <c r="B12" s="173"/>
      <c r="C12" s="173"/>
      <c r="D12" s="173"/>
      <c r="E12" s="173"/>
      <c r="F12" s="173"/>
      <c r="G12" s="173"/>
      <c r="H12" s="173"/>
      <c r="I12" s="173"/>
      <c r="J12" s="173"/>
      <c r="K12" s="174"/>
    </row>
    <row r="13" spans="1:11" ht="30" customHeight="1" x14ac:dyDescent="0.35">
      <c r="A13" s="181" t="s">
        <v>87</v>
      </c>
      <c r="B13" s="181"/>
      <c r="C13" s="181"/>
      <c r="D13" s="181"/>
      <c r="E13" s="181"/>
      <c r="F13" s="181"/>
      <c r="G13" s="181"/>
      <c r="H13" s="181"/>
      <c r="I13" s="182">
        <f>'2. Experiencia habilitante'!M11</f>
        <v>0</v>
      </c>
      <c r="J13" s="183"/>
      <c r="K13" s="184"/>
    </row>
    <row r="14" spans="1:11" ht="15" customHeight="1" x14ac:dyDescent="0.35">
      <c r="A14" s="13"/>
      <c r="B14" s="13"/>
      <c r="C14" s="13"/>
      <c r="D14" s="13"/>
      <c r="E14" s="13"/>
      <c r="F14" s="13"/>
      <c r="G14" s="13"/>
      <c r="H14" s="13"/>
      <c r="I14" s="13"/>
      <c r="J14" s="13"/>
      <c r="K14" s="13"/>
    </row>
    <row r="15" spans="1:11" ht="10.5" customHeight="1" x14ac:dyDescent="0.35">
      <c r="A15" s="187"/>
      <c r="B15" s="187"/>
      <c r="C15" s="187"/>
      <c r="D15" s="187"/>
      <c r="E15" s="187"/>
      <c r="F15" s="187"/>
      <c r="G15" s="187"/>
      <c r="H15" s="187"/>
      <c r="I15" s="187"/>
      <c r="J15" s="187"/>
      <c r="K15" s="187"/>
    </row>
    <row r="16" spans="1:11" ht="30" customHeight="1" x14ac:dyDescent="0.35">
      <c r="A16" s="172" t="s">
        <v>46</v>
      </c>
      <c r="B16" s="173"/>
      <c r="C16" s="173"/>
      <c r="D16" s="173"/>
      <c r="E16" s="173"/>
      <c r="F16" s="173"/>
      <c r="G16" s="174"/>
      <c r="H16" s="172" t="s">
        <v>4</v>
      </c>
      <c r="I16" s="173"/>
      <c r="J16" s="173"/>
      <c r="K16" s="174"/>
    </row>
    <row r="17" spans="1:18" ht="12.75" customHeight="1" x14ac:dyDescent="0.35">
      <c r="A17" s="191">
        <f>13503898500/828116</f>
        <v>16306.771635857778</v>
      </c>
      <c r="B17" s="192"/>
      <c r="C17" s="192"/>
      <c r="D17" s="192"/>
      <c r="E17" s="192"/>
      <c r="F17" s="192"/>
      <c r="G17" s="193"/>
      <c r="H17" s="178">
        <f>+IF($I$13&gt;=$A$17,1,0)</f>
        <v>0</v>
      </c>
      <c r="I17" s="179"/>
      <c r="J17" s="179"/>
      <c r="K17" s="180"/>
      <c r="P17" s="170"/>
      <c r="Q17" s="170"/>
      <c r="R17" s="170"/>
    </row>
    <row r="18" spans="1:18" ht="15" customHeight="1" x14ac:dyDescent="0.35">
      <c r="A18" s="2"/>
      <c r="B18" s="2"/>
      <c r="C18" s="2"/>
      <c r="D18" s="2"/>
      <c r="E18" s="2"/>
      <c r="F18" s="2"/>
      <c r="G18" s="2"/>
      <c r="H18" s="2"/>
      <c r="I18" s="2"/>
    </row>
    <row r="19" spans="1:18" ht="15" customHeight="1" x14ac:dyDescent="0.35">
      <c r="A19" s="2"/>
      <c r="B19" s="2"/>
      <c r="C19" s="2"/>
      <c r="D19" s="2"/>
      <c r="E19" s="2"/>
      <c r="F19" s="2"/>
      <c r="G19" s="2"/>
      <c r="H19" s="2"/>
      <c r="I19" s="2"/>
    </row>
    <row r="20" spans="1:18" ht="15" customHeight="1" x14ac:dyDescent="0.35">
      <c r="E20" s="72"/>
      <c r="F20" s="73"/>
    </row>
    <row r="21" spans="1:18" x14ac:dyDescent="0.35">
      <c r="E21" s="74"/>
      <c r="F21" s="73"/>
    </row>
  </sheetData>
  <sheetProtection algorithmName="SHA-512" hashValue="filD9GBpOTtVq/PODbZxPwdK1esjH8BpQ4RXoZNwRVTuhMQGa1REqoZZtf84hlZJ2LBBrQ0sW9UC7WPTALOL5Q==" saltValue="kBzONd/h1ndbnseyUL/oUg==" spinCount="100000" sheet="1" objects="1" scenarios="1"/>
  <mergeCells count="20">
    <mergeCell ref="A4:I4"/>
    <mergeCell ref="A16:G16"/>
    <mergeCell ref="A17:G17"/>
    <mergeCell ref="B8:C8"/>
    <mergeCell ref="D8:I8"/>
    <mergeCell ref="P17:R17"/>
    <mergeCell ref="B6:C6"/>
    <mergeCell ref="D6:I6"/>
    <mergeCell ref="B1:K1"/>
    <mergeCell ref="H17:K17"/>
    <mergeCell ref="A13:H13"/>
    <mergeCell ref="I13:K13"/>
    <mergeCell ref="A12:K12"/>
    <mergeCell ref="A5:I5"/>
    <mergeCell ref="B7:C7"/>
    <mergeCell ref="B9:C9"/>
    <mergeCell ref="D7:I7"/>
    <mergeCell ref="D9:I9"/>
    <mergeCell ref="A15:K15"/>
    <mergeCell ref="H16:K16"/>
  </mergeCells>
  <dataValidations count="1">
    <dataValidation type="list" showInputMessage="1" showErrorMessage="1" prompt="Seleccionar SI o NO" sqref="F10:G10 D6:D9" xr:uid="{00000000-0002-0000-0100-000000000000}">
      <formula1>RESPUESTASINO</formula1>
    </dataValidation>
  </dataValidations>
  <pageMargins left="0.70866141732283472" right="0.70866141732283472" top="1.4960629921259843" bottom="0.74803149606299213" header="0.31496062992125984" footer="0.31496062992125984"/>
  <pageSetup orientation="landscape" r:id="rId1"/>
  <headerFooter>
    <oddHeader>&amp;L&amp;"-,Negrita"LICITACIÓN PÚBLICA FTIC-LP-02-19
EVALUACIÓN TÉCNICA&amp;C&amp;"-,Negrita"
&amp;R&amp;G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P12"/>
  <sheetViews>
    <sheetView zoomScale="115" zoomScaleNormal="115" workbookViewId="0">
      <selection activeCell="C5" sqref="C5"/>
    </sheetView>
  </sheetViews>
  <sheetFormatPr baseColWidth="10" defaultColWidth="9.1796875" defaultRowHeight="14.5" x14ac:dyDescent="0.35"/>
  <cols>
    <col min="1" max="1" width="6.7265625" style="1" customWidth="1"/>
    <col min="2" max="2" width="19.453125" style="1" customWidth="1"/>
    <col min="3" max="3" width="12.26953125" style="1" customWidth="1"/>
    <col min="4" max="4" width="13.26953125" style="1" customWidth="1"/>
    <col min="5" max="5" width="16.1796875" style="1" customWidth="1"/>
    <col min="6" max="6" width="36.1796875" style="1" customWidth="1"/>
    <col min="7" max="8" width="10.453125" style="1" customWidth="1"/>
    <col min="9" max="10" width="6.7265625" style="1" customWidth="1"/>
    <col min="11" max="11" width="13.26953125" style="1" customWidth="1"/>
    <col min="12" max="12" width="11" style="1" customWidth="1"/>
    <col min="13" max="13" width="10.54296875" style="1" customWidth="1"/>
    <col min="14" max="14" width="10.81640625" style="1" customWidth="1"/>
    <col min="15" max="15" width="8.26953125" style="1" customWidth="1"/>
    <col min="16" max="16" width="44.26953125" style="1" customWidth="1"/>
    <col min="17" max="16384" width="9.1796875" style="1"/>
  </cols>
  <sheetData>
    <row r="1" spans="1:16" ht="20.25" customHeight="1" x14ac:dyDescent="0.35">
      <c r="A1" s="198" t="s">
        <v>0</v>
      </c>
      <c r="B1" s="198"/>
      <c r="C1" s="201" t="str">
        <f>EVALUACIÓN!B1</f>
        <v>SOLUCIONES DE TECNOLOGIA E INGENIERIA SAS</v>
      </c>
      <c r="D1" s="201"/>
      <c r="E1" s="201"/>
      <c r="F1" s="201"/>
      <c r="G1" s="201"/>
      <c r="H1" s="201"/>
      <c r="I1" s="201"/>
      <c r="J1" s="201"/>
      <c r="K1" s="201"/>
      <c r="L1" s="201"/>
      <c r="M1" s="201"/>
      <c r="N1" s="201"/>
      <c r="O1" s="201"/>
      <c r="P1" s="201"/>
    </row>
    <row r="2" spans="1:16" ht="15" thickBot="1" x14ac:dyDescent="0.4">
      <c r="B2" s="2"/>
      <c r="C2" s="2"/>
      <c r="D2" s="2"/>
      <c r="E2" s="2"/>
      <c r="F2" s="2"/>
      <c r="G2" s="2"/>
      <c r="H2" s="2"/>
      <c r="I2" s="2"/>
      <c r="J2" s="2"/>
    </row>
    <row r="3" spans="1:16" s="7" customFormat="1" ht="34.5" customHeight="1" x14ac:dyDescent="0.25">
      <c r="A3" s="199" t="s">
        <v>23</v>
      </c>
      <c r="B3" s="196" t="s">
        <v>7</v>
      </c>
      <c r="C3" s="205" t="s">
        <v>10</v>
      </c>
      <c r="D3" s="205" t="s">
        <v>11</v>
      </c>
      <c r="E3" s="196" t="s">
        <v>8</v>
      </c>
      <c r="F3" s="205" t="s">
        <v>9</v>
      </c>
      <c r="G3" s="196" t="s">
        <v>12</v>
      </c>
      <c r="H3" s="196" t="s">
        <v>13</v>
      </c>
      <c r="I3" s="204" t="s">
        <v>14</v>
      </c>
      <c r="J3" s="204"/>
      <c r="K3" s="196" t="s">
        <v>17</v>
      </c>
      <c r="L3" s="196" t="s">
        <v>18</v>
      </c>
      <c r="M3" s="196" t="s">
        <v>19</v>
      </c>
      <c r="N3" s="196" t="s">
        <v>20</v>
      </c>
      <c r="O3" s="205" t="s">
        <v>21</v>
      </c>
      <c r="P3" s="202" t="s">
        <v>22</v>
      </c>
    </row>
    <row r="4" spans="1:16" s="7" customFormat="1" ht="34.5" customHeight="1" thickBot="1" x14ac:dyDescent="0.3">
      <c r="A4" s="200"/>
      <c r="B4" s="197"/>
      <c r="C4" s="206"/>
      <c r="D4" s="206"/>
      <c r="E4" s="197"/>
      <c r="F4" s="206"/>
      <c r="G4" s="197"/>
      <c r="H4" s="197"/>
      <c r="I4" s="23" t="s">
        <v>15</v>
      </c>
      <c r="J4" s="23" t="s">
        <v>16</v>
      </c>
      <c r="K4" s="197"/>
      <c r="L4" s="197"/>
      <c r="M4" s="197"/>
      <c r="N4" s="197"/>
      <c r="O4" s="206"/>
      <c r="P4" s="203"/>
    </row>
    <row r="5" spans="1:16" ht="207" customHeight="1" x14ac:dyDescent="0.35">
      <c r="A5" s="24">
        <v>1</v>
      </c>
      <c r="B5" s="24" t="s">
        <v>95</v>
      </c>
      <c r="C5" s="24">
        <v>30</v>
      </c>
      <c r="D5" s="108" t="s">
        <v>96</v>
      </c>
      <c r="E5" s="108" t="s">
        <v>101</v>
      </c>
      <c r="F5" s="109" t="s">
        <v>106</v>
      </c>
      <c r="G5" s="110">
        <v>41883</v>
      </c>
      <c r="H5" s="110">
        <v>42004</v>
      </c>
      <c r="I5" s="108" t="s">
        <v>99</v>
      </c>
      <c r="J5" s="111">
        <v>1</v>
      </c>
      <c r="K5" s="112">
        <v>1384106416</v>
      </c>
      <c r="L5" s="112">
        <v>616000</v>
      </c>
      <c r="M5" s="113">
        <f>+K5/L5</f>
        <v>2246.9259999999999</v>
      </c>
      <c r="N5" s="114">
        <v>2246.9299999999998</v>
      </c>
      <c r="O5" s="22">
        <v>0</v>
      </c>
      <c r="P5" s="142" t="s">
        <v>131</v>
      </c>
    </row>
    <row r="6" spans="1:16" ht="121.5" customHeight="1" x14ac:dyDescent="0.35">
      <c r="A6" s="22">
        <v>2</v>
      </c>
      <c r="B6" s="24" t="s">
        <v>95</v>
      </c>
      <c r="C6" s="22">
        <v>48</v>
      </c>
      <c r="D6" s="108" t="s">
        <v>96</v>
      </c>
      <c r="E6" s="108" t="s">
        <v>102</v>
      </c>
      <c r="F6" s="116" t="s">
        <v>107</v>
      </c>
      <c r="G6" s="117">
        <v>42038</v>
      </c>
      <c r="H6" s="117">
        <v>42158</v>
      </c>
      <c r="I6" s="118" t="s">
        <v>100</v>
      </c>
      <c r="J6" s="119">
        <v>0.7</v>
      </c>
      <c r="K6" s="120">
        <f>(3306900000*70)/100</f>
        <v>2314830000</v>
      </c>
      <c r="L6" s="120">
        <v>644350</v>
      </c>
      <c r="M6" s="121">
        <f>+K6/L6</f>
        <v>3592.5040738728953</v>
      </c>
      <c r="N6" s="121">
        <v>5132.1499999999996</v>
      </c>
      <c r="O6" s="22">
        <v>0</v>
      </c>
      <c r="P6" s="115" t="s">
        <v>118</v>
      </c>
    </row>
    <row r="7" spans="1:16" ht="67.5" customHeight="1" x14ac:dyDescent="0.35">
      <c r="A7" s="22">
        <v>3</v>
      </c>
      <c r="B7" s="24" t="s">
        <v>95</v>
      </c>
      <c r="C7" s="22">
        <v>92</v>
      </c>
      <c r="D7" s="118" t="s">
        <v>97</v>
      </c>
      <c r="E7" s="118" t="s">
        <v>103</v>
      </c>
      <c r="F7" s="122" t="s">
        <v>108</v>
      </c>
      <c r="G7" s="117">
        <v>41626</v>
      </c>
      <c r="H7" s="117">
        <v>42154</v>
      </c>
      <c r="I7" s="108" t="s">
        <v>99</v>
      </c>
      <c r="J7" s="111">
        <v>1</v>
      </c>
      <c r="K7" s="120">
        <v>1404000000</v>
      </c>
      <c r="L7" s="120">
        <v>616000</v>
      </c>
      <c r="M7" s="121">
        <f>+K7/L7</f>
        <v>2279.2207792207791</v>
      </c>
      <c r="N7" s="123">
        <v>2279.2199999999998</v>
      </c>
      <c r="O7" s="22">
        <v>0</v>
      </c>
      <c r="P7" s="122" t="s">
        <v>116</v>
      </c>
    </row>
    <row r="8" spans="1:16" ht="66" customHeight="1" x14ac:dyDescent="0.35">
      <c r="A8" s="22">
        <v>4</v>
      </c>
      <c r="B8" s="24" t="s">
        <v>95</v>
      </c>
      <c r="C8" s="22">
        <v>96</v>
      </c>
      <c r="D8" s="108" t="s">
        <v>98</v>
      </c>
      <c r="E8" s="118" t="s">
        <v>103</v>
      </c>
      <c r="F8" s="122" t="s">
        <v>109</v>
      </c>
      <c r="G8" s="117">
        <v>43280</v>
      </c>
      <c r="H8" s="117">
        <v>43555</v>
      </c>
      <c r="I8" s="108" t="s">
        <v>99</v>
      </c>
      <c r="J8" s="111">
        <v>1</v>
      </c>
      <c r="K8" s="120">
        <v>2249234898</v>
      </c>
      <c r="L8" s="120">
        <v>781242</v>
      </c>
      <c r="M8" s="121">
        <f>+K8/L8</f>
        <v>2879.0501509135452</v>
      </c>
      <c r="N8" s="123">
        <v>2879.05</v>
      </c>
      <c r="O8" s="22">
        <v>0</v>
      </c>
      <c r="P8" s="116" t="s">
        <v>117</v>
      </c>
    </row>
    <row r="9" spans="1:16" ht="70.5" customHeight="1" x14ac:dyDescent="0.35">
      <c r="A9" s="22">
        <v>5</v>
      </c>
      <c r="B9" s="24" t="s">
        <v>95</v>
      </c>
      <c r="C9" s="22">
        <v>98</v>
      </c>
      <c r="D9" s="108" t="s">
        <v>98</v>
      </c>
      <c r="E9" s="118" t="s">
        <v>104</v>
      </c>
      <c r="F9" s="122" t="s">
        <v>110</v>
      </c>
      <c r="G9" s="117">
        <v>43075</v>
      </c>
      <c r="H9" s="117">
        <v>43312</v>
      </c>
      <c r="I9" s="108" t="s">
        <v>99</v>
      </c>
      <c r="J9" s="111">
        <v>1</v>
      </c>
      <c r="K9" s="120">
        <v>5139898088</v>
      </c>
      <c r="L9" s="120">
        <v>781242</v>
      </c>
      <c r="M9" s="121">
        <f t="shared" ref="M9" si="0">+K9/L9</f>
        <v>6579.1369230020919</v>
      </c>
      <c r="N9" s="123">
        <v>6579.13</v>
      </c>
      <c r="O9" s="22">
        <v>0</v>
      </c>
      <c r="P9" s="116" t="s">
        <v>115</v>
      </c>
    </row>
    <row r="10" spans="1:16" s="12" customFormat="1" ht="45.75" customHeight="1" x14ac:dyDescent="0.35">
      <c r="A10" s="22">
        <v>6</v>
      </c>
      <c r="B10" s="24" t="s">
        <v>95</v>
      </c>
      <c r="C10" s="22">
        <v>101</v>
      </c>
      <c r="D10" s="108" t="s">
        <v>98</v>
      </c>
      <c r="E10" s="118" t="s">
        <v>105</v>
      </c>
      <c r="F10" s="122" t="s">
        <v>112</v>
      </c>
      <c r="G10" s="117">
        <v>43075</v>
      </c>
      <c r="H10" s="117">
        <v>43312</v>
      </c>
      <c r="I10" s="108" t="s">
        <v>99</v>
      </c>
      <c r="J10" s="111">
        <v>1</v>
      </c>
      <c r="K10" s="120">
        <v>2418436428</v>
      </c>
      <c r="L10" s="120">
        <v>781242</v>
      </c>
      <c r="M10" s="121">
        <f t="shared" ref="M10" si="1">+K10/L10</f>
        <v>3095.6303270945496</v>
      </c>
      <c r="N10" s="123">
        <v>3095.63</v>
      </c>
      <c r="O10" s="22">
        <v>0</v>
      </c>
      <c r="P10" s="116" t="s">
        <v>115</v>
      </c>
    </row>
    <row r="11" spans="1:16" x14ac:dyDescent="0.35">
      <c r="M11" s="32">
        <f>+SUMPRODUCT($N$5:$N$10,$O$5:$O$10)</f>
        <v>0</v>
      </c>
    </row>
    <row r="12" spans="1:16" x14ac:dyDescent="0.35">
      <c r="M12" s="32"/>
    </row>
  </sheetData>
  <sheetProtection algorithmName="SHA-512" hashValue="DGCA1bDKZF+FCbU6Jit8d16qB5x58VnxQsxdQtPhRa4pcFJUyCR4Y+2dAP2wuzZI7C2SYYYRwxd/UDdq/LVI6Q==" saltValue="29Wn4gDvcW8qrixXZATIUg==" spinCount="100000" sheet="1" objects="1" scenarios="1"/>
  <mergeCells count="17">
    <mergeCell ref="O3:O4"/>
    <mergeCell ref="H3:H4"/>
    <mergeCell ref="A1:B1"/>
    <mergeCell ref="A3:A4"/>
    <mergeCell ref="B3:B4"/>
    <mergeCell ref="C1:P1"/>
    <mergeCell ref="P3:P4"/>
    <mergeCell ref="I3:J3"/>
    <mergeCell ref="K3:K4"/>
    <mergeCell ref="L3:L4"/>
    <mergeCell ref="M3:M4"/>
    <mergeCell ref="N3:N4"/>
    <mergeCell ref="C3:C4"/>
    <mergeCell ref="D3:D4"/>
    <mergeCell ref="E3:E4"/>
    <mergeCell ref="F3:F4"/>
    <mergeCell ref="G3:G4"/>
  </mergeCells>
  <pageMargins left="0.70866141732283472" right="0.70866141732283472" top="1.4566929133858268" bottom="0.74803149606299213" header="0.31496062992125984" footer="0.31496062992125984"/>
  <pageSetup scale="51"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xWindow="1067" yWindow="589" count="1">
        <x14:dataValidation type="list" allowBlank="1" showInputMessage="1" showErrorMessage="1" prompt="1=SI_x000a_0=NO" xr:uid="{00000000-0002-0000-0200-000000000000}">
          <x14:formula1>
            <xm:f>'Hoja 1 variables'!$C$2:$C$3</xm:f>
          </x14:formula1>
          <xm:sqref>O5:O10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21"/>
  <sheetViews>
    <sheetView view="pageBreakPreview" zoomScale="70" zoomScaleNormal="100" zoomScaleSheetLayoutView="70" workbookViewId="0">
      <selection activeCell="B1" sqref="B1"/>
    </sheetView>
  </sheetViews>
  <sheetFormatPr baseColWidth="10" defaultColWidth="9.1796875" defaultRowHeight="14.5" x14ac:dyDescent="0.35"/>
  <cols>
    <col min="1" max="1" width="13.54296875" style="1" customWidth="1"/>
    <col min="2" max="2" width="36.453125" style="1" customWidth="1"/>
    <col min="3" max="3" width="28" style="1" customWidth="1"/>
    <col min="4" max="4" width="11.7265625" style="1" customWidth="1"/>
    <col min="5" max="5" width="30.7265625" style="1" customWidth="1"/>
    <col min="6" max="6" width="9.81640625" style="1" customWidth="1"/>
    <col min="7" max="7" width="31.453125" style="1" customWidth="1"/>
    <col min="8" max="8" width="10.7265625" style="1" customWidth="1"/>
    <col min="9" max="9" width="32.26953125" style="1" customWidth="1"/>
    <col min="10" max="10" width="11.453125" style="1" customWidth="1"/>
    <col min="11" max="11" width="31.453125" style="1" customWidth="1"/>
    <col min="12" max="12" width="10.1796875" style="1" customWidth="1"/>
    <col min="13" max="13" width="32.54296875" style="1" customWidth="1"/>
    <col min="14" max="14" width="12.54296875" style="1" customWidth="1"/>
    <col min="15" max="16384" width="9.1796875" style="1"/>
  </cols>
  <sheetData>
    <row r="1" spans="1:14" x14ac:dyDescent="0.35">
      <c r="A1" s="15" t="s">
        <v>0</v>
      </c>
      <c r="B1" s="3" t="str">
        <f>EVALUACIÓN!B1</f>
        <v>SOLUCIONES DE TECNOLOGIA E INGENIERIA SAS</v>
      </c>
      <c r="C1" s="8"/>
      <c r="D1" s="8"/>
      <c r="E1" s="8"/>
      <c r="F1" s="8"/>
      <c r="G1" s="8"/>
      <c r="H1" s="8"/>
      <c r="I1" s="8"/>
      <c r="J1" s="8"/>
      <c r="K1" s="8"/>
      <c r="L1" s="8"/>
      <c r="M1" s="8"/>
      <c r="N1" s="8"/>
    </row>
    <row r="2" spans="1:14" ht="15" thickBot="1" x14ac:dyDescent="0.4">
      <c r="A2" s="14"/>
      <c r="B2" s="8"/>
      <c r="C2" s="8"/>
      <c r="D2" s="8"/>
      <c r="E2" s="8"/>
      <c r="F2" s="8"/>
      <c r="G2" s="8"/>
      <c r="H2" s="8"/>
      <c r="I2" s="8"/>
      <c r="J2" s="8"/>
      <c r="K2" s="8"/>
      <c r="L2" s="8"/>
      <c r="M2" s="8"/>
      <c r="N2" s="8"/>
    </row>
    <row r="3" spans="1:14" s="12" customFormat="1" x14ac:dyDescent="0.35">
      <c r="A3" s="209" t="s">
        <v>26</v>
      </c>
      <c r="B3" s="211" t="s">
        <v>27</v>
      </c>
      <c r="C3" s="207" t="s">
        <v>28</v>
      </c>
      <c r="D3" s="208"/>
      <c r="E3" s="207" t="s">
        <v>29</v>
      </c>
      <c r="F3" s="208"/>
      <c r="G3" s="207" t="s">
        <v>30</v>
      </c>
      <c r="H3" s="208"/>
      <c r="I3" s="207" t="s">
        <v>31</v>
      </c>
      <c r="J3" s="208"/>
      <c r="K3" s="218" t="s">
        <v>32</v>
      </c>
      <c r="L3" s="218"/>
      <c r="M3" s="218" t="s">
        <v>51</v>
      </c>
      <c r="N3" s="218"/>
    </row>
    <row r="4" spans="1:14" s="12" customFormat="1" ht="30" customHeight="1" thickBot="1" x14ac:dyDescent="0.4">
      <c r="A4" s="210"/>
      <c r="B4" s="212"/>
      <c r="C4" s="106" t="s">
        <v>33</v>
      </c>
      <c r="D4" s="106" t="s">
        <v>2</v>
      </c>
      <c r="E4" s="106" t="s">
        <v>33</v>
      </c>
      <c r="F4" s="106" t="s">
        <v>2</v>
      </c>
      <c r="G4" s="106" t="s">
        <v>33</v>
      </c>
      <c r="H4" s="106" t="s">
        <v>2</v>
      </c>
      <c r="I4" s="106" t="s">
        <v>33</v>
      </c>
      <c r="J4" s="106" t="s">
        <v>2</v>
      </c>
      <c r="K4" s="106" t="s">
        <v>33</v>
      </c>
      <c r="L4" s="106" t="s">
        <v>2</v>
      </c>
      <c r="M4" s="106" t="s">
        <v>33</v>
      </c>
      <c r="N4" s="106" t="s">
        <v>2</v>
      </c>
    </row>
    <row r="5" spans="1:14" ht="300" customHeight="1" x14ac:dyDescent="0.35">
      <c r="A5" s="124">
        <v>280</v>
      </c>
      <c r="B5" s="125" t="s">
        <v>70</v>
      </c>
      <c r="C5" s="126"/>
      <c r="D5" s="127" t="s">
        <v>5</v>
      </c>
      <c r="E5" s="126" t="s">
        <v>120</v>
      </c>
      <c r="F5" s="127" t="s">
        <v>6</v>
      </c>
      <c r="G5" s="126" t="s">
        <v>121</v>
      </c>
      <c r="H5" s="127" t="s">
        <v>6</v>
      </c>
      <c r="I5" s="126" t="s">
        <v>125</v>
      </c>
      <c r="J5" s="127" t="s">
        <v>6</v>
      </c>
      <c r="K5" s="126" t="s">
        <v>122</v>
      </c>
      <c r="L5" s="127" t="s">
        <v>6</v>
      </c>
      <c r="M5" s="128" t="s">
        <v>123</v>
      </c>
      <c r="N5" s="127" t="s">
        <v>6</v>
      </c>
    </row>
    <row r="6" spans="1:14" ht="45" customHeight="1" x14ac:dyDescent="0.35">
      <c r="A6" s="213" t="s">
        <v>91</v>
      </c>
      <c r="B6" s="214"/>
      <c r="C6" s="129"/>
      <c r="D6" s="130"/>
      <c r="E6" s="129"/>
      <c r="F6" s="130"/>
      <c r="G6" s="129"/>
      <c r="H6" s="130"/>
      <c r="I6" s="129"/>
      <c r="J6" s="130"/>
      <c r="K6" s="129"/>
      <c r="L6" s="131"/>
      <c r="M6" s="129"/>
      <c r="N6" s="130"/>
    </row>
    <row r="7" spans="1:14" ht="17.25" customHeight="1" x14ac:dyDescent="0.35">
      <c r="A7" s="215" t="s">
        <v>88</v>
      </c>
      <c r="B7" s="132" t="s">
        <v>42</v>
      </c>
      <c r="C7" s="133"/>
      <c r="D7" s="130" t="s">
        <v>5</v>
      </c>
      <c r="E7" s="133"/>
      <c r="F7" s="130" t="s">
        <v>5</v>
      </c>
      <c r="G7" s="134"/>
      <c r="H7" s="130" t="s">
        <v>5</v>
      </c>
      <c r="I7" s="134"/>
      <c r="J7" s="130" t="s">
        <v>5</v>
      </c>
      <c r="K7" s="134"/>
      <c r="L7" s="131" t="s">
        <v>5</v>
      </c>
      <c r="M7" s="134"/>
      <c r="N7" s="130" t="s">
        <v>5</v>
      </c>
    </row>
    <row r="8" spans="1:14" ht="148.5" customHeight="1" x14ac:dyDescent="0.35">
      <c r="A8" s="216"/>
      <c r="B8" s="132" t="s">
        <v>47</v>
      </c>
      <c r="C8" s="133"/>
      <c r="D8" s="130" t="s">
        <v>5</v>
      </c>
      <c r="E8" s="133"/>
      <c r="F8" s="130" t="s">
        <v>5</v>
      </c>
      <c r="G8" s="134" t="s">
        <v>124</v>
      </c>
      <c r="H8" s="130" t="s">
        <v>6</v>
      </c>
      <c r="I8" s="134" t="s">
        <v>126</v>
      </c>
      <c r="J8" s="130" t="s">
        <v>6</v>
      </c>
      <c r="K8" s="134" t="s">
        <v>124</v>
      </c>
      <c r="L8" s="130" t="s">
        <v>6</v>
      </c>
      <c r="M8" s="134" t="s">
        <v>124</v>
      </c>
      <c r="N8" s="130" t="s">
        <v>6</v>
      </c>
    </row>
    <row r="9" spans="1:14" ht="300" customHeight="1" x14ac:dyDescent="0.35">
      <c r="A9" s="216"/>
      <c r="B9" s="132" t="s">
        <v>43</v>
      </c>
      <c r="C9" s="143" t="s">
        <v>127</v>
      </c>
      <c r="D9" s="130" t="s">
        <v>6</v>
      </c>
      <c r="E9" s="136"/>
      <c r="F9" s="130" t="s">
        <v>5</v>
      </c>
      <c r="G9" s="135"/>
      <c r="H9" s="130" t="s">
        <v>5</v>
      </c>
      <c r="I9" s="136"/>
      <c r="J9" s="130" t="s">
        <v>5</v>
      </c>
      <c r="K9" s="134" t="s">
        <v>111</v>
      </c>
      <c r="L9" s="130" t="s">
        <v>6</v>
      </c>
      <c r="M9" s="136"/>
      <c r="N9" s="130" t="s">
        <v>5</v>
      </c>
    </row>
    <row r="10" spans="1:14" ht="106.5" customHeight="1" x14ac:dyDescent="0.35">
      <c r="A10" s="216"/>
      <c r="B10" s="132" t="s">
        <v>119</v>
      </c>
      <c r="C10" s="136"/>
      <c r="D10" s="130"/>
      <c r="E10" s="136"/>
      <c r="F10" s="130"/>
      <c r="G10" s="136"/>
      <c r="H10" s="130" t="s">
        <v>5</v>
      </c>
      <c r="I10" s="136"/>
      <c r="J10" s="130"/>
      <c r="K10" s="134"/>
      <c r="L10" s="130"/>
      <c r="M10" s="136"/>
      <c r="N10" s="130"/>
    </row>
    <row r="11" spans="1:14" ht="29" x14ac:dyDescent="0.35">
      <c r="A11" s="216"/>
      <c r="B11" s="132" t="s">
        <v>44</v>
      </c>
      <c r="C11" s="137"/>
      <c r="D11" s="130" t="s">
        <v>5</v>
      </c>
      <c r="E11" s="137"/>
      <c r="F11" s="130" t="s">
        <v>5</v>
      </c>
      <c r="G11" s="138"/>
      <c r="H11" s="130" t="s">
        <v>5</v>
      </c>
      <c r="I11" s="137"/>
      <c r="J11" s="130" t="s">
        <v>5</v>
      </c>
      <c r="K11" s="138"/>
      <c r="L11" s="130" t="s">
        <v>5</v>
      </c>
      <c r="M11" s="137"/>
      <c r="N11" s="130" t="s">
        <v>5</v>
      </c>
    </row>
    <row r="12" spans="1:14" ht="72.5" x14ac:dyDescent="0.35">
      <c r="A12" s="217"/>
      <c r="B12" s="139" t="s">
        <v>92</v>
      </c>
      <c r="C12" s="137"/>
      <c r="D12" s="130" t="s">
        <v>5</v>
      </c>
      <c r="E12" s="137"/>
      <c r="F12" s="130" t="s">
        <v>5</v>
      </c>
      <c r="G12" s="138"/>
      <c r="H12" s="130" t="s">
        <v>5</v>
      </c>
      <c r="I12" s="137"/>
      <c r="J12" s="130" t="s">
        <v>5</v>
      </c>
      <c r="K12" s="138"/>
      <c r="L12" s="130" t="s">
        <v>5</v>
      </c>
      <c r="M12" s="137"/>
      <c r="N12" s="130" t="s">
        <v>5</v>
      </c>
    </row>
    <row r="13" spans="1:14" x14ac:dyDescent="0.35">
      <c r="A13" s="12"/>
      <c r="B13" s="12"/>
      <c r="C13" s="12"/>
      <c r="D13" s="12"/>
      <c r="E13" s="12"/>
      <c r="F13" s="12"/>
      <c r="G13" s="12"/>
      <c r="H13" s="12"/>
      <c r="I13" s="12"/>
      <c r="J13" s="12"/>
      <c r="K13" s="12"/>
      <c r="L13" s="12"/>
      <c r="M13" s="12"/>
      <c r="N13" s="12"/>
    </row>
    <row r="14" spans="1:14" x14ac:dyDescent="0.35">
      <c r="A14" s="12"/>
      <c r="B14" s="12"/>
      <c r="C14" s="12"/>
      <c r="D14" s="12"/>
      <c r="E14" s="12"/>
      <c r="F14" s="12"/>
      <c r="G14" s="12"/>
      <c r="H14" s="12"/>
      <c r="I14" s="12"/>
      <c r="J14" s="12"/>
      <c r="K14" s="12"/>
      <c r="L14" s="12"/>
      <c r="M14" s="12"/>
      <c r="N14" s="12"/>
    </row>
    <row r="15" spans="1:14" x14ac:dyDescent="0.35">
      <c r="A15" s="12"/>
      <c r="B15" s="12"/>
      <c r="C15" s="12"/>
      <c r="D15" s="12"/>
      <c r="E15" s="12"/>
      <c r="F15" s="12"/>
      <c r="G15" s="12"/>
      <c r="H15" s="12"/>
      <c r="I15" s="12"/>
      <c r="J15" s="12"/>
      <c r="K15" s="12"/>
      <c r="L15" s="12"/>
      <c r="M15" s="12"/>
      <c r="N15" s="12"/>
    </row>
    <row r="16" spans="1:14" x14ac:dyDescent="0.35">
      <c r="A16" s="12"/>
      <c r="B16" s="12"/>
      <c r="C16" s="12"/>
      <c r="D16" s="12"/>
      <c r="E16" s="12"/>
      <c r="F16" s="12"/>
      <c r="G16" s="12"/>
      <c r="H16" s="12"/>
      <c r="I16" s="12"/>
      <c r="J16" s="12"/>
      <c r="K16" s="12"/>
      <c r="L16" s="12"/>
      <c r="M16" s="12"/>
      <c r="N16" s="12"/>
    </row>
    <row r="17" spans="1:14" x14ac:dyDescent="0.35">
      <c r="A17" s="12"/>
      <c r="B17" s="12"/>
      <c r="C17" s="104"/>
      <c r="D17" s="12"/>
      <c r="E17" s="12"/>
      <c r="F17" s="12"/>
      <c r="G17" s="12"/>
      <c r="H17" s="12"/>
      <c r="I17" s="12"/>
      <c r="J17" s="12"/>
      <c r="K17" s="12"/>
      <c r="L17" s="12"/>
      <c r="M17" s="12"/>
      <c r="N17" s="12"/>
    </row>
    <row r="18" spans="1:14" x14ac:dyDescent="0.35">
      <c r="A18" s="12"/>
      <c r="B18" s="12"/>
      <c r="C18" s="12"/>
      <c r="D18" s="12"/>
      <c r="E18" s="12"/>
      <c r="F18" s="12"/>
      <c r="G18" s="12"/>
      <c r="H18" s="12"/>
      <c r="I18" s="12"/>
      <c r="J18" s="12"/>
      <c r="K18" s="12"/>
      <c r="L18" s="12"/>
      <c r="M18" s="12"/>
      <c r="N18" s="12"/>
    </row>
    <row r="19" spans="1:14" x14ac:dyDescent="0.35">
      <c r="A19" s="12"/>
      <c r="B19" s="12"/>
      <c r="C19" s="12"/>
      <c r="D19" s="12"/>
      <c r="E19" s="12"/>
      <c r="F19" s="12"/>
      <c r="G19" s="12"/>
      <c r="H19" s="12"/>
      <c r="I19" s="12"/>
      <c r="J19" s="12"/>
      <c r="K19" s="12"/>
      <c r="L19" s="12"/>
      <c r="M19" s="12"/>
      <c r="N19" s="12"/>
    </row>
    <row r="20" spans="1:14" x14ac:dyDescent="0.35">
      <c r="A20" s="12"/>
      <c r="B20" s="12"/>
      <c r="C20" s="12"/>
      <c r="D20" s="12"/>
      <c r="E20" s="12"/>
      <c r="F20" s="12"/>
      <c r="G20" s="12"/>
      <c r="H20" s="12"/>
      <c r="I20" s="12"/>
      <c r="J20" s="12"/>
      <c r="K20" s="12"/>
      <c r="L20" s="12"/>
      <c r="M20" s="12"/>
      <c r="N20" s="12"/>
    </row>
    <row r="21" spans="1:14" x14ac:dyDescent="0.35">
      <c r="A21" s="12"/>
      <c r="B21" s="12"/>
      <c r="C21" s="12"/>
      <c r="D21" s="12"/>
      <c r="E21" s="12"/>
      <c r="F21" s="12"/>
      <c r="G21" s="12"/>
      <c r="H21" s="12"/>
      <c r="I21" s="12"/>
      <c r="J21" s="12"/>
      <c r="K21" s="12"/>
      <c r="L21" s="12"/>
      <c r="M21" s="12"/>
      <c r="N21" s="12"/>
    </row>
  </sheetData>
  <sheetProtection algorithmName="SHA-512" hashValue="FUYoeA9y6/+tZtlCx/BKrmKzjVzpmzZ38KKcQKMBL4dUeVyRNVsoCMb0kWs9UC7o5LCeO81RHt3uykcZgAGZlA==" saltValue="0j95k91p9OwTd/mcR78Nnw==" spinCount="100000" sheet="1" objects="1" scenarios="1"/>
  <mergeCells count="10">
    <mergeCell ref="M3:N3"/>
    <mergeCell ref="E3:F3"/>
    <mergeCell ref="G3:H3"/>
    <mergeCell ref="I3:J3"/>
    <mergeCell ref="K3:L3"/>
    <mergeCell ref="C3:D3"/>
    <mergeCell ref="A3:A4"/>
    <mergeCell ref="B3:B4"/>
    <mergeCell ref="A6:B6"/>
    <mergeCell ref="A7:A12"/>
  </mergeCells>
  <dataValidations count="1">
    <dataValidation type="list" allowBlank="1" showInputMessage="1" showErrorMessage="1" sqref="D5:D12 H5:H12 J5:J12 F5:F12 N5:N12 L5:L12" xr:uid="{00000000-0002-0000-0300-000000000000}">
      <formula1>RESPUESTASINO</formula1>
    </dataValidation>
  </dataValidations>
  <pageMargins left="0.70866141732283472" right="0.70866141732283472" top="1.4960629921259843" bottom="0.74803149606299213" header="0.31496062992125984" footer="0.31496062992125984"/>
  <pageSetup scale="39" fitToWidth="0" orientation="landscape" r:id="rId1"/>
  <headerFooter>
    <oddHeader>&amp;C&amp;"-,Negrita"
LICITACIÓN PÚBLICA FTIC-LP-02-19
EVALUACIÓN TÉCNICA&amp;R&amp;G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25"/>
  <sheetViews>
    <sheetView zoomScalePageLayoutView="70" workbookViewId="0">
      <selection activeCell="E9" sqref="E9"/>
    </sheetView>
  </sheetViews>
  <sheetFormatPr baseColWidth="10" defaultRowHeight="14.5" x14ac:dyDescent="0.35"/>
  <cols>
    <col min="1" max="1" width="14.54296875" customWidth="1"/>
    <col min="2" max="2" width="16.453125" customWidth="1"/>
    <col min="3" max="3" width="14.453125" customWidth="1"/>
    <col min="4" max="4" width="11.26953125" customWidth="1"/>
    <col min="5" max="5" width="11.7265625" customWidth="1"/>
    <col min="6" max="6" width="9.26953125" customWidth="1"/>
    <col min="7" max="7" width="14.453125" customWidth="1"/>
    <col min="8" max="8" width="14.81640625" customWidth="1"/>
    <col min="9" max="9" width="10.453125" customWidth="1"/>
    <col min="10" max="10" width="8.81640625" customWidth="1"/>
  </cols>
  <sheetData>
    <row r="1" spans="1:13" ht="15" thickBot="1" x14ac:dyDescent="0.4">
      <c r="A1" s="66" t="s">
        <v>0</v>
      </c>
      <c r="B1" s="144" t="str">
        <f>EVALUACIÓN!B1</f>
        <v>SOLUCIONES DE TECNOLOGIA E INGENIERIA SAS</v>
      </c>
      <c r="C1" s="145"/>
      <c r="D1" s="145"/>
      <c r="E1" s="145"/>
      <c r="F1" s="145"/>
      <c r="G1" s="145"/>
      <c r="H1" s="145"/>
      <c r="I1" s="146"/>
      <c r="J1" s="12"/>
      <c r="K1" s="12"/>
    </row>
    <row r="2" spans="1:13" ht="16" thickBot="1" x14ac:dyDescent="0.4">
      <c r="A2" s="234" t="s">
        <v>63</v>
      </c>
      <c r="B2" s="235"/>
      <c r="C2" s="235"/>
      <c r="D2" s="235"/>
      <c r="E2" s="235"/>
      <c r="F2" s="235"/>
      <c r="G2" s="235"/>
      <c r="H2" s="235"/>
      <c r="I2" s="236"/>
      <c r="J2" s="89"/>
      <c r="K2" s="12"/>
    </row>
    <row r="4" spans="1:13" ht="15" thickBot="1" x14ac:dyDescent="0.4"/>
    <row r="5" spans="1:13" ht="65.25" customHeight="1" thickBot="1" x14ac:dyDescent="0.4">
      <c r="A5" s="224" t="s">
        <v>65</v>
      </c>
      <c r="B5" s="225"/>
      <c r="C5" s="226"/>
      <c r="D5" s="44">
        <v>1000</v>
      </c>
      <c r="F5" s="227" t="s">
        <v>77</v>
      </c>
      <c r="G5" s="228"/>
      <c r="H5" s="228"/>
      <c r="I5" s="95">
        <v>6</v>
      </c>
      <c r="J5" s="43"/>
    </row>
    <row r="6" spans="1:13" ht="15" thickBot="1" x14ac:dyDescent="0.4">
      <c r="A6" s="219" t="s">
        <v>64</v>
      </c>
      <c r="B6" s="220"/>
      <c r="C6" s="221"/>
      <c r="D6" s="93"/>
      <c r="F6" s="229" t="s">
        <v>64</v>
      </c>
      <c r="G6" s="230"/>
      <c r="H6" s="231"/>
      <c r="I6" s="55"/>
    </row>
    <row r="7" spans="1:13" ht="15.75" customHeight="1" x14ac:dyDescent="0.35">
      <c r="A7" s="223" t="s">
        <v>68</v>
      </c>
      <c r="B7" s="223"/>
      <c r="C7" s="223"/>
      <c r="D7" s="94"/>
      <c r="F7" s="223" t="s">
        <v>76</v>
      </c>
      <c r="G7" s="223"/>
      <c r="H7" s="223"/>
      <c r="I7" s="91"/>
      <c r="M7" s="45"/>
    </row>
    <row r="8" spans="1:13" x14ac:dyDescent="0.35">
      <c r="I8" s="56"/>
    </row>
    <row r="9" spans="1:13" ht="15.5" x14ac:dyDescent="0.35">
      <c r="A9" s="233" t="s">
        <v>66</v>
      </c>
      <c r="B9" s="233"/>
      <c r="C9" s="233"/>
      <c r="D9" s="233"/>
      <c r="F9" s="232" t="s">
        <v>74</v>
      </c>
      <c r="G9" s="232"/>
      <c r="H9" s="232"/>
      <c r="I9" s="232"/>
    </row>
    <row r="10" spans="1:13" ht="15" customHeight="1" x14ac:dyDescent="0.35">
      <c r="A10" s="222" t="s">
        <v>67</v>
      </c>
      <c r="B10" s="222"/>
      <c r="C10" s="222"/>
      <c r="D10" s="222"/>
      <c r="F10" s="222" t="s">
        <v>75</v>
      </c>
      <c r="G10" s="222"/>
      <c r="H10" s="222"/>
      <c r="I10" s="222"/>
    </row>
    <row r="11" spans="1:13" x14ac:dyDescent="0.35">
      <c r="A11" s="222"/>
      <c r="B11" s="222"/>
      <c r="C11" s="222"/>
      <c r="D11" s="222"/>
      <c r="F11" s="222"/>
      <c r="G11" s="222"/>
      <c r="H11" s="222"/>
      <c r="I11" s="222"/>
    </row>
    <row r="12" spans="1:13" x14ac:dyDescent="0.35">
      <c r="A12" s="222"/>
      <c r="B12" s="222"/>
      <c r="C12" s="222"/>
      <c r="D12" s="222"/>
      <c r="F12" s="222"/>
      <c r="G12" s="222"/>
      <c r="H12" s="222"/>
      <c r="I12" s="222"/>
    </row>
    <row r="13" spans="1:13" ht="30.75" customHeight="1" x14ac:dyDescent="0.35">
      <c r="A13" s="222"/>
      <c r="B13" s="222"/>
      <c r="C13" s="222"/>
      <c r="D13" s="222"/>
      <c r="F13" s="222"/>
      <c r="G13" s="222"/>
      <c r="H13" s="222"/>
      <c r="I13" s="222"/>
    </row>
    <row r="14" spans="1:13" x14ac:dyDescent="0.35">
      <c r="A14" t="s">
        <v>69</v>
      </c>
    </row>
    <row r="21" spans="10:10" x14ac:dyDescent="0.35">
      <c r="J21" s="75"/>
    </row>
    <row r="22" spans="10:10" x14ac:dyDescent="0.35">
      <c r="J22" s="76"/>
    </row>
    <row r="23" spans="10:10" x14ac:dyDescent="0.35">
      <c r="J23" s="76"/>
    </row>
    <row r="24" spans="10:10" x14ac:dyDescent="0.35">
      <c r="J24" s="77"/>
    </row>
    <row r="25" spans="10:10" x14ac:dyDescent="0.35">
      <c r="J25" s="76"/>
    </row>
  </sheetData>
  <sheetProtection algorithmName="SHA-512" hashValue="X/DTaKPUSuEM/iDe41I2Kltg0Yw2uVChuyQGyRcycxeX94veJSgaI3B4ILdwFUQCOiL7bYt4Kql91p7VdDhuQw==" saltValue="0O4KF3SHEq8FrU2jkE8y6Q==" spinCount="100000" sheet="1" objects="1" scenarios="1"/>
  <mergeCells count="12">
    <mergeCell ref="A6:C6"/>
    <mergeCell ref="A10:D13"/>
    <mergeCell ref="A7:C7"/>
    <mergeCell ref="F7:H7"/>
    <mergeCell ref="B1:I1"/>
    <mergeCell ref="A5:C5"/>
    <mergeCell ref="F5:H5"/>
    <mergeCell ref="F6:H6"/>
    <mergeCell ref="F10:I13"/>
    <mergeCell ref="F9:I9"/>
    <mergeCell ref="A9:D9"/>
    <mergeCell ref="A2:I2"/>
  </mergeCells>
  <pageMargins left="0.70866141732283472" right="0.70866141732283472" top="1.4566929133858268" bottom="0.74803149606299213" header="0.31496062992125984" footer="0.31496062992125984"/>
  <pageSetup orientation="landscape" r:id="rId1"/>
  <headerFooter>
    <oddHeader>&amp;L&amp;"-,Negrita"LICITACIÓN PÚBLICA FTIC-LP-02-19
EVALUACIÓN TÉCNICA&amp;C&amp;"-,Negrita"
&amp;R&amp;G</oddHead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11"/>
  <sheetViews>
    <sheetView zoomScalePageLayoutView="70" workbookViewId="0">
      <selection activeCell="F10" sqref="F10"/>
    </sheetView>
  </sheetViews>
  <sheetFormatPr baseColWidth="10" defaultRowHeight="14.5" x14ac:dyDescent="0.35"/>
  <cols>
    <col min="1" max="1" width="3.1796875" customWidth="1"/>
    <col min="2" max="2" width="32.26953125" customWidth="1"/>
    <col min="3" max="3" width="9.54296875" customWidth="1"/>
    <col min="4" max="4" width="5.26953125" customWidth="1"/>
    <col min="5" max="5" width="8.54296875" customWidth="1"/>
    <col min="6" max="6" width="5.7265625" customWidth="1"/>
    <col min="7" max="7" width="4.1796875" customWidth="1"/>
    <col min="8" max="8" width="18.1796875" customWidth="1"/>
    <col min="9" max="9" width="17.81640625" customWidth="1"/>
    <col min="10" max="10" width="15.1796875" customWidth="1"/>
  </cols>
  <sheetData>
    <row r="1" spans="1:11" s="1" customFormat="1" ht="16" thickBot="1" x14ac:dyDescent="0.4">
      <c r="A1" s="234" t="s">
        <v>0</v>
      </c>
      <c r="B1" s="236"/>
      <c r="C1" s="153" t="str">
        <f>EVALUACIÓN!B1</f>
        <v>SOLUCIONES DE TECNOLOGIA E INGENIERIA SAS</v>
      </c>
      <c r="D1" s="244"/>
      <c r="E1" s="244"/>
      <c r="F1" s="244"/>
      <c r="G1" s="244"/>
      <c r="H1" s="244"/>
      <c r="I1" s="244"/>
      <c r="J1" s="154"/>
    </row>
    <row r="2" spans="1:11" s="1" customFormat="1" ht="15" customHeight="1" thickBot="1" x14ac:dyDescent="0.4">
      <c r="A2" s="234" t="s">
        <v>57</v>
      </c>
      <c r="B2" s="235"/>
      <c r="C2" s="235"/>
      <c r="D2" s="235"/>
      <c r="E2" s="235"/>
      <c r="F2" s="235"/>
      <c r="G2" s="235"/>
      <c r="H2" s="235"/>
      <c r="I2" s="235"/>
      <c r="J2" s="236"/>
    </row>
    <row r="3" spans="1:11" ht="15" thickBot="1" x14ac:dyDescent="0.4">
      <c r="A3" s="38"/>
      <c r="B3" s="38"/>
      <c r="C3" s="38"/>
      <c r="D3" s="38"/>
      <c r="E3" s="38"/>
      <c r="F3" s="38"/>
      <c r="G3" s="38"/>
      <c r="H3" s="38"/>
      <c r="I3" s="38"/>
      <c r="J3" s="38"/>
    </row>
    <row r="4" spans="1:11" ht="50.25" customHeight="1" thickBot="1" x14ac:dyDescent="0.4">
      <c r="A4" s="38"/>
      <c r="B4" s="227" t="s">
        <v>83</v>
      </c>
      <c r="C4" s="225"/>
      <c r="D4" s="226"/>
      <c r="E4" s="90">
        <v>8.5</v>
      </c>
      <c r="F4" s="38"/>
      <c r="G4" s="245" t="s">
        <v>82</v>
      </c>
      <c r="H4" s="246"/>
      <c r="I4" s="247"/>
      <c r="J4" s="92">
        <v>1410</v>
      </c>
      <c r="K4" s="85"/>
    </row>
    <row r="5" spans="1:11" ht="22.5" customHeight="1" thickBot="1" x14ac:dyDescent="0.4">
      <c r="A5" s="38"/>
      <c r="B5" s="219" t="s">
        <v>64</v>
      </c>
      <c r="C5" s="220"/>
      <c r="D5" s="221"/>
      <c r="E5" s="55"/>
      <c r="F5" s="39"/>
      <c r="G5" s="241" t="s">
        <v>64</v>
      </c>
      <c r="H5" s="242"/>
      <c r="I5" s="243"/>
      <c r="J5" s="88"/>
      <c r="K5" s="86"/>
    </row>
    <row r="6" spans="1:11" x14ac:dyDescent="0.35">
      <c r="A6" s="38"/>
      <c r="B6" s="223" t="s">
        <v>79</v>
      </c>
      <c r="C6" s="223"/>
      <c r="D6" s="223"/>
      <c r="E6" s="91"/>
      <c r="F6" s="39"/>
      <c r="G6" s="223" t="s">
        <v>85</v>
      </c>
      <c r="H6" s="223"/>
      <c r="I6" s="223"/>
      <c r="J6" s="83"/>
      <c r="K6" s="87"/>
    </row>
    <row r="7" spans="1:11" x14ac:dyDescent="0.35">
      <c r="A7" s="38"/>
      <c r="B7" s="78"/>
      <c r="C7" s="79"/>
      <c r="D7" s="80"/>
      <c r="E7" s="40"/>
      <c r="F7" s="39"/>
      <c r="G7" s="38"/>
      <c r="H7" s="240"/>
      <c r="I7" s="240"/>
      <c r="J7" s="81"/>
    </row>
    <row r="8" spans="1:11" ht="15.5" x14ac:dyDescent="0.35">
      <c r="B8" s="233" t="s">
        <v>78</v>
      </c>
      <c r="C8" s="233"/>
      <c r="D8" s="233"/>
      <c r="E8" s="37"/>
      <c r="H8" s="232" t="s">
        <v>80</v>
      </c>
      <c r="I8" s="232"/>
      <c r="J8" s="232"/>
    </row>
    <row r="9" spans="1:11" x14ac:dyDescent="0.35">
      <c r="B9" s="12"/>
      <c r="C9" s="12"/>
      <c r="D9" s="12"/>
      <c r="E9" s="12"/>
    </row>
    <row r="10" spans="1:11" ht="105" customHeight="1" x14ac:dyDescent="0.35">
      <c r="B10" s="239" t="s">
        <v>81</v>
      </c>
      <c r="C10" s="239"/>
      <c r="D10" s="239"/>
      <c r="E10" s="12"/>
      <c r="H10" s="237" t="s">
        <v>84</v>
      </c>
      <c r="I10" s="238"/>
      <c r="J10" s="238"/>
    </row>
    <row r="11" spans="1:11" x14ac:dyDescent="0.35">
      <c r="B11" s="12"/>
      <c r="C11" s="12"/>
      <c r="D11" s="12"/>
      <c r="E11" s="12"/>
    </row>
  </sheetData>
  <sheetProtection algorithmName="SHA-512" hashValue="7zgtW0qGqbQjMRNKHu73MWn7pVQrP0PI1pHHlNxPHgmV+ojsMXF3nQj8iKZcbHL6726ik6HNM8jOL0LZ6S6O2Q==" saltValue="lPHuXoMySY58cQ1jMn6wVg==" spinCount="100000" sheet="1" objects="1" scenarios="1"/>
  <mergeCells count="14">
    <mergeCell ref="A1:B1"/>
    <mergeCell ref="C1:J1"/>
    <mergeCell ref="B4:D4"/>
    <mergeCell ref="G4:I4"/>
    <mergeCell ref="A2:J2"/>
    <mergeCell ref="H8:J8"/>
    <mergeCell ref="H10:J10"/>
    <mergeCell ref="B8:D8"/>
    <mergeCell ref="B5:D5"/>
    <mergeCell ref="B6:D6"/>
    <mergeCell ref="B10:D10"/>
    <mergeCell ref="H7:I7"/>
    <mergeCell ref="G5:I5"/>
    <mergeCell ref="G6:I6"/>
  </mergeCells>
  <pageMargins left="0.70866141732283472" right="0.70866141732283472" top="1.4566929133858268" bottom="0.74803149606299213" header="0.31496062992125984" footer="0.31496062992125984"/>
  <pageSetup orientation="landscape" r:id="rId1"/>
  <headerFooter>
    <oddHeader>&amp;L&amp;"-,Negrita"LICITACIÓN PÚBLICA FTIC-LP-02-19
EVALUACIÓN TÉCNICA&amp;C&amp;"-,Negrita"
&amp;R&amp;G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H14"/>
  <sheetViews>
    <sheetView workbookViewId="0">
      <selection activeCell="C9" sqref="C9"/>
    </sheetView>
  </sheetViews>
  <sheetFormatPr baseColWidth="10" defaultRowHeight="14.5" x14ac:dyDescent="0.35"/>
  <cols>
    <col min="6" max="6" width="4.1796875" customWidth="1"/>
    <col min="7" max="7" width="4.81640625" customWidth="1"/>
  </cols>
  <sheetData>
    <row r="2" spans="2:8" s="18" customFormat="1" x14ac:dyDescent="0.35">
      <c r="B2" s="105" t="s">
        <v>5</v>
      </c>
      <c r="C2" s="105">
        <v>1</v>
      </c>
      <c r="D2" s="17" t="s">
        <v>24</v>
      </c>
      <c r="E2" s="17" t="s">
        <v>25</v>
      </c>
      <c r="G2"/>
    </row>
    <row r="3" spans="2:8" x14ac:dyDescent="0.35">
      <c r="B3" s="105" t="s">
        <v>6</v>
      </c>
      <c r="C3" s="105">
        <v>0</v>
      </c>
      <c r="D3" s="10">
        <v>2008</v>
      </c>
      <c r="E3" s="9">
        <v>461500</v>
      </c>
    </row>
    <row r="4" spans="2:8" x14ac:dyDescent="0.35">
      <c r="B4" s="105"/>
      <c r="C4" s="105"/>
      <c r="D4" s="10">
        <v>2009</v>
      </c>
      <c r="E4" s="9">
        <v>496900</v>
      </c>
    </row>
    <row r="5" spans="2:8" x14ac:dyDescent="0.35">
      <c r="B5" s="105">
        <v>100</v>
      </c>
      <c r="C5" s="105"/>
      <c r="D5" s="10">
        <v>2010</v>
      </c>
      <c r="E5" s="9">
        <v>515000</v>
      </c>
    </row>
    <row r="6" spans="2:8" x14ac:dyDescent="0.35">
      <c r="B6" s="105">
        <v>0</v>
      </c>
      <c r="C6" s="105"/>
      <c r="D6" s="10">
        <v>2011</v>
      </c>
      <c r="E6" s="9">
        <v>535600</v>
      </c>
    </row>
    <row r="7" spans="2:8" x14ac:dyDescent="0.35">
      <c r="D7" s="10">
        <v>2012</v>
      </c>
      <c r="E7" s="9">
        <v>566700</v>
      </c>
      <c r="H7" s="20"/>
    </row>
    <row r="8" spans="2:8" x14ac:dyDescent="0.35">
      <c r="D8" s="10">
        <v>2013</v>
      </c>
      <c r="E8" s="9">
        <v>589500</v>
      </c>
      <c r="H8" s="20"/>
    </row>
    <row r="9" spans="2:8" x14ac:dyDescent="0.35">
      <c r="D9" s="10">
        <v>2014</v>
      </c>
      <c r="E9" s="9">
        <v>616000</v>
      </c>
      <c r="H9" s="20"/>
    </row>
    <row r="10" spans="2:8" x14ac:dyDescent="0.35">
      <c r="D10" s="10">
        <v>2015</v>
      </c>
      <c r="E10" s="9">
        <v>644350</v>
      </c>
      <c r="H10" s="20"/>
    </row>
    <row r="11" spans="2:8" x14ac:dyDescent="0.35">
      <c r="D11" s="10">
        <v>2016</v>
      </c>
      <c r="E11" s="9">
        <v>689454</v>
      </c>
      <c r="H11" s="20"/>
    </row>
    <row r="12" spans="2:8" x14ac:dyDescent="0.35">
      <c r="D12" s="10">
        <v>2017</v>
      </c>
      <c r="E12" s="9">
        <v>737717</v>
      </c>
      <c r="H12" s="20"/>
    </row>
    <row r="13" spans="2:8" x14ac:dyDescent="0.35">
      <c r="D13" s="10">
        <v>2018</v>
      </c>
      <c r="E13" s="9">
        <v>781242</v>
      </c>
    </row>
    <row r="14" spans="2:8" x14ac:dyDescent="0.35">
      <c r="D14" s="10">
        <v>2019</v>
      </c>
      <c r="E14" s="9">
        <v>828116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8</vt:i4>
      </vt:variant>
    </vt:vector>
  </HeadingPairs>
  <TitlesOfParts>
    <vt:vector size="15" baseType="lpstr">
      <vt:lpstr>EVALUACIÓN</vt:lpstr>
      <vt:lpstr>1.Carta y exp habilitante</vt:lpstr>
      <vt:lpstr>2. Experiencia habilitante</vt:lpstr>
      <vt:lpstr>3.DETALLE CONTRATOS </vt:lpstr>
      <vt:lpstr>4. OFERTA ECONOMICA</vt:lpstr>
      <vt:lpstr>5. CALIDAD</vt:lpstr>
      <vt:lpstr>Hoja 1 variables</vt:lpstr>
      <vt:lpstr>'1.Carta y exp habilitante'!Área_de_impresión</vt:lpstr>
      <vt:lpstr>'2. Experiencia habilitante'!Área_de_impresión</vt:lpstr>
      <vt:lpstr>'3.DETALLE CONTRATOS '!Área_de_impresión</vt:lpstr>
      <vt:lpstr>'4. OFERTA ECONOMICA'!Área_de_impresión</vt:lpstr>
      <vt:lpstr>'5. CALIDAD'!Área_de_impresión</vt:lpstr>
      <vt:lpstr>EVALUACIÓN!Área_de_impresión</vt:lpstr>
      <vt:lpstr>RESPUESTASINO</vt:lpstr>
      <vt:lpstr>'3.DETALLE CONTRATOS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2019-05-13T21:48:00Z</dcterms:modified>
</cp:coreProperties>
</file>