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filterPrivacy="1"/>
  <xr:revisionPtr revIDLastSave="0" documentId="8_{25FADBF5-9D83-4D4A-AFFC-A6F118B72FC8}" xr6:coauthVersionLast="36" xr6:coauthVersionMax="36" xr10:uidLastSave="{00000000-0000-0000-0000-000000000000}"/>
  <bookViews>
    <workbookView xWindow="0" yWindow="0" windowWidth="19200" windowHeight="6930" tabRatio="1000" xr2:uid="{00000000-000D-0000-FFFF-FFFF00000000}"/>
  </bookViews>
  <sheets>
    <sheet name="EVALUACIÓN" sheetId="19" r:id="rId1"/>
    <sheet name="1.Carta y exp habilitante" sheetId="3" r:id="rId2"/>
    <sheet name="2. Experiencia habilitante" sheetId="5" r:id="rId3"/>
    <sheet name="3.DETALLE CONTRATOS " sheetId="6" r:id="rId4"/>
    <sheet name="4. OFERTA ECONOMICA" sheetId="7" r:id="rId5"/>
    <sheet name="5. CALIDAD" sheetId="33" r:id="rId6"/>
    <sheet name="Hoja 1 variables" sheetId="4" r:id="rId7"/>
  </sheets>
  <externalReferences>
    <externalReference r:id="rId8"/>
  </externalReferences>
  <definedNames>
    <definedName name="_xlnm.Print_Area" localSheetId="1">'1.Carta y exp habilitante'!$A$1:$K$19</definedName>
    <definedName name="_xlnm.Print_Area" localSheetId="2">'2. Experiencia habilitante'!$A$1:$P$10</definedName>
    <definedName name="_xlnm.Print_Area" localSheetId="3">'3.DETALLE CONTRATOS '!$A$2:$D$12</definedName>
    <definedName name="_xlnm.Print_Area" localSheetId="4">'4. OFERTA ECONOMICA'!$A$1:$I$15</definedName>
    <definedName name="_xlnm.Print_Area" localSheetId="5">'5. CALIDAD'!$A$1:$J$11</definedName>
    <definedName name="_xlnm.Print_Area" localSheetId="0">EVALUACIÓN!$A$1:$G$35</definedName>
    <definedName name="RESPUESTASINO">'Hoja 1 variables'!$B$2:$B$3</definedName>
    <definedName name="_xlnm.Print_Titles" localSheetId="3">'3.DETALLE CONTRATOS '!$A:$B,'3.DETALLE CONTRATOS '!$3:$4</definedName>
    <definedName name="unocero">'[1]Hoja 1 variables'!$C$2:$C$3</definedName>
  </definedNames>
  <calcPr calcId="191029"/>
  <extLst>
    <ext xmlns:x14="http://schemas.microsoft.com/office/spreadsheetml/2009/9/main" uri="{79F54976-1DA5-4618-B147-4CDE4B953A38}">
      <x14:workbookPr defaultImageDpi="330"/>
    </ex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" i="33" l="1"/>
  <c r="M5" i="5" l="1"/>
  <c r="M11" i="5"/>
  <c r="D6" i="7" l="1"/>
  <c r="E5" i="33" l="1"/>
  <c r="J5" i="33"/>
  <c r="A17" i="3"/>
  <c r="C21" i="19" l="1"/>
  <c r="I6" i="7"/>
  <c r="I13" i="3"/>
  <c r="H17" i="3" s="1"/>
  <c r="B1" i="7"/>
  <c r="C1" i="5"/>
  <c r="B1" i="3"/>
  <c r="B1" i="6"/>
  <c r="B8" i="19" l="1"/>
  <c r="B9" i="19" s="1"/>
  <c r="D20" i="19" s="1"/>
  <c r="D19" i="19" l="1"/>
  <c r="D17" i="19"/>
  <c r="D16" i="19"/>
  <c r="D15" i="19"/>
  <c r="D18" i="19"/>
  <c r="D21" i="19" l="1"/>
</calcChain>
</file>

<file path=xl/sharedStrings.xml><?xml version="1.0" encoding="utf-8"?>
<sst xmlns="http://schemas.openxmlformats.org/spreadsheetml/2006/main" count="118" uniqueCount="99">
  <si>
    <t>PROPONENTE</t>
  </si>
  <si>
    <t>CARTA DE PRESENTACIÓN DE LA PROPUESTA</t>
  </si>
  <si>
    <t>CUMPLE</t>
  </si>
  <si>
    <t>EXPERIENCIA COMO REQUISITO HABILITANTE</t>
  </si>
  <si>
    <t>Cumple con el requisito mínimo habilitante?</t>
  </si>
  <si>
    <t>SI</t>
  </si>
  <si>
    <t>NO</t>
  </si>
  <si>
    <t>Miembro que reporta la Experiencia</t>
  </si>
  <si>
    <t>Entidad Contratante</t>
  </si>
  <si>
    <t>Resumen del objeto del contrato</t>
  </si>
  <si>
    <t>Consecutivo RUP</t>
  </si>
  <si>
    <t>Clasificación UNSPSC</t>
  </si>
  <si>
    <t>Fecha de Inicio</t>
  </si>
  <si>
    <t>Fecha de terminación</t>
  </si>
  <si>
    <t>Forma de ejecución</t>
  </si>
  <si>
    <t>I, C, UT</t>
  </si>
  <si>
    <t>%</t>
  </si>
  <si>
    <t>Valor del Contrato COP</t>
  </si>
  <si>
    <t>SMMLV del año de terminación del contrato</t>
  </si>
  <si>
    <t>Valor del Contrato en SMMLV</t>
  </si>
  <si>
    <t>Valor del Contrato en SMMLV (RUP)</t>
  </si>
  <si>
    <t>CONTRATO VÁLIDO PARA HABILITAR</t>
  </si>
  <si>
    <t>OBSERVACIONES</t>
  </si>
  <si>
    <t># Contrato</t>
  </si>
  <si>
    <t>Año</t>
  </si>
  <si>
    <t>SMMLV</t>
  </si>
  <si>
    <t>NUMERAL</t>
  </si>
  <si>
    <t>REQUISITO</t>
  </si>
  <si>
    <t>CONTRATO 1</t>
  </si>
  <si>
    <t>VALOR / COMENTARIOS</t>
  </si>
  <si>
    <t>CAPACIDAD JURÍDICA</t>
  </si>
  <si>
    <t>CAPACIDAD FINANCIERA</t>
  </si>
  <si>
    <t>REQUISITO HABILITANTE</t>
  </si>
  <si>
    <t>HABILITADO</t>
  </si>
  <si>
    <t>CRITERIO DE EVALUACIÓN</t>
  </si>
  <si>
    <t>TOTAL</t>
  </si>
  <si>
    <t>PUNTAJE MÁXIMO</t>
  </si>
  <si>
    <t>PUNTAJE OBTENIDO</t>
  </si>
  <si>
    <t>Objeto del Contrato.</t>
  </si>
  <si>
    <t xml:space="preserve">Identificación y cargo de la persona facultada para expedirla. </t>
  </si>
  <si>
    <t xml:space="preserve"> Si la certificación incluye varios contratos, se debe identificar en forma precisa si se trata de adiciones, prórrogas u otrosíes al principal o son contratos diferentes, indicando en cada uno de ellos sus plazos y valor. </t>
  </si>
  <si>
    <t>Fecha de suscripción o de iniciación del Contrato.</t>
  </si>
  <si>
    <t>EXPERIENCIA PROPONENTE</t>
  </si>
  <si>
    <t>Requisito mínimo habilitante en SMMLV</t>
  </si>
  <si>
    <t>Actividades y /o obligaciones</t>
  </si>
  <si>
    <t>MIEMBROS DEL PROPONENTE PLURAL:</t>
  </si>
  <si>
    <t>PORCENTAJE DE PARTICIPACIÓN</t>
  </si>
  <si>
    <t xml:space="preserve">ACREDITA LA EXPERIENCIA </t>
  </si>
  <si>
    <t>1. Oferta Economica</t>
  </si>
  <si>
    <t>2. Calidad</t>
  </si>
  <si>
    <t xml:space="preserve">4. Proponentes con trabajadores con discapacidad </t>
  </si>
  <si>
    <t>Puntaje Proponente</t>
  </si>
  <si>
    <t>Nota: Se entenderá el número 1 que se encuentra cumpliendo y 0 que no cumple</t>
  </si>
  <si>
    <t>PROPUESTA DE CALIDAD</t>
  </si>
  <si>
    <t>PUNTAJE DEL PROPONENTE</t>
  </si>
  <si>
    <t>Velocidad mejorada</t>
  </si>
  <si>
    <t xml:space="preserve"> Tiempo de acceso gratuito por usuario adicional </t>
  </si>
  <si>
    <t>Cantidad de meses de operación adicionales</t>
  </si>
  <si>
    <t xml:space="preserve">Cantidad de centros poblados </t>
  </si>
  <si>
    <t>PROPUESTA DE ECONOMICA</t>
  </si>
  <si>
    <t>Puntaje</t>
  </si>
  <si>
    <t>A. Cantidad de centros poblados  ofertados</t>
  </si>
  <si>
    <t>Puntaje = (Qp *25) / MCP</t>
  </si>
  <si>
    <t>MCP= Cantidad de centros poblados incluidos en la propuesta que encabeza la asignación del puntaje;
Qp = Cantidad de centros poblados incluidos en la propuesta evaluada</t>
  </si>
  <si>
    <t>MCP</t>
  </si>
  <si>
    <t>Nota: el proponente que oferte una cantidad de centros poblados inferior al 50% del universo de elegibles no recibirá puntaje.</t>
  </si>
  <si>
    <t xml:space="preserve">El Proponente deberá deberá acreditar su experiencia en la Provisión de Redes y Servicios de Telecomunicaciones, observando la siguiente condicion: 
• El objeto de los contratos aportados deberá contener actividades de: (1) Planeación, e instalación o; (2) Operación o Mantenimiento de redes de telecomunicaciones.
</t>
  </si>
  <si>
    <t>APOYO A LA INDUSTRIA NACIONAL</t>
  </si>
  <si>
    <t>Total puntaje apoyo a la industria nacional</t>
  </si>
  <si>
    <t>3. Apoyo Industria Nacional</t>
  </si>
  <si>
    <t>Puntaje = (Qp *15) / MCT</t>
  </si>
  <si>
    <t>MCT= Cantidad de meses adicionales de operación incluidos en la propuesta que encabeza la asignación del puntaje;
Qp = Cantidad de meses adicionales de operación incluidos en la propuesta evaluada</t>
  </si>
  <si>
    <t>MCT</t>
  </si>
  <si>
    <t xml:space="preserve">
B. Cantidad de meses de operación adicionales
</t>
  </si>
  <si>
    <t>Puntaje = (Qp *25) / MCv</t>
  </si>
  <si>
    <t>MCv</t>
  </si>
  <si>
    <t>Puntaje = (Qp *24) / MCA</t>
  </si>
  <si>
    <t xml:space="preserve">
MCv = Velocidad efectiva máxima de transmisión de datos mejorada incluida en la propuesta que encabeza la asignación del puntaje medida en Mbps;
Qp = Velocidad efectiva máxima de transmisión de datos mejorada en la propuesta evaluada medida en Mbps.
</t>
  </si>
  <si>
    <t xml:space="preserve">
B. Tiempo de acceso gratuito por usuario adicional 
unidad (minutos)
</t>
  </si>
  <si>
    <t>A. Velocidad Mejorada
Unidad (Mbps)</t>
  </si>
  <si>
    <t>MCA = Tiempo de acceso gratuito por usuario al día adicional al mínimo exigido incluido en la propuesta que encabeza la asignación del puntaje, medido en minutos;
Qp = Tiempo de acceso gratuito por usuario al día, adicional al mínimo exigido incluido en la propuesta evaluada medido en minutos.</t>
  </si>
  <si>
    <t>MCA</t>
  </si>
  <si>
    <t xml:space="preserve">Puntaje para proponentes con trabajadores con discapacidad. </t>
  </si>
  <si>
    <t>Valor acreditado en SMMLV por los contratos válidos de acuerdo a los requisitos habilitantes del numeral 5.3. del Pliego de Condiciones</t>
  </si>
  <si>
    <t>5.3 del Pliego de Condiciones</t>
  </si>
  <si>
    <t>5.3.1.2 Pliego de Condiciones</t>
  </si>
  <si>
    <t>Cuando los proponentes oferten bienes o servicios nacionales.</t>
  </si>
  <si>
    <t>Tratándose de bienes o servicios extranjeros, pero que incorpore servicios profesionales, técnicos y operativos de origen nacional.</t>
  </si>
  <si>
    <t>INFORMACIÓN  NO CONTENIDA EN EL RUP (VERIFICAR A TRAVÉS DE LA CERTIFICACIÓN)</t>
  </si>
  <si>
    <t>Fecha de terminación de los contratos suscritos, ejecutados y terminados dentro de los diez (10) años anteriores a la fecha de cierre del presente proceso de selección</t>
  </si>
  <si>
    <t>RED DE INGENIERIA SAS</t>
  </si>
  <si>
    <t>81112100
86161700</t>
  </si>
  <si>
    <t>FONDO DE TECNOLOGIAS DE LA INFORMACIÓN Y COMUNICACIONES</t>
  </si>
  <si>
    <t>IMPLEMENTAR LA ESTRATEGIA PUNTOS DIGITALES COMPARTEL MEDIANTE EL DESARROLLO DE ACTIVIDADES QUE GARANTICEN EL ACCESO A TELEFONIA E INTERNET A COMUNIDADES EN ZONAS RURALES Y/O APARTADAS EN LOS DEPTOS DE: VALLE DEL CAUCA, ANTIOQUIA, BOLIVAR, BOYACA, MAGDALENA, CORDOBA, NORTE DE SANTANDER Y EJE CAFETERO</t>
  </si>
  <si>
    <t>UT</t>
  </si>
  <si>
    <t>x</t>
  </si>
  <si>
    <t>No incluye en su propuesta anexo No 12-certificación proponente con trabajadores con discapacidad</t>
  </si>
  <si>
    <t>El valor total del contrato fue de $66.812.399.972, no obstante, debido a que se presentó como Unión temporal, este integrante tenia el 20%, con lo cual se realizan los respectivos calculos</t>
  </si>
  <si>
    <t>CAPACIDAD ORGANIZACIONAL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</si>
</sst>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$&quot;\ #,##0;[Red]\-&quot;$&quot;\ #,##0"/>
    <numFmt numFmtId="42" formatCode="_-&quot;$&quot;\ * #,##0_-;\-&quot;$&quot;\ * #,##0_-;_-&quot;$&quot;\ * &quot;-&quot;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(&quot;$&quot;\ * #,##0_);_(&quot;$&quot;\ * \(#,##0\);_(&quot;$&quot;\ * &quot;-&quot;??_);_(@_)"/>
    <numFmt numFmtId="167" formatCode="0.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0"/>
      <name val="Calibri"/>
      <family val="2"/>
      <scheme val="minor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2060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 style="medium">
        <color indexed="64"/>
      </right>
      <top/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 style="medium">
        <color auto="1"/>
      </bottom>
      <diagonal/>
    </border>
  </borders>
  <cellStyleXfs count="5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35">
    <xf numFmtId="0" fontId="0" fillId="0" borderId="0" xfId="0"/>
    <xf numFmtId="0" fontId="0" fillId="2" borderId="0" xfId="0" applyFill="1" applyBorder="1"/>
    <xf numFmtId="0" fontId="3" fillId="2" borderId="0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center" vertical="center"/>
    </xf>
    <xf numFmtId="0" fontId="7" fillId="2" borderId="0" xfId="0" applyFont="1" applyFill="1" applyBorder="1"/>
    <xf numFmtId="0" fontId="3" fillId="2" borderId="0" xfId="0" applyFont="1" applyFill="1" applyBorder="1" applyAlignment="1"/>
    <xf numFmtId="3" fontId="0" fillId="0" borderId="1" xfId="0" applyNumberFormat="1" applyBorder="1"/>
    <xf numFmtId="0" fontId="0" fillId="0" borderId="1" xfId="0" applyBorder="1" applyAlignment="1">
      <alignment horizontal="center"/>
    </xf>
    <xf numFmtId="0" fontId="3" fillId="0" borderId="0" xfId="0" applyFont="1" applyFill="1" applyBorder="1"/>
    <xf numFmtId="0" fontId="0" fillId="0" borderId="0" xfId="0" applyFill="1" applyBorder="1"/>
    <xf numFmtId="0" fontId="4" fillId="2" borderId="0" xfId="0" applyFont="1" applyFill="1" applyBorder="1" applyAlignment="1">
      <alignment horizontal="left"/>
    </xf>
    <xf numFmtId="0" fontId="7" fillId="2" borderId="0" xfId="0" applyFont="1" applyFill="1" applyBorder="1" applyAlignment="1"/>
    <xf numFmtId="0" fontId="5" fillId="2" borderId="1" xfId="0" applyFont="1" applyFill="1" applyBorder="1" applyAlignment="1"/>
    <xf numFmtId="0" fontId="2" fillId="0" borderId="0" xfId="0" applyFont="1" applyFill="1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10" fontId="0" fillId="0" borderId="0" xfId="2" applyNumberFormat="1" applyFont="1"/>
    <xf numFmtId="0" fontId="4" fillId="0" borderId="0" xfId="0" applyFont="1" applyFill="1" applyBorder="1" applyAlignment="1"/>
    <xf numFmtId="0" fontId="7" fillId="3" borderId="1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10" fillId="2" borderId="0" xfId="0" applyFont="1" applyFill="1" applyBorder="1" applyAlignment="1">
      <alignment horizontal="left" vertical="center" wrapText="1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2" fillId="0" borderId="26" xfId="0" applyFont="1" applyFill="1" applyBorder="1" applyAlignment="1">
      <alignment vertical="center" wrapText="1"/>
    </xf>
    <xf numFmtId="0" fontId="4" fillId="2" borderId="25" xfId="0" applyFont="1" applyFill="1" applyBorder="1" applyAlignment="1">
      <alignment horizontal="center" vertical="center" wrapText="1"/>
    </xf>
    <xf numFmtId="165" fontId="7" fillId="0" borderId="3" xfId="1" applyNumberFormat="1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8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0" fillId="0" borderId="0" xfId="0" applyFont="1"/>
    <xf numFmtId="0" fontId="3" fillId="0" borderId="0" xfId="0" applyFont="1" applyAlignment="1">
      <alignment vertical="center" wrapText="1"/>
    </xf>
    <xf numFmtId="0" fontId="14" fillId="0" borderId="0" xfId="0" applyFont="1" applyFill="1" applyBorder="1" applyAlignment="1">
      <alignment vertical="center" wrapText="1"/>
    </xf>
    <xf numFmtId="0" fontId="4" fillId="0" borderId="14" xfId="0" applyFont="1" applyFill="1" applyBorder="1" applyAlignment="1">
      <alignment horizontal="center"/>
    </xf>
    <xf numFmtId="0" fontId="4" fillId="0" borderId="32" xfId="0" applyFont="1" applyFill="1" applyBorder="1" applyAlignment="1">
      <alignment horizontal="center"/>
    </xf>
    <xf numFmtId="0" fontId="2" fillId="0" borderId="0" xfId="0" applyFont="1" applyBorder="1" applyAlignment="1">
      <alignment vertical="center" wrapText="1"/>
    </xf>
    <xf numFmtId="0" fontId="2" fillId="0" borderId="21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4" fillId="0" borderId="9" xfId="0" applyFont="1" applyFill="1" applyBorder="1" applyAlignment="1">
      <alignment horizontal="center"/>
    </xf>
    <xf numFmtId="0" fontId="4" fillId="0" borderId="36" xfId="0" applyFont="1" applyFill="1" applyBorder="1" applyAlignment="1">
      <alignment horizontal="center"/>
    </xf>
    <xf numFmtId="0" fontId="0" fillId="0" borderId="32" xfId="0" applyBorder="1"/>
    <xf numFmtId="167" fontId="4" fillId="5" borderId="33" xfId="0" applyNumberFormat="1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 vertical="center" wrapText="1"/>
    </xf>
    <xf numFmtId="0" fontId="8" fillId="0" borderId="15" xfId="0" applyFont="1" applyFill="1" applyBorder="1" applyAlignment="1">
      <alignment horizontal="center" vertical="center" wrapText="1"/>
    </xf>
    <xf numFmtId="0" fontId="0" fillId="0" borderId="12" xfId="0" applyBorder="1"/>
    <xf numFmtId="0" fontId="4" fillId="0" borderId="12" xfId="0" applyFont="1" applyFill="1" applyBorder="1" applyAlignment="1">
      <alignment horizontal="center"/>
    </xf>
    <xf numFmtId="2" fontId="0" fillId="0" borderId="21" xfId="0" applyNumberFormat="1" applyBorder="1" applyAlignment="1">
      <alignment horizontal="center"/>
    </xf>
    <xf numFmtId="0" fontId="0" fillId="0" borderId="0" xfId="0" applyBorder="1" applyAlignment="1"/>
    <xf numFmtId="0" fontId="3" fillId="0" borderId="8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27" xfId="0" applyFont="1" applyBorder="1"/>
    <xf numFmtId="0" fontId="4" fillId="0" borderId="14" xfId="0" applyFont="1" applyBorder="1" applyAlignment="1">
      <alignment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/>
    </xf>
    <xf numFmtId="0" fontId="7" fillId="0" borderId="7" xfId="0" applyFont="1" applyBorder="1" applyAlignment="1">
      <alignment horizontal="justify" vertical="center" wrapText="1"/>
    </xf>
    <xf numFmtId="0" fontId="7" fillId="0" borderId="26" xfId="0" applyFont="1" applyBorder="1" applyAlignment="1">
      <alignment horizontal="justify" vertical="center" wrapText="1"/>
    </xf>
    <xf numFmtId="0" fontId="2" fillId="0" borderId="21" xfId="0" applyFont="1" applyFill="1" applyBorder="1"/>
    <xf numFmtId="0" fontId="3" fillId="0" borderId="26" xfId="0" applyFont="1" applyFill="1" applyBorder="1" applyAlignment="1">
      <alignment horizontal="left"/>
    </xf>
    <xf numFmtId="0" fontId="4" fillId="0" borderId="27" xfId="0" applyFont="1" applyFill="1" applyBorder="1" applyAlignment="1">
      <alignment horizontal="center"/>
    </xf>
    <xf numFmtId="0" fontId="4" fillId="5" borderId="27" xfId="0" applyFont="1" applyFill="1" applyBorder="1" applyAlignment="1">
      <alignment horizontal="center"/>
    </xf>
    <xf numFmtId="0" fontId="4" fillId="5" borderId="28" xfId="0" applyFont="1" applyFill="1" applyBorder="1" applyAlignment="1">
      <alignment horizontal="center"/>
    </xf>
    <xf numFmtId="0" fontId="3" fillId="0" borderId="29" xfId="0" applyFont="1" applyFill="1" applyBorder="1" applyAlignment="1">
      <alignment horizontal="left"/>
    </xf>
    <xf numFmtId="0" fontId="4" fillId="0" borderId="31" xfId="0" applyFont="1" applyFill="1" applyBorder="1" applyAlignment="1">
      <alignment horizontal="center"/>
    </xf>
    <xf numFmtId="6" fontId="0" fillId="2" borderId="0" xfId="0" applyNumberFormat="1" applyFill="1" applyBorder="1"/>
    <xf numFmtId="9" fontId="0" fillId="2" borderId="0" xfId="2" applyFont="1" applyFill="1" applyBorder="1"/>
    <xf numFmtId="42" fontId="0" fillId="2" borderId="0" xfId="4" applyFont="1" applyFill="1" applyBorder="1"/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justify" vertical="center"/>
    </xf>
    <xf numFmtId="0" fontId="18" fillId="0" borderId="0" xfId="0" applyFont="1" applyAlignment="1">
      <alignment horizontal="justify" vertical="center"/>
    </xf>
    <xf numFmtId="0" fontId="0" fillId="0" borderId="0" xfId="0" applyFont="1" applyBorder="1" applyAlignment="1">
      <alignment horizontal="justify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14" fillId="0" borderId="0" xfId="0" applyFont="1" applyBorder="1" applyAlignment="1">
      <alignment vertical="center"/>
    </xf>
    <xf numFmtId="0" fontId="16" fillId="6" borderId="36" xfId="0" applyFont="1" applyFill="1" applyBorder="1" applyAlignment="1">
      <alignment vertical="center" wrapText="1"/>
    </xf>
    <xf numFmtId="0" fontId="2" fillId="0" borderId="6" xfId="0" applyFont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Font="1" applyBorder="1"/>
    <xf numFmtId="2" fontId="0" fillId="0" borderId="0" xfId="0" applyNumberFormat="1" applyBorder="1" applyAlignment="1">
      <alignment horizontal="center"/>
    </xf>
    <xf numFmtId="0" fontId="0" fillId="0" borderId="0" xfId="0" applyBorder="1"/>
    <xf numFmtId="2" fontId="0" fillId="0" borderId="24" xfId="0" applyNumberFormat="1" applyBorder="1" applyAlignment="1">
      <alignment horizontal="center"/>
    </xf>
    <xf numFmtId="0" fontId="12" fillId="2" borderId="0" xfId="0" applyFont="1" applyFill="1" applyBorder="1" applyAlignment="1"/>
    <xf numFmtId="0" fontId="0" fillId="0" borderId="21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4" xfId="0" applyFont="1" applyBorder="1" applyAlignment="1">
      <alignment horizontal="center"/>
    </xf>
    <xf numFmtId="2" fontId="0" fillId="0" borderId="21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2" fontId="4" fillId="5" borderId="35" xfId="0" applyNumberFormat="1" applyFont="1" applyFill="1" applyBorder="1" applyAlignment="1">
      <alignment horizontal="center"/>
    </xf>
    <xf numFmtId="2" fontId="4" fillId="5" borderId="17" xfId="0" applyNumberFormat="1" applyFont="1" applyFill="1" applyBorder="1" applyAlignment="1">
      <alignment horizontal="center"/>
    </xf>
    <xf numFmtId="2" fontId="4" fillId="5" borderId="28" xfId="0" applyNumberFormat="1" applyFont="1" applyFill="1" applyBorder="1" applyAlignment="1">
      <alignment horizontal="center"/>
    </xf>
    <xf numFmtId="2" fontId="4" fillId="5" borderId="33" xfId="0" applyNumberFormat="1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/>
    </xf>
    <xf numFmtId="0" fontId="4" fillId="0" borderId="36" xfId="0" applyFont="1" applyFill="1" applyBorder="1" applyAlignment="1">
      <alignment vertical="center"/>
    </xf>
    <xf numFmtId="0" fontId="4" fillId="0" borderId="30" xfId="0" applyFont="1" applyFill="1" applyBorder="1" applyAlignment="1">
      <alignment vertical="center" wrapText="1"/>
    </xf>
    <xf numFmtId="0" fontId="0" fillId="0" borderId="26" xfId="0" applyFont="1" applyFill="1" applyBorder="1" applyAlignment="1">
      <alignment vertical="center" wrapText="1"/>
    </xf>
    <xf numFmtId="0" fontId="7" fillId="0" borderId="2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14" fontId="7" fillId="3" borderId="1" xfId="0" applyNumberFormat="1" applyFont="1" applyFill="1" applyBorder="1" applyAlignment="1">
      <alignment horizontal="center" vertical="center"/>
    </xf>
    <xf numFmtId="9" fontId="7" fillId="3" borderId="1" xfId="0" applyNumberFormat="1" applyFont="1" applyFill="1" applyBorder="1" applyAlignment="1">
      <alignment horizontal="center" vertical="center" wrapText="1"/>
    </xf>
    <xf numFmtId="166" fontId="7" fillId="3" borderId="1" xfId="3" applyNumberFormat="1" applyFont="1" applyFill="1" applyBorder="1" applyAlignment="1">
      <alignment vertical="center" wrapText="1"/>
    </xf>
    <xf numFmtId="165" fontId="7" fillId="3" borderId="1" xfId="1" applyNumberFormat="1" applyFont="1" applyFill="1" applyBorder="1" applyAlignment="1">
      <alignment vertical="center" wrapText="1"/>
    </xf>
    <xf numFmtId="0" fontId="9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vertical="center" wrapText="1"/>
    </xf>
    <xf numFmtId="165" fontId="7" fillId="3" borderId="1" xfId="1" applyFont="1" applyFill="1" applyBorder="1" applyAlignment="1">
      <alignment horizontal="center" vertical="center"/>
    </xf>
    <xf numFmtId="9" fontId="7" fillId="3" borderId="1" xfId="0" applyNumberFormat="1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vertical="center" wrapText="1"/>
    </xf>
    <xf numFmtId="0" fontId="0" fillId="0" borderId="18" xfId="0" applyFont="1" applyFill="1" applyBorder="1" applyAlignment="1">
      <alignment horizontal="center" vertical="center" wrapText="1"/>
    </xf>
    <xf numFmtId="0" fontId="0" fillId="3" borderId="6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/>
    </xf>
    <xf numFmtId="0" fontId="0" fillId="3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wrapText="1"/>
    </xf>
    <xf numFmtId="0" fontId="0" fillId="0" borderId="2" xfId="0" applyFont="1" applyFill="1" applyBorder="1" applyAlignment="1">
      <alignment horizontal="center" wrapText="1"/>
    </xf>
    <xf numFmtId="0" fontId="0" fillId="0" borderId="2" xfId="0" applyFont="1" applyFill="1" applyBorder="1" applyAlignment="1">
      <alignment horizontal="center"/>
    </xf>
    <xf numFmtId="14" fontId="0" fillId="0" borderId="2" xfId="0" applyNumberFormat="1" applyFont="1" applyFill="1" applyBorder="1" applyAlignment="1">
      <alignment horizontal="center"/>
    </xf>
    <xf numFmtId="0" fontId="11" fillId="0" borderId="1" xfId="0" applyFont="1" applyFill="1" applyBorder="1" applyAlignment="1">
      <alignment vertical="center" wrapText="1"/>
    </xf>
    <xf numFmtId="0" fontId="8" fillId="3" borderId="6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vertical="center" wrapText="1"/>
    </xf>
    <xf numFmtId="14" fontId="8" fillId="3" borderId="6" xfId="0" applyNumberFormat="1" applyFont="1" applyFill="1" applyBorder="1" applyAlignment="1">
      <alignment horizontal="center" vertical="center"/>
    </xf>
    <xf numFmtId="9" fontId="8" fillId="3" borderId="6" xfId="0" applyNumberFormat="1" applyFont="1" applyFill="1" applyBorder="1" applyAlignment="1">
      <alignment horizontal="center" vertical="center" wrapText="1"/>
    </xf>
    <xf numFmtId="166" fontId="8" fillId="3" borderId="6" xfId="3" applyNumberFormat="1" applyFont="1" applyFill="1" applyBorder="1" applyAlignment="1">
      <alignment vertical="center" wrapText="1"/>
    </xf>
    <xf numFmtId="2" fontId="8" fillId="3" borderId="6" xfId="1" applyNumberFormat="1" applyFont="1" applyFill="1" applyBorder="1" applyAlignment="1">
      <alignment vertical="center" wrapText="1"/>
    </xf>
    <xf numFmtId="165" fontId="8" fillId="3" borderId="6" xfId="1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/>
    </xf>
    <xf numFmtId="0" fontId="2" fillId="0" borderId="23" xfId="0" applyFont="1" applyFill="1" applyBorder="1" applyAlignment="1">
      <alignment horizontal="center"/>
    </xf>
    <xf numFmtId="0" fontId="2" fillId="0" borderId="24" xfId="0" applyFont="1" applyFill="1" applyBorder="1" applyAlignment="1">
      <alignment horizontal="center"/>
    </xf>
    <xf numFmtId="0" fontId="16" fillId="6" borderId="13" xfId="0" applyFont="1" applyFill="1" applyBorder="1" applyAlignment="1">
      <alignment horizontal="center" vertical="center" wrapText="1"/>
    </xf>
    <xf numFmtId="0" fontId="16" fillId="6" borderId="41" xfId="0" applyFont="1" applyFill="1" applyBorder="1" applyAlignment="1">
      <alignment horizontal="center" vertical="center" wrapText="1"/>
    </xf>
    <xf numFmtId="0" fontId="16" fillId="6" borderId="37" xfId="0" applyFont="1" applyFill="1" applyBorder="1" applyAlignment="1">
      <alignment horizontal="center" vertical="center" wrapText="1"/>
    </xf>
    <xf numFmtId="2" fontId="4" fillId="5" borderId="42" xfId="0" applyNumberFormat="1" applyFont="1" applyFill="1" applyBorder="1" applyAlignment="1">
      <alignment horizontal="center"/>
    </xf>
    <xf numFmtId="2" fontId="4" fillId="5" borderId="23" xfId="0" applyNumberFormat="1" applyFont="1" applyFill="1" applyBorder="1" applyAlignment="1">
      <alignment horizontal="center"/>
    </xf>
    <xf numFmtId="2" fontId="4" fillId="5" borderId="24" xfId="0" applyNumberFormat="1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/>
    </xf>
    <xf numFmtId="0" fontId="4" fillId="0" borderId="24" xfId="0" applyFont="1" applyFill="1" applyBorder="1" applyAlignment="1">
      <alignment horizontal="center"/>
    </xf>
    <xf numFmtId="0" fontId="4" fillId="0" borderId="7" xfId="0" applyFont="1" applyFill="1" applyBorder="1" applyAlignment="1">
      <alignment vertical="center" wrapText="1"/>
    </xf>
    <xf numFmtId="0" fontId="4" fillId="0" borderId="14" xfId="0" applyFont="1" applyFill="1" applyBorder="1" applyAlignment="1">
      <alignment vertical="center" wrapText="1"/>
    </xf>
    <xf numFmtId="0" fontId="4" fillId="0" borderId="39" xfId="0" applyFont="1" applyFill="1" applyBorder="1" applyAlignment="1">
      <alignment vertical="center" wrapText="1"/>
    </xf>
    <xf numFmtId="0" fontId="4" fillId="0" borderId="40" xfId="0" applyFont="1" applyFill="1" applyBorder="1" applyAlignment="1">
      <alignment vertical="center" wrapText="1"/>
    </xf>
    <xf numFmtId="0" fontId="4" fillId="0" borderId="34" xfId="0" applyFont="1" applyFill="1" applyBorder="1" applyAlignment="1">
      <alignment horizontal="center"/>
    </xf>
    <xf numFmtId="0" fontId="4" fillId="0" borderId="38" xfId="0" applyFont="1" applyFill="1" applyBorder="1" applyAlignment="1">
      <alignment horizontal="center"/>
    </xf>
    <xf numFmtId="0" fontId="4" fillId="2" borderId="36" xfId="0" applyFont="1" applyFill="1" applyBorder="1" applyAlignment="1">
      <alignment horizontal="center"/>
    </xf>
    <xf numFmtId="0" fontId="4" fillId="2" borderId="32" xfId="0" applyFont="1" applyFill="1" applyBorder="1" applyAlignment="1">
      <alignment horizontal="center"/>
    </xf>
    <xf numFmtId="0" fontId="4" fillId="2" borderId="33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165" fontId="4" fillId="4" borderId="2" xfId="1" applyFont="1" applyFill="1" applyBorder="1" applyAlignment="1">
      <alignment horizontal="center" vertical="center" wrapText="1"/>
    </xf>
    <xf numFmtId="165" fontId="4" fillId="4" borderId="3" xfId="1" applyFont="1" applyFill="1" applyBorder="1" applyAlignment="1">
      <alignment horizontal="center" vertical="center" wrapText="1"/>
    </xf>
    <xf numFmtId="165" fontId="4" fillId="4" borderId="4" xfId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/>
    </xf>
    <xf numFmtId="10" fontId="0" fillId="0" borderId="1" xfId="0" applyNumberForma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0" borderId="2" xfId="1" applyFont="1" applyFill="1" applyBorder="1" applyAlignment="1">
      <alignment horizontal="center" vertical="center" wrapText="1"/>
    </xf>
    <xf numFmtId="165" fontId="3" fillId="0" borderId="3" xfId="1" applyFont="1" applyFill="1" applyBorder="1" applyAlignment="1">
      <alignment horizontal="center" vertical="center" wrapText="1"/>
    </xf>
    <xf numFmtId="165" fontId="3" fillId="0" borderId="4" xfId="1" applyFont="1" applyFill="1" applyBorder="1" applyAlignment="1">
      <alignment horizontal="center" vertical="center" wrapText="1"/>
    </xf>
    <xf numFmtId="10" fontId="0" fillId="0" borderId="2" xfId="0" applyNumberFormat="1" applyFill="1" applyBorder="1" applyAlignment="1">
      <alignment horizontal="center" vertical="center" wrapText="1"/>
    </xf>
    <xf numFmtId="10" fontId="0" fillId="0" borderId="4" xfId="0" applyNumberFormat="1" applyFill="1" applyBorder="1" applyAlignment="1">
      <alignment horizontal="center" vertical="center" wrapText="1"/>
    </xf>
    <xf numFmtId="165" fontId="4" fillId="0" borderId="0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/>
    </xf>
    <xf numFmtId="0" fontId="2" fillId="0" borderId="20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0" fillId="0" borderId="0" xfId="0" applyAlignment="1">
      <alignment horizontal="left" wrapText="1"/>
    </xf>
    <xf numFmtId="0" fontId="2" fillId="0" borderId="6" xfId="0" applyFont="1" applyBorder="1" applyAlignment="1">
      <alignment horizont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15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12" fillId="2" borderId="22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12" fillId="2" borderId="24" xfId="0" applyFon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 wrapText="1"/>
    </xf>
    <xf numFmtId="0" fontId="13" fillId="0" borderId="0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</cellXfs>
  <cellStyles count="5">
    <cellStyle name="Millares" xfId="1" builtinId="3"/>
    <cellStyle name="Moneda" xfId="3" builtinId="4"/>
    <cellStyle name="Moneda [0]" xfId="4" builtinId="7"/>
    <cellStyle name="Normal" xfId="0" builtinId="0"/>
    <cellStyle name="Porcentaje" xfId="2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aMaria/AppData/Local/Microsoft/Windows/INetCache/Content.Outlook/0VZH3YV2/FORMATO%20EVALUACION%20INTERVENTOR&#205;A%20ESERC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 EVALUACIÓN TÉCNICA"/>
      <sheetName val="EXPERIENCIA"/>
      <sheetName val="CONTRATOS - Detalle"/>
      <sheetName val="DATOS DIR TÉCNICO"/>
      <sheetName val="EXP DIR TÉCNICO"/>
      <sheetName val="DATOS DIR FIN"/>
      <sheetName val="EXP DIR ADMIN&amp;FINANCIERO"/>
      <sheetName val="Hoja 1 variab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C2">
            <v>1</v>
          </cell>
        </row>
        <row r="3">
          <cell r="C3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4"/>
  <sheetViews>
    <sheetView tabSelected="1" zoomScale="130" zoomScaleNormal="130" workbookViewId="0">
      <selection activeCell="B8" sqref="B8"/>
    </sheetView>
  </sheetViews>
  <sheetFormatPr baseColWidth="10" defaultRowHeight="14.5" x14ac:dyDescent="0.35"/>
  <cols>
    <col min="1" max="1" width="24.1796875" customWidth="1"/>
    <col min="2" max="2" width="20.7265625" customWidth="1"/>
    <col min="3" max="3" width="16.81640625" customWidth="1"/>
    <col min="4" max="4" width="16.26953125" customWidth="1"/>
    <col min="5" max="5" width="9.453125" customWidth="1"/>
    <col min="6" max="6" width="15.26953125" customWidth="1"/>
    <col min="7" max="7" width="15.1796875" customWidth="1"/>
    <col min="8" max="8" width="13.453125" bestFit="1" customWidth="1"/>
  </cols>
  <sheetData>
    <row r="1" spans="1:11" ht="15" thickBot="1" x14ac:dyDescent="0.4">
      <c r="A1" s="16" t="s">
        <v>0</v>
      </c>
      <c r="B1" s="138" t="s">
        <v>90</v>
      </c>
      <c r="C1" s="139"/>
      <c r="D1" s="139"/>
      <c r="E1" s="139"/>
      <c r="F1" s="139"/>
      <c r="G1" s="140"/>
      <c r="H1" s="84"/>
      <c r="I1" s="12"/>
      <c r="J1" s="12"/>
      <c r="K1" s="12"/>
    </row>
    <row r="2" spans="1:11" x14ac:dyDescent="0.35">
      <c r="A2" s="11"/>
      <c r="B2" s="11" t="s">
        <v>52</v>
      </c>
      <c r="C2" s="11"/>
      <c r="D2" s="11"/>
      <c r="E2" s="11"/>
      <c r="F2" s="11"/>
      <c r="G2" s="11"/>
      <c r="H2" s="11"/>
      <c r="I2" s="12"/>
      <c r="J2" s="12"/>
      <c r="K2" s="12"/>
    </row>
    <row r="3" spans="1:11" ht="15" thickBot="1" x14ac:dyDescent="0.4">
      <c r="A3" s="21"/>
      <c r="B3" s="21"/>
      <c r="C3" s="21"/>
      <c r="D3" s="21"/>
      <c r="E3" s="21"/>
      <c r="F3" s="21"/>
      <c r="G3" s="21"/>
      <c r="H3" s="21"/>
      <c r="I3" s="12"/>
      <c r="J3" s="12"/>
      <c r="K3" s="12"/>
    </row>
    <row r="4" spans="1:11" ht="15" thickBot="1" x14ac:dyDescent="0.4">
      <c r="A4" s="147" t="s">
        <v>32</v>
      </c>
      <c r="B4" s="148"/>
      <c r="C4" s="32"/>
      <c r="D4" s="19"/>
      <c r="E4" s="19"/>
      <c r="F4" s="19"/>
      <c r="G4" s="19"/>
      <c r="H4" s="19"/>
      <c r="I4" s="12"/>
      <c r="J4" s="12"/>
      <c r="K4" s="12"/>
    </row>
    <row r="5" spans="1:11" x14ac:dyDescent="0.35">
      <c r="A5" s="70" t="s">
        <v>30</v>
      </c>
      <c r="B5" s="71">
        <v>1</v>
      </c>
      <c r="C5" s="32"/>
      <c r="D5" s="19"/>
      <c r="E5" s="19"/>
      <c r="F5" s="19"/>
      <c r="G5" s="19"/>
      <c r="H5" s="19"/>
      <c r="I5" s="12"/>
      <c r="J5" s="12"/>
      <c r="K5" s="12"/>
    </row>
    <row r="6" spans="1:11" x14ac:dyDescent="0.35">
      <c r="A6" s="66" t="s">
        <v>31</v>
      </c>
      <c r="B6" s="67">
        <v>1</v>
      </c>
      <c r="C6" s="32"/>
      <c r="D6" s="19"/>
      <c r="E6" s="19"/>
      <c r="F6" s="19"/>
      <c r="G6" s="19"/>
      <c r="H6" s="19"/>
      <c r="I6" s="12"/>
      <c r="J6" s="12"/>
      <c r="K6" s="12"/>
    </row>
    <row r="7" spans="1:11" x14ac:dyDescent="0.35">
      <c r="A7" s="66" t="s">
        <v>98</v>
      </c>
      <c r="B7" s="67">
        <v>1</v>
      </c>
      <c r="C7" s="32"/>
      <c r="D7" s="19"/>
      <c r="E7" s="19"/>
      <c r="F7" s="19"/>
      <c r="G7" s="19"/>
      <c r="H7" s="19"/>
      <c r="I7" s="12"/>
      <c r="J7" s="12"/>
      <c r="K7" s="12"/>
    </row>
    <row r="8" spans="1:11" x14ac:dyDescent="0.35">
      <c r="A8" s="66" t="s">
        <v>42</v>
      </c>
      <c r="B8" s="68">
        <f>+'1.Carta y exp habilitante'!H17</f>
        <v>1</v>
      </c>
      <c r="C8" s="32"/>
      <c r="D8" s="19"/>
      <c r="E8" s="19"/>
      <c r="F8" s="19"/>
      <c r="G8" s="19"/>
      <c r="H8" s="19"/>
      <c r="I8" s="12"/>
      <c r="J8" s="12"/>
      <c r="K8" s="12"/>
    </row>
    <row r="9" spans="1:11" ht="15" thickBot="1" x14ac:dyDescent="0.4">
      <c r="A9" s="40" t="s">
        <v>33</v>
      </c>
      <c r="B9" s="69">
        <f>+IFERROR(IF(AND(B5:B8),1,0),0)</f>
        <v>1</v>
      </c>
      <c r="C9" s="32"/>
      <c r="D9" s="19"/>
      <c r="E9" s="19"/>
      <c r="F9" s="19"/>
      <c r="G9" s="19"/>
      <c r="H9" s="19"/>
      <c r="I9" s="12"/>
      <c r="J9" s="12"/>
      <c r="K9" s="12"/>
    </row>
    <row r="10" spans="1:11" ht="12.75" customHeight="1" x14ac:dyDescent="0.35">
      <c r="A10" s="32"/>
      <c r="B10" s="33"/>
      <c r="C10" s="32"/>
      <c r="D10" s="32"/>
      <c r="E10" s="32"/>
      <c r="F10" s="32"/>
      <c r="G10" s="32"/>
      <c r="H10" s="32"/>
      <c r="I10" s="12"/>
      <c r="J10" s="12"/>
      <c r="K10" s="12"/>
    </row>
    <row r="11" spans="1:11" ht="12.75" customHeight="1" x14ac:dyDescent="0.35">
      <c r="A11" s="32"/>
      <c r="B11" s="33"/>
      <c r="C11" s="32"/>
      <c r="D11" s="32"/>
      <c r="E11" s="32"/>
      <c r="F11" s="32"/>
      <c r="G11" s="32"/>
      <c r="H11" s="32"/>
      <c r="I11" s="12"/>
      <c r="J11" s="12"/>
      <c r="K11" s="12"/>
    </row>
    <row r="12" spans="1:11" ht="14.25" customHeight="1" thickBot="1" x14ac:dyDescent="0.4">
      <c r="A12" s="19"/>
      <c r="B12" s="19"/>
      <c r="C12" s="19"/>
      <c r="D12" s="19"/>
      <c r="E12" s="19"/>
      <c r="F12" s="19"/>
      <c r="G12" s="19"/>
      <c r="H12" s="19"/>
      <c r="I12" s="12"/>
      <c r="J12" s="12"/>
      <c r="K12" s="12"/>
    </row>
    <row r="13" spans="1:11" ht="15" thickBot="1" x14ac:dyDescent="0.4">
      <c r="A13" s="144" t="s">
        <v>37</v>
      </c>
      <c r="B13" s="145"/>
      <c r="C13" s="145"/>
      <c r="D13" s="146"/>
      <c r="E13" s="19"/>
      <c r="F13" s="19"/>
      <c r="G13" s="19"/>
      <c r="H13" s="19"/>
      <c r="I13" s="12"/>
      <c r="J13" s="12"/>
      <c r="K13" s="12"/>
    </row>
    <row r="14" spans="1:11" ht="15" thickBot="1" x14ac:dyDescent="0.4">
      <c r="A14" s="153" t="s">
        <v>34</v>
      </c>
      <c r="B14" s="154"/>
      <c r="C14" s="45" t="s">
        <v>36</v>
      </c>
      <c r="D14" s="49" t="s">
        <v>51</v>
      </c>
      <c r="E14" s="19"/>
      <c r="F14" s="19"/>
      <c r="G14" s="19"/>
      <c r="H14" s="19"/>
      <c r="I14" s="12"/>
      <c r="J14" s="12"/>
      <c r="K14" s="12"/>
    </row>
    <row r="15" spans="1:11" ht="27.75" customHeight="1" x14ac:dyDescent="0.35">
      <c r="A15" s="151" t="s">
        <v>48</v>
      </c>
      <c r="B15" s="50" t="s">
        <v>58</v>
      </c>
      <c r="C15" s="34">
        <v>25</v>
      </c>
      <c r="D15" s="96">
        <f>+IF(B9=1,'4. OFERTA ECONOMICA'!D6,"NA")</f>
        <v>25</v>
      </c>
      <c r="E15" s="19"/>
      <c r="F15" s="19"/>
      <c r="G15" s="19"/>
      <c r="H15" s="19"/>
      <c r="I15" s="12"/>
      <c r="J15" s="12"/>
      <c r="K15" s="12"/>
    </row>
    <row r="16" spans="1:11" ht="31.5" customHeight="1" thickBot="1" x14ac:dyDescent="0.4">
      <c r="A16" s="152"/>
      <c r="B16" s="51" t="s">
        <v>57</v>
      </c>
      <c r="C16" s="35">
        <v>15</v>
      </c>
      <c r="D16" s="97">
        <f>+IF(B9=1,'4. OFERTA ECONOMICA'!I6,"NA")</f>
        <v>15</v>
      </c>
      <c r="E16" s="32"/>
      <c r="F16" s="32"/>
      <c r="G16" s="32"/>
      <c r="H16" s="32"/>
      <c r="I16" s="12"/>
      <c r="J16" s="12"/>
      <c r="K16" s="12"/>
    </row>
    <row r="17" spans="1:11" ht="15.75" customHeight="1" x14ac:dyDescent="0.35">
      <c r="A17" s="149" t="s">
        <v>49</v>
      </c>
      <c r="B17" s="50" t="s">
        <v>55</v>
      </c>
      <c r="C17" s="34">
        <v>25</v>
      </c>
      <c r="D17" s="96">
        <f>+IF(B9=1,'5. CALIDAD'!E5,"NA")</f>
        <v>25</v>
      </c>
      <c r="E17" s="19"/>
      <c r="F17" s="19"/>
      <c r="G17" s="19"/>
      <c r="H17" s="19"/>
      <c r="I17" s="12"/>
      <c r="J17" s="12"/>
      <c r="K17" s="12"/>
    </row>
    <row r="18" spans="1:11" ht="28.5" customHeight="1" thickBot="1" x14ac:dyDescent="0.4">
      <c r="A18" s="150"/>
      <c r="B18" s="51" t="s">
        <v>56</v>
      </c>
      <c r="C18" s="35">
        <v>24</v>
      </c>
      <c r="D18" s="98">
        <f>+IF(B9=1,'5. CALIDAD'!J5,"NA")</f>
        <v>24</v>
      </c>
      <c r="E18" s="32"/>
      <c r="F18" s="32"/>
      <c r="G18" s="32"/>
      <c r="H18" s="32"/>
      <c r="I18" s="12"/>
      <c r="J18" s="12"/>
      <c r="K18" s="12"/>
    </row>
    <row r="19" spans="1:11" ht="15" thickBot="1" x14ac:dyDescent="0.4">
      <c r="A19" s="102" t="s">
        <v>69</v>
      </c>
      <c r="B19" s="47"/>
      <c r="C19" s="41">
        <v>10</v>
      </c>
      <c r="D19" s="48">
        <f>+IF(B9=1,C31,"NA")</f>
        <v>10</v>
      </c>
      <c r="E19" s="19"/>
      <c r="F19" s="19"/>
      <c r="G19" s="19"/>
      <c r="H19" s="19"/>
      <c r="I19" s="12"/>
      <c r="J19" s="12"/>
      <c r="K19" s="12"/>
    </row>
    <row r="20" spans="1:11" ht="25.5" customHeight="1" thickBot="1" x14ac:dyDescent="0.4">
      <c r="A20" s="103" t="s">
        <v>50</v>
      </c>
      <c r="B20" s="52"/>
      <c r="C20" s="53">
        <v>1</v>
      </c>
      <c r="D20" s="48">
        <f>+IF(B9=1,B34,"NA")</f>
        <v>0</v>
      </c>
      <c r="E20" s="32"/>
      <c r="F20" s="32"/>
      <c r="G20" s="32"/>
      <c r="H20" s="32"/>
      <c r="I20" s="12"/>
      <c r="J20" s="12"/>
      <c r="K20" s="12"/>
    </row>
    <row r="21" spans="1:11" ht="15" thickBot="1" x14ac:dyDescent="0.4">
      <c r="A21" s="46" t="s">
        <v>35</v>
      </c>
      <c r="B21" s="47"/>
      <c r="C21" s="41">
        <f>SUM(C15:C20)</f>
        <v>100</v>
      </c>
      <c r="D21" s="99">
        <f>SUM(D15:D20)</f>
        <v>99</v>
      </c>
      <c r="E21" s="19"/>
      <c r="F21" s="19"/>
      <c r="G21" s="19"/>
      <c r="H21" s="19"/>
      <c r="I21" s="12"/>
      <c r="J21" s="12"/>
      <c r="K21" s="12"/>
    </row>
    <row r="22" spans="1:11" x14ac:dyDescent="0.35">
      <c r="A22" s="33"/>
      <c r="B22" s="87"/>
      <c r="C22" s="33"/>
      <c r="D22" s="100"/>
      <c r="E22" s="33"/>
      <c r="F22" s="33"/>
      <c r="G22" s="33"/>
      <c r="H22" s="33"/>
      <c r="I22" s="12"/>
      <c r="J22" s="12"/>
      <c r="K22" s="12"/>
    </row>
    <row r="23" spans="1:11" x14ac:dyDescent="0.35">
      <c r="A23" s="19"/>
      <c r="B23" s="19"/>
      <c r="C23" s="19"/>
      <c r="D23" s="19"/>
      <c r="E23" s="19"/>
      <c r="F23" s="19"/>
      <c r="G23" s="19"/>
      <c r="H23" s="19"/>
      <c r="I23" s="12"/>
      <c r="J23" s="12"/>
      <c r="K23" s="12"/>
    </row>
    <row r="24" spans="1:11" x14ac:dyDescent="0.35">
      <c r="A24" s="33"/>
      <c r="B24" s="33"/>
      <c r="C24" s="33"/>
      <c r="D24" s="33"/>
      <c r="E24" s="33"/>
      <c r="F24" s="33"/>
      <c r="G24" s="33"/>
      <c r="H24" s="33"/>
      <c r="I24" s="12"/>
      <c r="J24" s="12"/>
      <c r="K24" s="12"/>
    </row>
    <row r="25" spans="1:11" x14ac:dyDescent="0.35">
      <c r="A25" s="33"/>
      <c r="B25" s="33"/>
      <c r="C25" s="33"/>
      <c r="D25" s="33"/>
      <c r="E25" s="33"/>
      <c r="F25" s="33"/>
      <c r="G25" s="33"/>
      <c r="H25" s="33"/>
      <c r="I25" s="12"/>
      <c r="J25" s="12"/>
      <c r="K25" s="12"/>
    </row>
    <row r="26" spans="1:11" ht="14.25" customHeight="1" thickBot="1" x14ac:dyDescent="0.4"/>
    <row r="27" spans="1:11" ht="25.5" customHeight="1" x14ac:dyDescent="0.35">
      <c r="A27" s="143" t="s">
        <v>67</v>
      </c>
      <c r="B27" s="141" t="s">
        <v>36</v>
      </c>
      <c r="C27" s="141" t="s">
        <v>54</v>
      </c>
    </row>
    <row r="28" spans="1:11" ht="15" thickBot="1" x14ac:dyDescent="0.4">
      <c r="A28" s="142"/>
      <c r="B28" s="142"/>
      <c r="C28" s="142"/>
    </row>
    <row r="29" spans="1:11" ht="27.75" customHeight="1" x14ac:dyDescent="0.35">
      <c r="A29" s="63" t="s">
        <v>86</v>
      </c>
      <c r="B29" s="56">
        <v>10</v>
      </c>
      <c r="C29" s="57" t="s">
        <v>95</v>
      </c>
    </row>
    <row r="30" spans="1:11" ht="46.5" customHeight="1" x14ac:dyDescent="0.35">
      <c r="A30" s="64" t="s">
        <v>87</v>
      </c>
      <c r="B30" s="58">
        <v>5</v>
      </c>
      <c r="C30" s="59"/>
    </row>
    <row r="31" spans="1:11" ht="26.5" thickBot="1" x14ac:dyDescent="0.4">
      <c r="A31" s="60" t="s">
        <v>68</v>
      </c>
      <c r="B31" s="61"/>
      <c r="C31" s="62">
        <v>10</v>
      </c>
    </row>
    <row r="33" spans="1:3" ht="15" thickBot="1" x14ac:dyDescent="0.4"/>
    <row r="34" spans="1:3" ht="53" thickBot="1" x14ac:dyDescent="0.4">
      <c r="A34" s="82" t="s">
        <v>82</v>
      </c>
      <c r="B34" s="105">
        <v>0</v>
      </c>
      <c r="C34" s="64" t="s">
        <v>96</v>
      </c>
    </row>
  </sheetData>
  <sheetProtection algorithmName="SHA-512" hashValue="c0gj2VFfUr8n06l8pHK1NAlpxayaFFf+lEUVATSzRrn85P3SWgdbeKrMJlNUlCcz8dAs6rBheAgcVRQtg1e/+Q==" saltValue="Yyuz3TXXKg+VtvGn9YkLqQ==" spinCount="100000" sheet="1" objects="1" scenarios="1"/>
  <mergeCells count="9">
    <mergeCell ref="B1:G1"/>
    <mergeCell ref="B27:B28"/>
    <mergeCell ref="C27:C28"/>
    <mergeCell ref="A27:A28"/>
    <mergeCell ref="A13:D13"/>
    <mergeCell ref="A4:B4"/>
    <mergeCell ref="A17:A18"/>
    <mergeCell ref="A15:A16"/>
    <mergeCell ref="A14:B14"/>
  </mergeCells>
  <pageMargins left="0.70866141732283472" right="0.70866141732283472" top="1.4566929133858268" bottom="0.74803149606299213" header="0.31496062992125984" footer="0.31496062992125984"/>
  <pageSetup orientation="landscape" r:id="rId1"/>
  <headerFooter>
    <oddHeader>&amp;L&amp;"-,Negrita"LICITACIÓN PÚBLICA FTIC-LP-02-19 
EVALUACIÓN TÉCNICA&amp;C&amp;"-,Negrita"
&amp;R&amp;G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'Hoja 1 variables'!$C$2:$C$3</xm:f>
          </x14:formula1>
          <xm:sqref>B5:C7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21"/>
  <sheetViews>
    <sheetView zoomScale="110" zoomScaleNormal="110" workbookViewId="0">
      <selection activeCell="A16" sqref="A16:G16"/>
    </sheetView>
  </sheetViews>
  <sheetFormatPr baseColWidth="10" defaultColWidth="9.1796875" defaultRowHeight="14.5" x14ac:dyDescent="0.35"/>
  <cols>
    <col min="1" max="1" width="22.81640625" style="1" customWidth="1"/>
    <col min="2" max="2" width="6.453125" style="1" customWidth="1"/>
    <col min="3" max="3" width="8" style="1" customWidth="1"/>
    <col min="4" max="4" width="6.453125" style="1" customWidth="1"/>
    <col min="5" max="5" width="18.7265625" style="1" customWidth="1"/>
    <col min="6" max="6" width="10.1796875" style="1" customWidth="1"/>
    <col min="7" max="11" width="6.453125" style="1" customWidth="1"/>
    <col min="12" max="16384" width="9.1796875" style="1"/>
  </cols>
  <sheetData>
    <row r="1" spans="1:11" ht="15.75" customHeight="1" thickBot="1" x14ac:dyDescent="0.4">
      <c r="A1" s="101" t="s">
        <v>0</v>
      </c>
      <c r="B1" s="155" t="str">
        <f>EVALUACIÓN!B1</f>
        <v>RED DE INGENIERIA SAS</v>
      </c>
      <c r="C1" s="156"/>
      <c r="D1" s="156"/>
      <c r="E1" s="156"/>
      <c r="F1" s="156"/>
      <c r="G1" s="156"/>
      <c r="H1" s="156"/>
      <c r="I1" s="156"/>
      <c r="J1" s="156"/>
      <c r="K1" s="157"/>
    </row>
    <row r="2" spans="1:11" ht="15.75" customHeight="1" x14ac:dyDescent="0.35">
      <c r="A2" s="24"/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11" ht="15.75" customHeight="1" x14ac:dyDescent="0.35">
      <c r="A3" s="24"/>
      <c r="B3" s="25"/>
      <c r="C3" s="25"/>
      <c r="D3" s="25"/>
      <c r="E3" s="25"/>
      <c r="F3" s="25"/>
      <c r="G3" s="25"/>
      <c r="H3" s="25"/>
      <c r="I3" s="25"/>
      <c r="J3" s="25"/>
      <c r="K3" s="25"/>
    </row>
    <row r="4" spans="1:11" ht="15.75" customHeight="1" x14ac:dyDescent="0.35">
      <c r="A4" s="174" t="s">
        <v>1</v>
      </c>
      <c r="B4" s="175"/>
      <c r="C4" s="175"/>
      <c r="D4" s="175"/>
      <c r="E4" s="175"/>
      <c r="F4" s="175"/>
      <c r="G4" s="175"/>
      <c r="H4" s="175"/>
      <c r="I4" s="176"/>
      <c r="J4" s="25"/>
      <c r="K4" s="25"/>
    </row>
    <row r="5" spans="1:11" ht="15.75" customHeight="1" x14ac:dyDescent="0.35">
      <c r="A5" s="168"/>
      <c r="B5" s="168"/>
      <c r="C5" s="168"/>
      <c r="D5" s="168"/>
      <c r="E5" s="168"/>
      <c r="F5" s="168"/>
      <c r="G5" s="168"/>
      <c r="H5" s="168"/>
      <c r="I5" s="168"/>
      <c r="J5" s="25"/>
      <c r="K5" s="25"/>
    </row>
    <row r="6" spans="1:11" ht="47.25" customHeight="1" x14ac:dyDescent="0.35">
      <c r="A6" s="30" t="s">
        <v>45</v>
      </c>
      <c r="B6" s="183" t="s">
        <v>46</v>
      </c>
      <c r="C6" s="183"/>
      <c r="D6" s="165" t="s">
        <v>47</v>
      </c>
      <c r="E6" s="166"/>
      <c r="F6" s="166"/>
      <c r="G6" s="166"/>
      <c r="H6" s="166"/>
      <c r="I6" s="167"/>
      <c r="J6" s="25"/>
      <c r="K6" s="25"/>
    </row>
    <row r="7" spans="1:11" ht="23.25" customHeight="1" x14ac:dyDescent="0.35">
      <c r="A7" s="104" t="s">
        <v>90</v>
      </c>
      <c r="B7" s="169">
        <v>1</v>
      </c>
      <c r="C7" s="169"/>
      <c r="D7" s="170" t="s">
        <v>5</v>
      </c>
      <c r="E7" s="171"/>
      <c r="F7" s="171"/>
      <c r="G7" s="171"/>
      <c r="H7" s="171"/>
      <c r="I7" s="172"/>
      <c r="J7" s="25"/>
      <c r="K7" s="25"/>
    </row>
    <row r="8" spans="1:11" ht="23.25" customHeight="1" x14ac:dyDescent="0.35">
      <c r="A8" s="29"/>
      <c r="B8" s="180"/>
      <c r="C8" s="181"/>
      <c r="D8" s="170"/>
      <c r="E8" s="171"/>
      <c r="F8" s="171"/>
      <c r="G8" s="171"/>
      <c r="H8" s="171"/>
      <c r="I8" s="172"/>
      <c r="J8" s="25"/>
      <c r="K8" s="25"/>
    </row>
    <row r="9" spans="1:11" ht="26.25" customHeight="1" x14ac:dyDescent="0.35">
      <c r="A9" s="29"/>
      <c r="B9" s="169"/>
      <c r="C9" s="169"/>
      <c r="D9" s="170"/>
      <c r="E9" s="171"/>
      <c r="F9" s="171"/>
      <c r="G9" s="171"/>
      <c r="H9" s="171"/>
      <c r="I9" s="172"/>
      <c r="J9" s="25"/>
      <c r="K9" s="25"/>
    </row>
    <row r="10" spans="1:11" ht="8.25" customHeight="1" x14ac:dyDescent="0.35">
      <c r="A10" s="26"/>
      <c r="B10" s="26"/>
      <c r="C10" s="26"/>
      <c r="D10" s="26"/>
      <c r="E10" s="26"/>
      <c r="F10" s="6"/>
      <c r="G10" s="6"/>
      <c r="H10" s="27"/>
      <c r="I10" s="28"/>
      <c r="J10" s="25"/>
      <c r="K10" s="25"/>
    </row>
    <row r="11" spans="1:11" ht="15" customHeight="1" x14ac:dyDescent="0.35">
      <c r="A11" s="4"/>
      <c r="B11" s="5"/>
      <c r="C11" s="5"/>
      <c r="D11" s="5"/>
      <c r="E11" s="5"/>
      <c r="F11" s="4"/>
      <c r="G11" s="4"/>
      <c r="H11" s="4"/>
      <c r="I11" s="4"/>
    </row>
    <row r="12" spans="1:11" ht="15" customHeight="1" x14ac:dyDescent="0.35">
      <c r="A12" s="165" t="s">
        <v>3</v>
      </c>
      <c r="B12" s="166"/>
      <c r="C12" s="166"/>
      <c r="D12" s="166"/>
      <c r="E12" s="166"/>
      <c r="F12" s="166"/>
      <c r="G12" s="166"/>
      <c r="H12" s="166"/>
      <c r="I12" s="166"/>
      <c r="J12" s="166"/>
      <c r="K12" s="167"/>
    </row>
    <row r="13" spans="1:11" ht="30" customHeight="1" x14ac:dyDescent="0.35">
      <c r="A13" s="161" t="s">
        <v>83</v>
      </c>
      <c r="B13" s="161"/>
      <c r="C13" s="161"/>
      <c r="D13" s="161"/>
      <c r="E13" s="161"/>
      <c r="F13" s="161"/>
      <c r="G13" s="161"/>
      <c r="H13" s="161"/>
      <c r="I13" s="162">
        <f>'2. Experiencia habilitante'!M11</f>
        <v>19381.249500329246</v>
      </c>
      <c r="J13" s="163"/>
      <c r="K13" s="164"/>
    </row>
    <row r="14" spans="1:11" ht="15" customHeight="1" x14ac:dyDescent="0.35">
      <c r="A14" s="13"/>
      <c r="B14" s="13"/>
      <c r="C14" s="13"/>
      <c r="D14" s="13"/>
      <c r="E14" s="13"/>
      <c r="F14" s="13"/>
      <c r="G14" s="13"/>
      <c r="H14" s="13"/>
      <c r="I14" s="13"/>
      <c r="J14" s="13"/>
      <c r="K14" s="13"/>
    </row>
    <row r="15" spans="1:11" ht="10.5" customHeight="1" x14ac:dyDescent="0.35">
      <c r="A15" s="173"/>
      <c r="B15" s="173"/>
      <c r="C15" s="173"/>
      <c r="D15" s="173"/>
      <c r="E15" s="173"/>
      <c r="F15" s="173"/>
      <c r="G15" s="173"/>
      <c r="H15" s="173"/>
      <c r="I15" s="173"/>
      <c r="J15" s="173"/>
      <c r="K15" s="173"/>
    </row>
    <row r="16" spans="1:11" ht="30" customHeight="1" x14ac:dyDescent="0.35">
      <c r="A16" s="165" t="s">
        <v>43</v>
      </c>
      <c r="B16" s="166"/>
      <c r="C16" s="166"/>
      <c r="D16" s="166"/>
      <c r="E16" s="166"/>
      <c r="F16" s="166"/>
      <c r="G16" s="167"/>
      <c r="H16" s="165" t="s">
        <v>4</v>
      </c>
      <c r="I16" s="166"/>
      <c r="J16" s="166"/>
      <c r="K16" s="167"/>
    </row>
    <row r="17" spans="1:18" ht="12.75" customHeight="1" x14ac:dyDescent="0.35">
      <c r="A17" s="177">
        <f>13503898500/828116</f>
        <v>16306.771635857778</v>
      </c>
      <c r="B17" s="178"/>
      <c r="C17" s="178"/>
      <c r="D17" s="178"/>
      <c r="E17" s="178"/>
      <c r="F17" s="178"/>
      <c r="G17" s="179"/>
      <c r="H17" s="158">
        <f>+IF($I$13&gt;=$A$17,1,0)</f>
        <v>1</v>
      </c>
      <c r="I17" s="159"/>
      <c r="J17" s="159"/>
      <c r="K17" s="160"/>
      <c r="P17" s="182"/>
      <c r="Q17" s="182"/>
      <c r="R17" s="182"/>
    </row>
    <row r="18" spans="1:18" ht="15" customHeight="1" x14ac:dyDescent="0.35">
      <c r="A18" s="2"/>
      <c r="B18" s="2"/>
      <c r="C18" s="2"/>
      <c r="D18" s="2"/>
      <c r="E18" s="2"/>
      <c r="F18" s="2"/>
      <c r="G18" s="2"/>
      <c r="H18" s="2"/>
      <c r="I18" s="2"/>
    </row>
    <row r="19" spans="1:18" ht="15" customHeight="1" x14ac:dyDescent="0.35">
      <c r="A19" s="2"/>
      <c r="B19" s="2"/>
      <c r="C19" s="2"/>
      <c r="D19" s="2"/>
      <c r="E19" s="2"/>
      <c r="F19" s="2"/>
      <c r="G19" s="2"/>
      <c r="H19" s="2"/>
      <c r="I19" s="2"/>
    </row>
    <row r="20" spans="1:18" ht="15" customHeight="1" x14ac:dyDescent="0.35">
      <c r="E20" s="72"/>
      <c r="F20" s="73"/>
    </row>
    <row r="21" spans="1:18" x14ac:dyDescent="0.35">
      <c r="E21" s="74"/>
      <c r="F21" s="73"/>
    </row>
  </sheetData>
  <sheetProtection algorithmName="SHA-512" hashValue="OhSXUNrej8QVWikLr0cSJGWTZ9Hl03jw/QSL1uTBEmQC3RmOEabmg1sFndyj8TJu+PTmOSs5SIrxvh/OCYk6gQ==" saltValue="DLZFNCgyG6jeTDRHPI3/KA==" spinCount="100000" sheet="1" objects="1" scenarios="1"/>
  <mergeCells count="20">
    <mergeCell ref="D8:I8"/>
    <mergeCell ref="P17:R17"/>
    <mergeCell ref="B6:C6"/>
    <mergeCell ref="D6:I6"/>
    <mergeCell ref="B1:K1"/>
    <mergeCell ref="H17:K17"/>
    <mergeCell ref="A13:H13"/>
    <mergeCell ref="I13:K13"/>
    <mergeCell ref="A12:K12"/>
    <mergeCell ref="A5:I5"/>
    <mergeCell ref="B7:C7"/>
    <mergeCell ref="B9:C9"/>
    <mergeCell ref="D7:I7"/>
    <mergeCell ref="D9:I9"/>
    <mergeCell ref="A15:K15"/>
    <mergeCell ref="H16:K16"/>
    <mergeCell ref="A4:I4"/>
    <mergeCell ref="A16:G16"/>
    <mergeCell ref="A17:G17"/>
    <mergeCell ref="B8:C8"/>
  </mergeCells>
  <dataValidations count="1">
    <dataValidation type="list" showInputMessage="1" showErrorMessage="1" prompt="Seleccionar SI o NO" sqref="F10:G10 D6:D9" xr:uid="{00000000-0002-0000-0100-000000000000}">
      <formula1>RESPUESTASINO</formula1>
    </dataValidation>
  </dataValidations>
  <pageMargins left="0.70866141732283472" right="0.70866141732283472" top="1.4960629921259843" bottom="0.74803149606299213" header="0.31496062992125984" footer="0.31496062992125984"/>
  <pageSetup orientation="landscape" r:id="rId1"/>
  <headerFooter>
    <oddHeader>&amp;L&amp;"-,Negrita"LICITACIÓN PÚBLICA FTIC-LP-02-19
EVALUACIÓN TÉCNICA&amp;C&amp;"-,Negrita"
&amp;R&amp;G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P12"/>
  <sheetViews>
    <sheetView workbookViewId="0">
      <selection activeCell="A6" sqref="A6"/>
    </sheetView>
  </sheetViews>
  <sheetFormatPr baseColWidth="10" defaultColWidth="9.1796875" defaultRowHeight="14.5" x14ac:dyDescent="0.35"/>
  <cols>
    <col min="1" max="1" width="6.7265625" style="1" customWidth="1"/>
    <col min="2" max="2" width="19.453125" style="1" customWidth="1"/>
    <col min="3" max="3" width="12.26953125" style="1" customWidth="1"/>
    <col min="4" max="4" width="13.26953125" style="1" customWidth="1"/>
    <col min="5" max="5" width="16" style="1" customWidth="1"/>
    <col min="6" max="6" width="25.1796875" style="1" customWidth="1"/>
    <col min="7" max="8" width="10.453125" style="1" customWidth="1"/>
    <col min="9" max="10" width="6.7265625" style="1" customWidth="1"/>
    <col min="11" max="11" width="13.81640625" style="1" customWidth="1"/>
    <col min="12" max="14" width="12" style="1" customWidth="1"/>
    <col min="15" max="15" width="9.1796875" style="1"/>
    <col min="16" max="16" width="33.7265625" style="1" customWidth="1"/>
    <col min="17" max="16384" width="9.1796875" style="1"/>
  </cols>
  <sheetData>
    <row r="1" spans="1:16" ht="20.25" customHeight="1" x14ac:dyDescent="0.35">
      <c r="A1" s="188" t="s">
        <v>0</v>
      </c>
      <c r="B1" s="188"/>
      <c r="C1" s="191" t="str">
        <f>EVALUACIÓN!B1</f>
        <v>RED DE INGENIERIA SAS</v>
      </c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</row>
    <row r="2" spans="1:16" ht="15" thickBot="1" x14ac:dyDescent="0.4">
      <c r="B2" s="2"/>
      <c r="C2" s="2"/>
      <c r="D2" s="2"/>
      <c r="E2" s="2"/>
      <c r="F2" s="2"/>
      <c r="G2" s="2"/>
      <c r="H2" s="2"/>
      <c r="I2" s="2"/>
      <c r="J2" s="2"/>
    </row>
    <row r="3" spans="1:16" s="7" customFormat="1" ht="34.5" customHeight="1" x14ac:dyDescent="0.25">
      <c r="A3" s="189" t="s">
        <v>23</v>
      </c>
      <c r="B3" s="184" t="s">
        <v>7</v>
      </c>
      <c r="C3" s="186" t="s">
        <v>10</v>
      </c>
      <c r="D3" s="186" t="s">
        <v>11</v>
      </c>
      <c r="E3" s="184" t="s">
        <v>8</v>
      </c>
      <c r="F3" s="186" t="s">
        <v>9</v>
      </c>
      <c r="G3" s="184" t="s">
        <v>12</v>
      </c>
      <c r="H3" s="184" t="s">
        <v>13</v>
      </c>
      <c r="I3" s="194" t="s">
        <v>14</v>
      </c>
      <c r="J3" s="194"/>
      <c r="K3" s="184" t="s">
        <v>17</v>
      </c>
      <c r="L3" s="184" t="s">
        <v>18</v>
      </c>
      <c r="M3" s="184" t="s">
        <v>19</v>
      </c>
      <c r="N3" s="184" t="s">
        <v>20</v>
      </c>
      <c r="O3" s="186" t="s">
        <v>21</v>
      </c>
      <c r="P3" s="192" t="s">
        <v>22</v>
      </c>
    </row>
    <row r="4" spans="1:16" s="7" customFormat="1" ht="34.5" customHeight="1" thickBot="1" x14ac:dyDescent="0.3">
      <c r="A4" s="190"/>
      <c r="B4" s="185"/>
      <c r="C4" s="187"/>
      <c r="D4" s="187"/>
      <c r="E4" s="185"/>
      <c r="F4" s="187"/>
      <c r="G4" s="185"/>
      <c r="H4" s="185"/>
      <c r="I4" s="23" t="s">
        <v>15</v>
      </c>
      <c r="J4" s="23" t="s">
        <v>16</v>
      </c>
      <c r="K4" s="185"/>
      <c r="L4" s="185"/>
      <c r="M4" s="185"/>
      <c r="N4" s="185"/>
      <c r="O4" s="187"/>
      <c r="P4" s="193"/>
    </row>
    <row r="5" spans="1:16" ht="156" customHeight="1" x14ac:dyDescent="0.35">
      <c r="A5" s="129">
        <v>1</v>
      </c>
      <c r="B5" s="129" t="s">
        <v>90</v>
      </c>
      <c r="C5" s="129">
        <v>34</v>
      </c>
      <c r="D5" s="130" t="s">
        <v>91</v>
      </c>
      <c r="E5" s="130" t="s">
        <v>92</v>
      </c>
      <c r="F5" s="131" t="s">
        <v>93</v>
      </c>
      <c r="G5" s="132">
        <v>41271</v>
      </c>
      <c r="H5" s="132">
        <v>42405</v>
      </c>
      <c r="I5" s="130" t="s">
        <v>94</v>
      </c>
      <c r="J5" s="133">
        <v>0.2</v>
      </c>
      <c r="K5" s="134">
        <v>13362479993</v>
      </c>
      <c r="L5" s="134">
        <v>689454</v>
      </c>
      <c r="M5" s="135">
        <f>+K5/L5</f>
        <v>19381.249500329246</v>
      </c>
      <c r="N5" s="136">
        <v>96906.1</v>
      </c>
      <c r="O5" s="137">
        <v>1</v>
      </c>
      <c r="P5" s="131" t="s">
        <v>97</v>
      </c>
    </row>
    <row r="6" spans="1:16" ht="36" customHeight="1" x14ac:dyDescent="0.35">
      <c r="A6" s="22">
        <v>2</v>
      </c>
      <c r="B6" s="22"/>
      <c r="C6" s="22"/>
      <c r="D6" s="107"/>
      <c r="E6" s="22"/>
      <c r="F6" s="108"/>
      <c r="G6" s="109"/>
      <c r="H6" s="109"/>
      <c r="I6" s="107"/>
      <c r="J6" s="110"/>
      <c r="K6" s="111"/>
      <c r="L6" s="111"/>
      <c r="M6" s="112"/>
      <c r="N6" s="112"/>
      <c r="O6" s="22"/>
      <c r="P6" s="113"/>
    </row>
    <row r="7" spans="1:16" ht="30.75" customHeight="1" x14ac:dyDescent="0.35">
      <c r="A7" s="22">
        <v>3</v>
      </c>
      <c r="B7" s="22"/>
      <c r="C7" s="22"/>
      <c r="D7" s="107"/>
      <c r="E7" s="22"/>
      <c r="F7" s="114"/>
      <c r="G7" s="109"/>
      <c r="H7" s="109"/>
      <c r="I7" s="22"/>
      <c r="J7" s="110"/>
      <c r="K7" s="111"/>
      <c r="L7" s="111"/>
      <c r="M7" s="112"/>
      <c r="N7" s="115"/>
      <c r="O7" s="22"/>
      <c r="P7" s="114"/>
    </row>
    <row r="8" spans="1:16" ht="32.25" customHeight="1" x14ac:dyDescent="0.35">
      <c r="A8" s="22">
        <v>4</v>
      </c>
      <c r="B8" s="22"/>
      <c r="C8" s="22"/>
      <c r="D8" s="107"/>
      <c r="E8" s="22"/>
      <c r="F8" s="114"/>
      <c r="G8" s="109"/>
      <c r="H8" s="109"/>
      <c r="I8" s="22"/>
      <c r="J8" s="116"/>
      <c r="K8" s="111"/>
      <c r="L8" s="111"/>
      <c r="M8" s="112"/>
      <c r="N8" s="115"/>
      <c r="O8" s="22"/>
      <c r="P8" s="108"/>
    </row>
    <row r="9" spans="1:16" ht="24.75" customHeight="1" x14ac:dyDescent="0.35">
      <c r="A9" s="22">
        <v>5</v>
      </c>
      <c r="B9" s="22"/>
      <c r="C9" s="22"/>
      <c r="D9" s="107"/>
      <c r="E9" s="22"/>
      <c r="F9" s="114"/>
      <c r="G9" s="109"/>
      <c r="H9" s="109"/>
      <c r="I9" s="22"/>
      <c r="J9" s="116"/>
      <c r="K9" s="111"/>
      <c r="L9" s="111"/>
      <c r="M9" s="112"/>
      <c r="N9" s="115"/>
      <c r="O9" s="22"/>
      <c r="P9" s="108"/>
    </row>
    <row r="10" spans="1:16" s="12" customFormat="1" ht="28.5" customHeight="1" x14ac:dyDescent="0.35">
      <c r="A10" s="22">
        <v>6</v>
      </c>
      <c r="B10" s="22"/>
      <c r="C10" s="22"/>
      <c r="D10" s="107"/>
      <c r="E10" s="22"/>
      <c r="F10" s="114"/>
      <c r="G10" s="109"/>
      <c r="H10" s="109"/>
      <c r="I10" s="22"/>
      <c r="J10" s="116"/>
      <c r="K10" s="111"/>
      <c r="L10" s="111"/>
      <c r="M10" s="112"/>
      <c r="N10" s="115"/>
      <c r="O10" s="22"/>
      <c r="P10" s="108"/>
    </row>
    <row r="11" spans="1:16" x14ac:dyDescent="0.35">
      <c r="M11" s="31">
        <f>+SUMPRODUCT($M$5:$M$10,$O$5:$O$10)</f>
        <v>19381.249500329246</v>
      </c>
    </row>
    <row r="12" spans="1:16" x14ac:dyDescent="0.35">
      <c r="M12" s="31"/>
    </row>
  </sheetData>
  <sheetProtection algorithmName="SHA-512" hashValue="tAf8QDKCgHMtimcmNp4rDEgmmWbP7LSuNVBvFni2gwdA78MkRaxN3Z9ptk215Ox1BFNmQx9InlwRxnSla9K0wg==" saltValue="nK8gZwVcATsAqyAzD7WGQQ==" spinCount="100000" sheet="1" objects="1" scenarios="1"/>
  <mergeCells count="17">
    <mergeCell ref="A1:B1"/>
    <mergeCell ref="A3:A4"/>
    <mergeCell ref="B3:B4"/>
    <mergeCell ref="C1:P1"/>
    <mergeCell ref="P3:P4"/>
    <mergeCell ref="I3:J3"/>
    <mergeCell ref="K3:K4"/>
    <mergeCell ref="L3:L4"/>
    <mergeCell ref="M3:M4"/>
    <mergeCell ref="N3:N4"/>
    <mergeCell ref="C3:C4"/>
    <mergeCell ref="D3:D4"/>
    <mergeCell ref="E3:E4"/>
    <mergeCell ref="F3:F4"/>
    <mergeCell ref="G3:G4"/>
    <mergeCell ref="O3:O4"/>
    <mergeCell ref="H3:H4"/>
  </mergeCells>
  <pageMargins left="0.70866141732283472" right="0.70866141732283472" top="1.4566929133858268" bottom="0.74803149606299213" header="0.31496062992125984" footer="0.31496062992125984"/>
  <pageSetup scale="55" orientation="landscape" r:id="rId1"/>
  <headerFooter>
    <oddHeader>&amp;L&amp;"-,Negrita"LICITACIÓN PÚBLICA FTIC-LP-02-19
EVALUACIÓN TÉCNICA&amp;C&amp;"-,Negrita"
&amp;R&amp;G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xWindow="1067" yWindow="589" count="1">
        <x14:dataValidation type="list" allowBlank="1" showInputMessage="1" showErrorMessage="1" prompt="1=SI_x000a_0=NO" xr:uid="{00000000-0002-0000-0200-000000000000}">
          <x14:formula1>
            <xm:f>'Hoja 1 variables'!$C$2:$C$3</xm:f>
          </x14:formula1>
          <xm:sqref>O5:O10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D21"/>
  <sheetViews>
    <sheetView topLeftCell="A3" workbookViewId="0">
      <pane xSplit="2" ySplit="2" topLeftCell="C5" activePane="bottomRight" state="frozen"/>
      <selection activeCell="A3" sqref="A3"/>
      <selection pane="topRight" activeCell="C3" sqref="C3"/>
      <selection pane="bottomLeft" activeCell="A5" sqref="A5"/>
      <selection pane="bottomRight" activeCell="C5" sqref="C5"/>
    </sheetView>
  </sheetViews>
  <sheetFormatPr baseColWidth="10" defaultColWidth="9.1796875" defaultRowHeight="14.5" x14ac:dyDescent="0.35"/>
  <cols>
    <col min="1" max="1" width="12.81640625" style="1" customWidth="1"/>
    <col min="2" max="2" width="36.453125" style="1" customWidth="1"/>
    <col min="3" max="3" width="23.26953125" style="1" customWidth="1"/>
    <col min="4" max="4" width="14.453125" style="1" customWidth="1"/>
    <col min="5" max="16384" width="9.1796875" style="1"/>
  </cols>
  <sheetData>
    <row r="1" spans="1:4" x14ac:dyDescent="0.35">
      <c r="A1" s="15" t="s">
        <v>0</v>
      </c>
      <c r="B1" s="3" t="e">
        <f>+#REF!</f>
        <v>#REF!</v>
      </c>
      <c r="C1" s="8"/>
      <c r="D1" s="8"/>
    </row>
    <row r="2" spans="1:4" ht="15" thickBot="1" x14ac:dyDescent="0.4">
      <c r="A2" s="14"/>
      <c r="B2" s="8"/>
      <c r="C2" s="8"/>
      <c r="D2" s="8"/>
    </row>
    <row r="3" spans="1:4" s="12" customFormat="1" x14ac:dyDescent="0.35">
      <c r="A3" s="197" t="s">
        <v>26</v>
      </c>
      <c r="B3" s="199" t="s">
        <v>27</v>
      </c>
      <c r="C3" s="195" t="s">
        <v>28</v>
      </c>
      <c r="D3" s="196"/>
    </row>
    <row r="4" spans="1:4" s="12" customFormat="1" ht="30" customHeight="1" thickBot="1" x14ac:dyDescent="0.4">
      <c r="A4" s="198"/>
      <c r="B4" s="200"/>
      <c r="C4" s="117" t="s">
        <v>29</v>
      </c>
      <c r="D4" s="117" t="s">
        <v>2</v>
      </c>
    </row>
    <row r="5" spans="1:4" ht="159.5" x14ac:dyDescent="0.35">
      <c r="A5" s="118" t="s">
        <v>84</v>
      </c>
      <c r="B5" s="119" t="s">
        <v>66</v>
      </c>
      <c r="C5" s="120"/>
      <c r="D5" s="121" t="s">
        <v>5</v>
      </c>
    </row>
    <row r="6" spans="1:4" ht="32.25" customHeight="1" x14ac:dyDescent="0.35">
      <c r="A6" s="201" t="s">
        <v>88</v>
      </c>
      <c r="B6" s="202"/>
      <c r="C6" s="122"/>
      <c r="D6" s="123"/>
    </row>
    <row r="7" spans="1:4" x14ac:dyDescent="0.35">
      <c r="A7" s="203" t="s">
        <v>85</v>
      </c>
      <c r="B7" s="124" t="s">
        <v>38</v>
      </c>
      <c r="C7" s="125"/>
      <c r="D7" s="123" t="s">
        <v>5</v>
      </c>
    </row>
    <row r="8" spans="1:4" x14ac:dyDescent="0.35">
      <c r="A8" s="204"/>
      <c r="B8" s="124" t="s">
        <v>44</v>
      </c>
      <c r="C8" s="125"/>
      <c r="D8" s="123" t="s">
        <v>5</v>
      </c>
    </row>
    <row r="9" spans="1:4" ht="29" x14ac:dyDescent="0.35">
      <c r="A9" s="204"/>
      <c r="B9" s="124" t="s">
        <v>39</v>
      </c>
      <c r="C9" s="125"/>
      <c r="D9" s="123" t="s">
        <v>5</v>
      </c>
    </row>
    <row r="10" spans="1:4" ht="87" x14ac:dyDescent="0.35">
      <c r="A10" s="204"/>
      <c r="B10" s="124" t="s">
        <v>40</v>
      </c>
      <c r="C10" s="126"/>
      <c r="D10" s="123" t="s">
        <v>5</v>
      </c>
    </row>
    <row r="11" spans="1:4" ht="29" x14ac:dyDescent="0.35">
      <c r="A11" s="204"/>
      <c r="B11" s="124" t="s">
        <v>41</v>
      </c>
      <c r="C11" s="127"/>
      <c r="D11" s="123" t="s">
        <v>5</v>
      </c>
    </row>
    <row r="12" spans="1:4" ht="72.5" x14ac:dyDescent="0.35">
      <c r="A12" s="205"/>
      <c r="B12" s="128" t="s">
        <v>89</v>
      </c>
      <c r="C12" s="127"/>
      <c r="D12" s="123" t="s">
        <v>5</v>
      </c>
    </row>
    <row r="13" spans="1:4" x14ac:dyDescent="0.35">
      <c r="A13" s="12"/>
      <c r="B13" s="12"/>
      <c r="C13" s="12"/>
      <c r="D13" s="12"/>
    </row>
    <row r="14" spans="1:4" x14ac:dyDescent="0.35">
      <c r="A14" s="12"/>
      <c r="B14" s="12"/>
      <c r="C14" s="12"/>
      <c r="D14" s="12"/>
    </row>
    <row r="15" spans="1:4" x14ac:dyDescent="0.35">
      <c r="A15" s="12"/>
      <c r="B15" s="12"/>
      <c r="C15" s="12"/>
      <c r="D15" s="12"/>
    </row>
    <row r="16" spans="1:4" x14ac:dyDescent="0.35">
      <c r="A16" s="12"/>
      <c r="B16" s="12"/>
      <c r="C16" s="12"/>
      <c r="D16" s="12"/>
    </row>
    <row r="17" spans="1:4" x14ac:dyDescent="0.35">
      <c r="A17" s="12"/>
      <c r="B17" s="12"/>
      <c r="C17" s="12"/>
      <c r="D17" s="12"/>
    </row>
    <row r="18" spans="1:4" x14ac:dyDescent="0.35">
      <c r="A18" s="12"/>
      <c r="B18" s="12"/>
      <c r="C18" s="12"/>
      <c r="D18" s="12"/>
    </row>
    <row r="19" spans="1:4" x14ac:dyDescent="0.35">
      <c r="A19" s="12"/>
      <c r="B19" s="12"/>
      <c r="C19" s="12"/>
      <c r="D19" s="12"/>
    </row>
    <row r="20" spans="1:4" x14ac:dyDescent="0.35">
      <c r="A20" s="12"/>
      <c r="B20" s="12"/>
      <c r="C20" s="12"/>
      <c r="D20" s="12"/>
    </row>
    <row r="21" spans="1:4" x14ac:dyDescent="0.35">
      <c r="A21" s="12"/>
      <c r="B21" s="12"/>
      <c r="C21" s="12"/>
      <c r="D21" s="12"/>
    </row>
  </sheetData>
  <sheetProtection algorithmName="SHA-512" hashValue="FzGq72oPayUfEQu/29cXy56WFDPeK0pN7v6Bw/bFuDyPRWm/02WWTKYjevvwzmDQjSIwDb5KiFLhwscZpJNO+Q==" saltValue="NkM+PR6LbiwjeRzecdP4hQ==" spinCount="100000" sheet="1" objects="1" scenarios="1"/>
  <mergeCells count="5">
    <mergeCell ref="C3:D3"/>
    <mergeCell ref="A3:A4"/>
    <mergeCell ref="B3:B4"/>
    <mergeCell ref="A6:B6"/>
    <mergeCell ref="A7:A12"/>
  </mergeCells>
  <dataValidations count="1">
    <dataValidation type="list" allowBlank="1" showInputMessage="1" showErrorMessage="1" sqref="D5:D12" xr:uid="{00000000-0002-0000-0300-000000000000}">
      <formula1>RESPUESTASINO</formula1>
    </dataValidation>
  </dataValidations>
  <pageMargins left="0.70866141732283472" right="0.70866141732283472" top="1.4960629921259843" bottom="0.74803149606299213" header="0.31496062992125984" footer="0.31496062992125984"/>
  <pageSetup scale="89" fitToHeight="0" orientation="landscape" r:id="rId1"/>
  <headerFooter>
    <oddHeader>&amp;C&amp;"-,Negrita"
LICITACIÓN PÚBLICA FTIC-LP-02-19
EVALUACIÓN TÉCNICA&amp;R&amp;G</oddHead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M25"/>
  <sheetViews>
    <sheetView zoomScalePageLayoutView="70" workbookViewId="0">
      <selection activeCell="I8" sqref="I8"/>
    </sheetView>
  </sheetViews>
  <sheetFormatPr baseColWidth="10" defaultRowHeight="14.5" x14ac:dyDescent="0.35"/>
  <cols>
    <col min="1" max="1" width="14.54296875" customWidth="1"/>
    <col min="2" max="2" width="16.453125" customWidth="1"/>
    <col min="3" max="3" width="14.453125" customWidth="1"/>
    <col min="4" max="4" width="11.26953125" customWidth="1"/>
    <col min="5" max="5" width="11.7265625" customWidth="1"/>
    <col min="6" max="6" width="9.26953125" customWidth="1"/>
    <col min="7" max="7" width="14.453125" customWidth="1"/>
    <col min="8" max="8" width="14.81640625" customWidth="1"/>
    <col min="9" max="9" width="10.453125" customWidth="1"/>
    <col min="10" max="10" width="8.81640625" customWidth="1"/>
  </cols>
  <sheetData>
    <row r="1" spans="1:13" ht="15" thickBot="1" x14ac:dyDescent="0.4">
      <c r="A1" s="65" t="s">
        <v>0</v>
      </c>
      <c r="B1" s="138" t="str">
        <f>EVALUACIÓN!B1</f>
        <v>RED DE INGENIERIA SAS</v>
      </c>
      <c r="C1" s="139"/>
      <c r="D1" s="139"/>
      <c r="E1" s="139"/>
      <c r="F1" s="139"/>
      <c r="G1" s="139"/>
      <c r="H1" s="139"/>
      <c r="I1" s="140"/>
      <c r="J1" s="12"/>
      <c r="K1" s="12"/>
    </row>
    <row r="2" spans="1:13" ht="16" thickBot="1" x14ac:dyDescent="0.4">
      <c r="A2" s="221" t="s">
        <v>59</v>
      </c>
      <c r="B2" s="222"/>
      <c r="C2" s="222"/>
      <c r="D2" s="222"/>
      <c r="E2" s="222"/>
      <c r="F2" s="222"/>
      <c r="G2" s="222"/>
      <c r="H2" s="222"/>
      <c r="I2" s="223"/>
      <c r="J2" s="89"/>
      <c r="K2" s="12"/>
    </row>
    <row r="4" spans="1:13" ht="15" thickBot="1" x14ac:dyDescent="0.4"/>
    <row r="5" spans="1:13" ht="65.25" customHeight="1" thickBot="1" x14ac:dyDescent="0.4">
      <c r="A5" s="211" t="s">
        <v>61</v>
      </c>
      <c r="B5" s="212"/>
      <c r="C5" s="213"/>
      <c r="D5" s="43">
        <v>1000</v>
      </c>
      <c r="F5" s="214" t="s">
        <v>73</v>
      </c>
      <c r="G5" s="215"/>
      <c r="H5" s="215"/>
      <c r="I5" s="95">
        <v>3</v>
      </c>
      <c r="J5" s="42"/>
    </row>
    <row r="6" spans="1:13" ht="15" thickBot="1" x14ac:dyDescent="0.4">
      <c r="A6" s="206" t="s">
        <v>60</v>
      </c>
      <c r="B6" s="207"/>
      <c r="C6" s="208"/>
      <c r="D6" s="93">
        <f>(D5*25)/D7</f>
        <v>25</v>
      </c>
      <c r="F6" s="216" t="s">
        <v>60</v>
      </c>
      <c r="G6" s="217"/>
      <c r="H6" s="218"/>
      <c r="I6" s="54">
        <f>(I5*15)/I7</f>
        <v>15</v>
      </c>
    </row>
    <row r="7" spans="1:13" ht="15.75" customHeight="1" x14ac:dyDescent="0.35">
      <c r="A7" s="210" t="s">
        <v>64</v>
      </c>
      <c r="B7" s="210"/>
      <c r="C7" s="210"/>
      <c r="D7" s="94">
        <v>1000</v>
      </c>
      <c r="F7" s="210" t="s">
        <v>72</v>
      </c>
      <c r="G7" s="210"/>
      <c r="H7" s="210"/>
      <c r="I7" s="91">
        <v>3</v>
      </c>
      <c r="M7" s="44"/>
    </row>
    <row r="8" spans="1:13" x14ac:dyDescent="0.35">
      <c r="I8" s="55"/>
    </row>
    <row r="9" spans="1:13" ht="15.5" x14ac:dyDescent="0.35">
      <c r="A9" s="220" t="s">
        <v>62</v>
      </c>
      <c r="B9" s="220"/>
      <c r="C9" s="220"/>
      <c r="D9" s="220"/>
      <c r="F9" s="219" t="s">
        <v>70</v>
      </c>
      <c r="G9" s="219"/>
      <c r="H9" s="219"/>
      <c r="I9" s="219"/>
    </row>
    <row r="10" spans="1:13" ht="15" customHeight="1" x14ac:dyDescent="0.35">
      <c r="A10" s="209" t="s">
        <v>63</v>
      </c>
      <c r="B10" s="209"/>
      <c r="C10" s="209"/>
      <c r="D10" s="209"/>
      <c r="F10" s="209" t="s">
        <v>71</v>
      </c>
      <c r="G10" s="209"/>
      <c r="H10" s="209"/>
      <c r="I10" s="209"/>
    </row>
    <row r="11" spans="1:13" x14ac:dyDescent="0.35">
      <c r="A11" s="209"/>
      <c r="B11" s="209"/>
      <c r="C11" s="209"/>
      <c r="D11" s="209"/>
      <c r="F11" s="209"/>
      <c r="G11" s="209"/>
      <c r="H11" s="209"/>
      <c r="I11" s="209"/>
    </row>
    <row r="12" spans="1:13" x14ac:dyDescent="0.35">
      <c r="A12" s="209"/>
      <c r="B12" s="209"/>
      <c r="C12" s="209"/>
      <c r="D12" s="209"/>
      <c r="F12" s="209"/>
      <c r="G12" s="209"/>
      <c r="H12" s="209"/>
      <c r="I12" s="209"/>
    </row>
    <row r="13" spans="1:13" ht="30.75" customHeight="1" x14ac:dyDescent="0.35">
      <c r="A13" s="209"/>
      <c r="B13" s="209"/>
      <c r="C13" s="209"/>
      <c r="D13" s="209"/>
      <c r="F13" s="209"/>
      <c r="G13" s="209"/>
      <c r="H13" s="209"/>
      <c r="I13" s="209"/>
    </row>
    <row r="14" spans="1:13" x14ac:dyDescent="0.35">
      <c r="A14" t="s">
        <v>65</v>
      </c>
    </row>
    <row r="21" spans="10:10" x14ac:dyDescent="0.35">
      <c r="J21" s="75"/>
    </row>
    <row r="22" spans="10:10" x14ac:dyDescent="0.35">
      <c r="J22" s="76"/>
    </row>
    <row r="23" spans="10:10" x14ac:dyDescent="0.35">
      <c r="J23" s="76"/>
    </row>
    <row r="24" spans="10:10" x14ac:dyDescent="0.35">
      <c r="J24" s="77"/>
    </row>
    <row r="25" spans="10:10" x14ac:dyDescent="0.35">
      <c r="J25" s="76"/>
    </row>
  </sheetData>
  <sheetProtection algorithmName="SHA-512" hashValue="withwH79eHmAv05bj5rSp6mke35pUipcWGoqkfy9OC36XvTRLsUGPKzSxg3uDlfHk3Y4/oTJELhdTL5UQrq58w==" saltValue="2gEYReV128ZXFdIja3yJfQ==" spinCount="100000" sheet="1" objects="1" scenarios="1"/>
  <mergeCells count="12">
    <mergeCell ref="A6:C6"/>
    <mergeCell ref="A10:D13"/>
    <mergeCell ref="A7:C7"/>
    <mergeCell ref="F7:H7"/>
    <mergeCell ref="B1:I1"/>
    <mergeCell ref="A5:C5"/>
    <mergeCell ref="F5:H5"/>
    <mergeCell ref="F6:H6"/>
    <mergeCell ref="F10:I13"/>
    <mergeCell ref="F9:I9"/>
    <mergeCell ref="A9:D9"/>
    <mergeCell ref="A2:I2"/>
  </mergeCells>
  <pageMargins left="0.70866141732283472" right="0.70866141732283472" top="1.4566929133858268" bottom="0.74803149606299213" header="0.31496062992125984" footer="0.31496062992125984"/>
  <pageSetup orientation="landscape" r:id="rId1"/>
  <headerFooter>
    <oddHeader>&amp;L&amp;"-,Negrita"LICITACIÓN PÚBLICA FTIC-LP-02-19
EVALUACIÓN TÉCNICA&amp;C&amp;"-,Negrita"
&amp;R&amp;G</oddHead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11"/>
  <sheetViews>
    <sheetView topLeftCell="A2" zoomScalePageLayoutView="70" workbookViewId="0">
      <selection activeCell="F10" sqref="F10"/>
    </sheetView>
  </sheetViews>
  <sheetFormatPr baseColWidth="10" defaultRowHeight="14.5" x14ac:dyDescent="0.35"/>
  <cols>
    <col min="1" max="1" width="3.1796875" customWidth="1"/>
    <col min="2" max="2" width="32.26953125" customWidth="1"/>
    <col min="3" max="3" width="9.54296875" customWidth="1"/>
    <col min="4" max="4" width="5.26953125" customWidth="1"/>
    <col min="5" max="5" width="8.54296875" customWidth="1"/>
    <col min="6" max="6" width="5.7265625" customWidth="1"/>
    <col min="7" max="7" width="4.1796875" customWidth="1"/>
    <col min="8" max="8" width="18.1796875" customWidth="1"/>
    <col min="9" max="9" width="17.81640625" customWidth="1"/>
    <col min="10" max="10" width="15.1796875" customWidth="1"/>
  </cols>
  <sheetData>
    <row r="1" spans="1:11" s="1" customFormat="1" ht="16" thickBot="1" x14ac:dyDescent="0.4">
      <c r="A1" s="221" t="s">
        <v>0</v>
      </c>
      <c r="B1" s="223"/>
      <c r="C1" s="147" t="str">
        <f>EVALUACIÓN!B1</f>
        <v>RED DE INGENIERIA SAS</v>
      </c>
      <c r="D1" s="231"/>
      <c r="E1" s="231"/>
      <c r="F1" s="231"/>
      <c r="G1" s="231"/>
      <c r="H1" s="231"/>
      <c r="I1" s="231"/>
      <c r="J1" s="148"/>
    </row>
    <row r="2" spans="1:11" s="1" customFormat="1" ht="15" customHeight="1" thickBot="1" x14ac:dyDescent="0.4">
      <c r="A2" s="221" t="s">
        <v>53</v>
      </c>
      <c r="B2" s="222"/>
      <c r="C2" s="222"/>
      <c r="D2" s="222"/>
      <c r="E2" s="222"/>
      <c r="F2" s="222"/>
      <c r="G2" s="222"/>
      <c r="H2" s="222"/>
      <c r="I2" s="222"/>
      <c r="J2" s="223"/>
    </row>
    <row r="3" spans="1:11" ht="15" thickBot="1" x14ac:dyDescent="0.4">
      <c r="A3" s="37"/>
      <c r="B3" s="37"/>
      <c r="C3" s="37"/>
      <c r="D3" s="37"/>
      <c r="E3" s="37"/>
      <c r="F3" s="37"/>
      <c r="G3" s="37"/>
      <c r="H3" s="37"/>
      <c r="I3" s="37"/>
      <c r="J3" s="37"/>
    </row>
    <row r="4" spans="1:11" ht="50.25" customHeight="1" thickBot="1" x14ac:dyDescent="0.4">
      <c r="A4" s="37"/>
      <c r="B4" s="214" t="s">
        <v>79</v>
      </c>
      <c r="C4" s="212"/>
      <c r="D4" s="213"/>
      <c r="E4" s="90">
        <v>7</v>
      </c>
      <c r="F4" s="37"/>
      <c r="G4" s="232" t="s">
        <v>78</v>
      </c>
      <c r="H4" s="233"/>
      <c r="I4" s="234"/>
      <c r="J4" s="92">
        <v>1410</v>
      </c>
      <c r="K4" s="85"/>
    </row>
    <row r="5" spans="1:11" ht="22.5" customHeight="1" thickBot="1" x14ac:dyDescent="0.4">
      <c r="A5" s="37"/>
      <c r="B5" s="206" t="s">
        <v>60</v>
      </c>
      <c r="C5" s="207"/>
      <c r="D5" s="208"/>
      <c r="E5" s="54">
        <f>(E4*25)/E6</f>
        <v>25</v>
      </c>
      <c r="F5" s="38"/>
      <c r="G5" s="228" t="s">
        <v>60</v>
      </c>
      <c r="H5" s="229"/>
      <c r="I5" s="230"/>
      <c r="J5" s="88">
        <f>(J4*24)/J6</f>
        <v>24</v>
      </c>
      <c r="K5" s="86"/>
    </row>
    <row r="6" spans="1:11" x14ac:dyDescent="0.35">
      <c r="A6" s="37"/>
      <c r="B6" s="210" t="s">
        <v>75</v>
      </c>
      <c r="C6" s="210"/>
      <c r="D6" s="210"/>
      <c r="E6" s="91">
        <v>7</v>
      </c>
      <c r="F6" s="38"/>
      <c r="G6" s="210" t="s">
        <v>81</v>
      </c>
      <c r="H6" s="210"/>
      <c r="I6" s="210"/>
      <c r="J6" s="83">
        <v>1410</v>
      </c>
      <c r="K6" s="87"/>
    </row>
    <row r="7" spans="1:11" x14ac:dyDescent="0.35">
      <c r="A7" s="37"/>
      <c r="B7" s="78"/>
      <c r="C7" s="79"/>
      <c r="D7" s="80"/>
      <c r="E7" s="39"/>
      <c r="F7" s="38"/>
      <c r="G7" s="37"/>
      <c r="H7" s="227"/>
      <c r="I7" s="227"/>
      <c r="J7" s="81"/>
    </row>
    <row r="8" spans="1:11" ht="15.5" x14ac:dyDescent="0.35">
      <c r="B8" s="220" t="s">
        <v>74</v>
      </c>
      <c r="C8" s="220"/>
      <c r="D8" s="220"/>
      <c r="E8" s="36"/>
      <c r="H8" s="219" t="s">
        <v>76</v>
      </c>
      <c r="I8" s="219"/>
      <c r="J8" s="219"/>
    </row>
    <row r="9" spans="1:11" x14ac:dyDescent="0.35">
      <c r="B9" s="12"/>
      <c r="C9" s="12"/>
      <c r="D9" s="12"/>
      <c r="E9" s="12"/>
    </row>
    <row r="10" spans="1:11" ht="105" customHeight="1" x14ac:dyDescent="0.35">
      <c r="B10" s="226" t="s">
        <v>77</v>
      </c>
      <c r="C10" s="226"/>
      <c r="D10" s="226"/>
      <c r="E10" s="12"/>
      <c r="H10" s="224" t="s">
        <v>80</v>
      </c>
      <c r="I10" s="225"/>
      <c r="J10" s="225"/>
    </row>
    <row r="11" spans="1:11" x14ac:dyDescent="0.35">
      <c r="B11" s="12"/>
      <c r="C11" s="12"/>
      <c r="D11" s="12"/>
      <c r="E11" s="12"/>
    </row>
  </sheetData>
  <sheetProtection algorithmName="SHA-512" hashValue="DkTtisB9tWxQ7pJ7w1N6LPdbI9WWgmhztbWMQRP70jjgH8WpZtmDAAeiW8lTCqY7nY98x5QlAN6HJ72mGN7jdQ==" saltValue="UftlXyysfFsoHJCbJM9sow==" spinCount="100000" sheet="1" objects="1" scenarios="1"/>
  <mergeCells count="14">
    <mergeCell ref="A1:B1"/>
    <mergeCell ref="C1:J1"/>
    <mergeCell ref="B4:D4"/>
    <mergeCell ref="G4:I4"/>
    <mergeCell ref="A2:J2"/>
    <mergeCell ref="H8:J8"/>
    <mergeCell ref="H10:J10"/>
    <mergeCell ref="B8:D8"/>
    <mergeCell ref="B5:D5"/>
    <mergeCell ref="B6:D6"/>
    <mergeCell ref="B10:D10"/>
    <mergeCell ref="H7:I7"/>
    <mergeCell ref="G5:I5"/>
    <mergeCell ref="G6:I6"/>
  </mergeCells>
  <pageMargins left="0.70866141732283472" right="0.70866141732283472" top="1.4566929133858268" bottom="0.74803149606299213" header="0.31496062992125984" footer="0.31496062992125984"/>
  <pageSetup orientation="landscape" r:id="rId1"/>
  <headerFooter>
    <oddHeader>&amp;L&amp;"-,Negrita"LICITACIÓN PÚBLICA FTIC-LP-02-19
EVALUACIÓN TÉCNICA&amp;C&amp;"-,Negrita"
&amp;R&amp;G</oddHeader>
  </headerFooter>
  <legacyDrawingHF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H14"/>
  <sheetViews>
    <sheetView workbookViewId="0">
      <selection activeCell="B11" sqref="B11"/>
    </sheetView>
  </sheetViews>
  <sheetFormatPr baseColWidth="10" defaultRowHeight="14.5" x14ac:dyDescent="0.35"/>
  <cols>
    <col min="6" max="6" width="4.1796875" customWidth="1"/>
    <col min="7" max="7" width="4.81640625" customWidth="1"/>
  </cols>
  <sheetData>
    <row r="2" spans="2:8" s="18" customFormat="1" x14ac:dyDescent="0.35">
      <c r="B2" s="106" t="s">
        <v>5</v>
      </c>
      <c r="C2" s="106">
        <v>1</v>
      </c>
      <c r="D2" s="17" t="s">
        <v>24</v>
      </c>
      <c r="E2" s="17" t="s">
        <v>25</v>
      </c>
      <c r="G2"/>
    </row>
    <row r="3" spans="2:8" x14ac:dyDescent="0.35">
      <c r="B3" s="106" t="s">
        <v>6</v>
      </c>
      <c r="C3" s="106">
        <v>0</v>
      </c>
      <c r="D3" s="10">
        <v>2008</v>
      </c>
      <c r="E3" s="9">
        <v>461500</v>
      </c>
    </row>
    <row r="4" spans="2:8" x14ac:dyDescent="0.35">
      <c r="B4" s="106"/>
      <c r="C4" s="106"/>
      <c r="D4" s="10">
        <v>2009</v>
      </c>
      <c r="E4" s="9">
        <v>496900</v>
      </c>
    </row>
    <row r="5" spans="2:8" x14ac:dyDescent="0.35">
      <c r="B5" s="106">
        <v>100</v>
      </c>
      <c r="C5" s="106"/>
      <c r="D5" s="10">
        <v>2010</v>
      </c>
      <c r="E5" s="9">
        <v>515000</v>
      </c>
    </row>
    <row r="6" spans="2:8" x14ac:dyDescent="0.35">
      <c r="B6" s="106">
        <v>0</v>
      </c>
      <c r="C6" s="106"/>
      <c r="D6" s="10">
        <v>2011</v>
      </c>
      <c r="E6" s="9">
        <v>535600</v>
      </c>
    </row>
    <row r="7" spans="2:8" x14ac:dyDescent="0.35">
      <c r="D7" s="10">
        <v>2012</v>
      </c>
      <c r="E7" s="9">
        <v>566700</v>
      </c>
      <c r="H7" s="20"/>
    </row>
    <row r="8" spans="2:8" x14ac:dyDescent="0.35">
      <c r="D8" s="10">
        <v>2013</v>
      </c>
      <c r="E8" s="9">
        <v>589500</v>
      </c>
      <c r="H8" s="20"/>
    </row>
    <row r="9" spans="2:8" x14ac:dyDescent="0.35">
      <c r="D9" s="10">
        <v>2014</v>
      </c>
      <c r="E9" s="9">
        <v>616000</v>
      </c>
      <c r="H9" s="20"/>
    </row>
    <row r="10" spans="2:8" x14ac:dyDescent="0.35">
      <c r="D10" s="10">
        <v>2015</v>
      </c>
      <c r="E10" s="9">
        <v>644350</v>
      </c>
      <c r="H10" s="20"/>
    </row>
    <row r="11" spans="2:8" x14ac:dyDescent="0.35">
      <c r="D11" s="10">
        <v>2016</v>
      </c>
      <c r="E11" s="9">
        <v>689454</v>
      </c>
      <c r="H11" s="20"/>
    </row>
    <row r="12" spans="2:8" x14ac:dyDescent="0.35">
      <c r="D12" s="10">
        <v>2017</v>
      </c>
      <c r="E12" s="9">
        <v>737717</v>
      </c>
      <c r="H12" s="20"/>
    </row>
    <row r="13" spans="2:8" x14ac:dyDescent="0.35">
      <c r="D13" s="10">
        <v>2018</v>
      </c>
      <c r="E13" s="9">
        <v>781242</v>
      </c>
    </row>
    <row r="14" spans="2:8" x14ac:dyDescent="0.35">
      <c r="D14" s="10">
        <v>2019</v>
      </c>
      <c r="E14" s="9">
        <v>828116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8</vt:i4>
      </vt:variant>
    </vt:vector>
  </HeadingPairs>
  <TitlesOfParts>
    <vt:vector size="15" baseType="lpstr">
      <vt:lpstr>EVALUACIÓN</vt:lpstr>
      <vt:lpstr>1.Carta y exp habilitante</vt:lpstr>
      <vt:lpstr>2. Experiencia habilitante</vt:lpstr>
      <vt:lpstr>3.DETALLE CONTRATOS </vt:lpstr>
      <vt:lpstr>4. OFERTA ECONOMICA</vt:lpstr>
      <vt:lpstr>5. CALIDAD</vt:lpstr>
      <vt:lpstr>Hoja 1 variables</vt:lpstr>
      <vt:lpstr>'1.Carta y exp habilitante'!Área_de_impresión</vt:lpstr>
      <vt:lpstr>'2. Experiencia habilitante'!Área_de_impresión</vt:lpstr>
      <vt:lpstr>'3.DETALLE CONTRATOS '!Área_de_impresión</vt:lpstr>
      <vt:lpstr>'4. OFERTA ECONOMICA'!Área_de_impresión</vt:lpstr>
      <vt:lpstr>'5. CALIDAD'!Área_de_impresión</vt:lpstr>
      <vt:lpstr>EVALUACIÓN!Área_de_impresión</vt:lpstr>
      <vt:lpstr>RESPUESTASINO</vt:lpstr>
      <vt:lpstr>'3.DETALLE CONTRATOS 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2019-05-13T21:45:55Z</dcterms:modified>
</cp:coreProperties>
</file>