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filterPrivacy="1"/>
  <workbookProtection workbookAlgorithmName="SHA-512" workbookHashValue="Bmfz5Om22elz4QJSbO+aQ/hQwFk6l21uLAWPTqUPiDE0RV+50SILOOgPwtajbtBZlW5Db5Na3dtqLK5iSYqAZQ==" workbookSaltValue="oPN8LEYcZkr3JikuEBVrPw==" workbookSpinCount="100000" lockStructure="1"/>
  <bookViews>
    <workbookView xWindow="0" yWindow="465" windowWidth="27315" windowHeight="11745" tabRatio="754"/>
  </bookViews>
  <sheets>
    <sheet name="EVALUACIÓN" sheetId="19" r:id="rId1"/>
    <sheet name="1.Carta y exp habilitante" sheetId="3" r:id="rId2"/>
    <sheet name="2. Experiencia habilitante" sheetId="5" r:id="rId3"/>
    <sheet name="3.DETALLE CONTRATOS " sheetId="6" r:id="rId4"/>
    <sheet name="4. OFERTA ECONOMICA" sheetId="7" r:id="rId5"/>
    <sheet name="5. CALIDAD" sheetId="33" r:id="rId6"/>
    <sheet name="Hoja 1 variables" sheetId="4" r:id="rId7"/>
  </sheets>
  <externalReferences>
    <externalReference r:id="rId8"/>
    <externalReference r:id="rId9"/>
  </externalReferences>
  <definedNames>
    <definedName name="_xlnm.Print_Area" localSheetId="1">'1.Carta y exp habilitante'!$A$1:$K$17</definedName>
    <definedName name="_xlnm.Print_Area" localSheetId="2">'2. Experiencia habilitante'!$A$1:$P$8</definedName>
    <definedName name="_xlnm.Print_Area" localSheetId="3">'3.DETALLE CONTRATOS '!$A$2:$H$12</definedName>
    <definedName name="_xlnm.Print_Area" localSheetId="4">'4. OFERTA ECONOMICA'!$A$1:$I$15</definedName>
    <definedName name="_xlnm.Print_Area" localSheetId="5">'5. CALIDAD'!$A$1:$J$11</definedName>
    <definedName name="_xlnm.Print_Area" localSheetId="0">EVALUACIÓN!$A$1:$G$28</definedName>
    <definedName name="RESPUESTASINO">'Hoja 1 variables'!$B$2:$B$3</definedName>
    <definedName name="_xlnm.Print_Titles" localSheetId="3">'3.DETALLE CONTRATOS '!$A:$B,'3.DETALLE CONTRATOS '!$3:$4</definedName>
    <definedName name="unocero">'[1]Hoja 1 variables'!$C$2:$C$3</definedName>
  </definedNames>
  <calcPr calcId="171027"/>
  <extLst>
    <ext xmlns:x14="http://schemas.microsoft.com/office/spreadsheetml/2009/9/main" uri="{79F54976-1DA5-4618-B147-4CDE4B953A38}">
      <x14:workbookPr defaultImageDpi="330"/>
    </ext>
  </extLst>
</workbook>
</file>

<file path=xl/calcChain.xml><?xml version="1.0" encoding="utf-8"?>
<calcChain xmlns="http://schemas.openxmlformats.org/spreadsheetml/2006/main">
  <c r="L8" i="5" l="1"/>
  <c r="M8" i="5" s="1"/>
  <c r="L7" i="5"/>
  <c r="M7" i="5" s="1"/>
  <c r="L6" i="5"/>
  <c r="M6" i="5" s="1"/>
  <c r="L5" i="5"/>
  <c r="K5" i="5"/>
  <c r="M5" i="5" l="1"/>
  <c r="M9" i="5" s="1"/>
  <c r="C1" i="33"/>
  <c r="B1" i="3"/>
  <c r="A15" i="3" l="1"/>
  <c r="C19" i="19" l="1"/>
  <c r="B1" i="7"/>
  <c r="C1" i="5"/>
  <c r="B1" i="6"/>
  <c r="I11" i="3" l="1"/>
  <c r="H15" i="3" s="1"/>
  <c r="B9" i="19" s="1"/>
  <c r="D17" i="19" l="1"/>
  <c r="D18" i="19"/>
  <c r="D15" i="19"/>
  <c r="D14" i="19"/>
  <c r="D13" i="19"/>
  <c r="D16" i="19"/>
  <c r="D19" i="19" l="1"/>
</calcChain>
</file>

<file path=xl/sharedStrings.xml><?xml version="1.0" encoding="utf-8"?>
<sst xmlns="http://schemas.openxmlformats.org/spreadsheetml/2006/main" count="143" uniqueCount="110">
  <si>
    <t>PROPONENTE</t>
  </si>
  <si>
    <t>CARTA DE PRESENTACIÓN DE LA PROPUESTA</t>
  </si>
  <si>
    <t>CUMPLE</t>
  </si>
  <si>
    <t>EXPERIENCIA COMO REQUISITO HABILITANTE</t>
  </si>
  <si>
    <t>Cumple con el requisito mínimo habilitante?</t>
  </si>
  <si>
    <t>SI</t>
  </si>
  <si>
    <t>NO</t>
  </si>
  <si>
    <t>Miembro que reporta la Experiencia</t>
  </si>
  <si>
    <t>Entidad Contratante</t>
  </si>
  <si>
    <t>Resumen del objeto del contrato</t>
  </si>
  <si>
    <t>Consecutivo RUP</t>
  </si>
  <si>
    <t>Clasificación UNSPSC</t>
  </si>
  <si>
    <t>Fecha de Inicio</t>
  </si>
  <si>
    <t>Fecha de terminación</t>
  </si>
  <si>
    <t>Forma de ejecución</t>
  </si>
  <si>
    <t>I, C, UT</t>
  </si>
  <si>
    <t>%</t>
  </si>
  <si>
    <t>Valor del Contrato COP</t>
  </si>
  <si>
    <t>SMMLV del año de terminación del contrato</t>
  </si>
  <si>
    <t>Valor del Contrato en SMMLV</t>
  </si>
  <si>
    <t>Valor del Contrato en SMMLV (RUP)</t>
  </si>
  <si>
    <t>CONTRATO VÁLIDO PARA HABILITAR</t>
  </si>
  <si>
    <t>OBSERVACIONES</t>
  </si>
  <si>
    <t># Contrato</t>
  </si>
  <si>
    <t>Año</t>
  </si>
  <si>
    <t>SMMLV</t>
  </si>
  <si>
    <t>NUMERAL</t>
  </si>
  <si>
    <t>REQUISITO</t>
  </si>
  <si>
    <t>CONTRATO 1</t>
  </si>
  <si>
    <t>CONTRATO 2</t>
  </si>
  <si>
    <t>CONTRATO 3</t>
  </si>
  <si>
    <t>VALOR / COMENTARIOS</t>
  </si>
  <si>
    <t>CAPACIDAD JURÍDICA</t>
  </si>
  <si>
    <t>CAPACIDAD FINANCIERA</t>
  </si>
  <si>
    <t>REQUISITO HABILITANTE</t>
  </si>
  <si>
    <t>HABILITADO</t>
  </si>
  <si>
    <t>CRITERIO DE EVALUACIÓN</t>
  </si>
  <si>
    <t>TOTAL</t>
  </si>
  <si>
    <t>PUNTAJE MÁXIMO</t>
  </si>
  <si>
    <t>PUNTAJE OBTENIDO</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</si>
  <si>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</si>
  <si>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</si>
  <si>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</si>
  <si>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</si>
  <si>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EXPERIENCIA PROPONENTE</t>
  </si>
  <si>
    <t>Requisito mínimo habilitante en SMMLV</t>
  </si>
  <si>
    <t>Actividades y /o obligaciones</t>
  </si>
  <si>
    <t>MIEMBROS DEL PROPONENTE PLURAL:</t>
  </si>
  <si>
    <t>PORCENTAJE DE PARTICIPACIÓN</t>
  </si>
  <si>
    <t xml:space="preserve">ACREDITA LA EXPERIENCIA </t>
  </si>
  <si>
    <t>1. Oferta Economica</t>
  </si>
  <si>
    <t>2. Calidad</t>
  </si>
  <si>
    <t xml:space="preserve">4. Proponentes con trabajadores con discapacidad </t>
  </si>
  <si>
    <t>Puntaje Proponente</t>
  </si>
  <si>
    <t>Nota: Se entenderá el número 1 que se encuentra cumpliendo y 0 que no cumple</t>
  </si>
  <si>
    <t>PROPUESTA DE CALIDAD</t>
  </si>
  <si>
    <t>PUNTAJE DEL PROPONENTE</t>
  </si>
  <si>
    <t>Velocidad mejorada</t>
  </si>
  <si>
    <t xml:space="preserve"> Tiempo de acceso gratuito por usuario adicional </t>
  </si>
  <si>
    <t>Cantidad de meses de operación adicionales</t>
  </si>
  <si>
    <t xml:space="preserve">Cantidad de centros poblados </t>
  </si>
  <si>
    <t>PROPUESTA DE ECONOMICA</t>
  </si>
  <si>
    <t>Puntaje</t>
  </si>
  <si>
    <t>A. Cantidad de centros poblados  ofertados</t>
  </si>
  <si>
    <t>Puntaje = (Qp *25) / MCP</t>
  </si>
  <si>
    <t>MCP= Cantidad de centros poblados incluidos en la propuesta que encabeza la asignación del puntaje;
Qp = Cantidad de centros poblados incluidos en la propuesta evaluada</t>
  </si>
  <si>
    <t>MCP</t>
  </si>
  <si>
    <t>Nota: el proponente que oferte una cantidad de centros poblados inferior al 50% del universo de elegibles no recibirá puntaje.</t>
  </si>
  <si>
    <t xml:space="preserve">El Proponente deberá deberá acreditar su experiencia en la Provisión de Redes y Servicios de Telecomunicaciones, observando la siguiente condicion: 
• El objeto de los contratos aportados deberá contener actividades de: (1) Planeación, e instalación o; (2) Operación o Mantenimiento de redes de telecomunicaciones.
</t>
  </si>
  <si>
    <t>APOYO A LA INDUSTRIA NACIONAL</t>
  </si>
  <si>
    <t>Total puntaje apoyo a la industria nacional</t>
  </si>
  <si>
    <t>3. Apoyo Industria Nacional</t>
  </si>
  <si>
    <t>Puntaje = (Qp *15) / MCT</t>
  </si>
  <si>
    <t>MCT= Cantidad de meses adicionales de operación incluidos en la propuesta que encabeza la asignación del puntaje;
Qp = Cantidad de meses adicionales de operación incluidos en la propuesta evaluada</t>
  </si>
  <si>
    <t>MCT</t>
  </si>
  <si>
    <t xml:space="preserve">
B. Cantidad de meses de operación adicionales
</t>
  </si>
  <si>
    <t>Puntaje = (Qp *25) / MCv</t>
  </si>
  <si>
    <t>MCv</t>
  </si>
  <si>
    <t>Puntaje = (Qp *24) / MCA</t>
  </si>
  <si>
    <t xml:space="preserve">
MCv = Velocidad efectiva máxima de transmisión de datos mejorada incluida en la propuesta que encabeza la asignación del puntaje medida en Mbps;
Qp = Velocidad efectiva máxima de transmisión de datos mejorada en la propuesta evaluada medida en Mbps.
</t>
  </si>
  <si>
    <t xml:space="preserve">
B. Tiempo de acceso gratuito por usuario adicional 
unidad (minutos)
</t>
  </si>
  <si>
    <t>A. Velocidad Mejorada
Unidad (Mbps)</t>
  </si>
  <si>
    <t>MCA = Tiempo de acceso gratuito por usuario al día adicional al mínimo exigido incluido en la propuesta que encabeza la asignación del puntaje, medido en minutos;
Qp = Tiempo de acceso gratuito por usuario al día, adicional al mínimo exigido incluido en la propuesta evaluada medido en minutos.</t>
  </si>
  <si>
    <t>MCA</t>
  </si>
  <si>
    <t xml:space="preserve">Puntaje para proponentes con trabajadores con discapacidad. </t>
  </si>
  <si>
    <t>Valor acreditado en SMMLV por los contratos válidos de acuerdo a los requisitos habilitantes del numeral 5.3. del Pliego de Condiciones</t>
  </si>
  <si>
    <t>5.3 del Pliego de Condiciones</t>
  </si>
  <si>
    <t>5.3.1.2 Pliego de Condiciones</t>
  </si>
  <si>
    <t>Cuando los proponentes oferten bienes o servicios nacionales.</t>
  </si>
  <si>
    <t>Tratándose de bienes o servicios extranjeros, pero que incorpore servicios profesionales, técnicos y operativos de origen nacional.</t>
  </si>
  <si>
    <t>INFORMACIÓN  NO CONTENIDA EN EL RUP (VERIFICAR A TRAVÉS DE LA CERTIFICACIÓN)</t>
  </si>
  <si>
    <t>Fecha de terminación de los contratos suscritos, ejecutados y terminados dentro de los diez (10) años anteriores a la fecha de cierre del presente proceso de selección</t>
  </si>
  <si>
    <t>TELMEX COLOMBIA S.A</t>
  </si>
  <si>
    <t>SENA</t>
  </si>
  <si>
    <t>UT</t>
  </si>
  <si>
    <t>81161700
81112100
83111600</t>
  </si>
  <si>
    <t>I</t>
  </si>
  <si>
    <t>No incluye en su propuesta anexo No 12-certificación proponente con trabajadores con discapacidad</t>
  </si>
  <si>
    <t>CAPACIDAD ORGANIZACIONAL</t>
  </si>
  <si>
    <t xml:space="preserve">Prestar los servicios de TIC para la Dirección General, regionales, centros de formación profesional, tecnoparques, tecnoacademias, oficinas de servicio nacional de empleo y aulas moviles del SENA, de acuerdo con las necesidades de la entidad en los téminos y condiciones señalados en el pliego de Condiciones de la Licitación Publica DG-04-2011 sus anexos, adendas y la  oferta presentada por el oferente. </t>
  </si>
  <si>
    <t>CIRCULO DE SUBOFICIALES DE LAS FUERZAS MILITARES</t>
  </si>
  <si>
    <t>Suministrar medios de transmisión para la red de área amplia de comunicaciones WAN para transporte de información.</t>
  </si>
  <si>
    <t>BANCO DAVIVIENDA S.A</t>
  </si>
  <si>
    <t>Actuación e implementación del sistema de gestión de continuidad del negocio, donde se incluyeron enlaces MPLS e internet y los servicios administrados para la prestación DRP y BCP, para el cumplimiento de la directiva de la Contraloría General.</t>
  </si>
  <si>
    <t>ALMACENES ÉXITO</t>
  </si>
  <si>
    <t>Servicios de telecomunicaciones, conectividad, hosting, administración, mantenimiento de aplicaciones de los servicios en operación incluyendo videoconferencias.</t>
  </si>
  <si>
    <t>CONTRATO 4</t>
  </si>
  <si>
    <t>x</t>
  </si>
  <si>
    <t xml:space="preserve">El RUP aportado por TELMEX se encuentra renovado el día 22 de abril de 2019, sin embargo, en virtud del oficio emitido por la Cámara de Comercio de Bogotá el 17 de mayo de 2019 se encuentra pendiente por adquirir firmeza la información de experiencia actualizada el 15 de mayo de 2019 entre la cual se encuentran los contratos números 30, 42 y 43 allegados para acreditar experiencia. Así las cosas, dicha información adquiere firmeza el 30 de mayo de 2019 lo cual excede el término legal previsto para subsanar, es decir el 20 de mayo de 2019. De conformidad con el articulo 6 numeral 3 de la ley 1150 del 2007 y el artículo 5 de la ley 1882 de 2018. 
Teniendo en cuenta lo anterior, la información registrada en el RUP no será tenida en cuenta. </t>
  </si>
  <si>
    <t xml:space="preserve">El RUP aportado por TELMEX se encuentra renovado el día 22 de abril de 2019, sin embargo, en virtud del oficio emitido por la Cámara de Comercio de Bogotá el 17 de mayo de 2019 se encuentra pendiente por adquirir firmeza la información de experiencia actualizada el 15 de mayo de 2019 entre la cual se encuentran los contratos números 22, 41, 39 y 43 allegados para acreditar experiencia. Así las cosas, dicha información adquiere firmeza el 30 de mayo de 2019 lo cual excede el término legal previsto para subsanar, es decir el 20 de mayo de 2019. De conformidad con el articulo 6 numeral 3 de la ley 1150 del 2007 y el artículo 5 de la ley 1882 de 2018. 
Teniendo en cuenta lo anterior, la información registrada en el RUP no será tenida en cuenta.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</si>
</sst>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43" formatCode="_(* #,##0.00_);_(* \(#,##0.00\);_(* &quot;-&quot;??_);_(@_)"/>
    <numFmt numFmtId="164" formatCode="&quot;$&quot;\ #,##0;[Red]\-&quot;$&quot;\ #,##0"/>
    <numFmt numFmtId="165" formatCode="_-&quot;$&quot;\ * #,##0_-;\-&quot;$&quot;\ * #,##0_-;_-&quot;$&quot;\ * &quot;-&quot;_-;_-@_-"/>
    <numFmt numFmtId="166" formatCode="_(&quot;$&quot;\ * #,##0_);_(&quot;$&quot;\ * \(#,##0\);_(&quot;$&quot;\ * &quot;-&quot;??_);_(@_)"/>
    <numFmt numFmtId="167" formatCode="0.0"/>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9"/>
      <color theme="1"/>
      <name val="Calibri"/>
      <family val="2"/>
      <scheme val="minor"/>
    </font>
    <font>
      <sz val="8"/>
      <name val="Calibri"/>
      <family val="2"/>
      <scheme val="minor"/>
    </font>
    <font>
      <sz val="10"/>
      <name val="Calibri"/>
      <family val="2"/>
      <scheme val="minor"/>
    </font>
    <font>
      <sz val="1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2"/>
      <color theme="1"/>
      <name val="Arial"/>
      <family val="2"/>
    </font>
    <font>
      <b/>
      <sz val="10"/>
      <color theme="0"/>
      <name val="Calibri"/>
      <family val="2"/>
      <scheme val="minor"/>
    </font>
    <font>
      <b/>
      <sz val="11"/>
      <color theme="1"/>
      <name val="Arial Narrow"/>
      <family val="2"/>
    </font>
    <font>
      <sz val="11"/>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002060"/>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diagonal/>
    </border>
    <border>
      <left style="thin">
        <color auto="1"/>
      </left>
      <right/>
      <top style="medium">
        <color indexed="64"/>
      </top>
      <bottom style="medium">
        <color auto="1"/>
      </bottom>
      <diagonal/>
    </border>
    <border>
      <left style="thin">
        <color auto="1"/>
      </left>
      <right style="medium">
        <color indexed="64"/>
      </right>
      <top/>
      <bottom style="medium">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cellStyleXfs>
  <cellXfs count="211">
    <xf numFmtId="0" fontId="0" fillId="0" borderId="0" xfId="0"/>
    <xf numFmtId="0" fontId="0" fillId="2" borderId="0" xfId="0" applyFill="1" applyBorder="1"/>
    <xf numFmtId="0" fontId="3" fillId="2" borderId="0" xfId="0" applyFont="1" applyFill="1" applyBorder="1"/>
    <xf numFmtId="0" fontId="3" fillId="2" borderId="1" xfId="0" applyFont="1" applyFill="1" applyBorder="1" applyAlignment="1">
      <alignment horizontal="center" vertical="center"/>
    </xf>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0" fontId="3" fillId="2" borderId="0" xfId="0" applyFont="1" applyFill="1" applyBorder="1" applyAlignment="1"/>
    <xf numFmtId="3" fontId="0" fillId="0" borderId="1" xfId="0" applyNumberFormat="1" applyBorder="1"/>
    <xf numFmtId="0" fontId="0" fillId="0" borderId="1" xfId="0" applyBorder="1" applyAlignment="1">
      <alignment horizontal="center"/>
    </xf>
    <xf numFmtId="0" fontId="3" fillId="0" borderId="0" xfId="0" applyFont="1" applyFill="1" applyBorder="1"/>
    <xf numFmtId="0" fontId="0" fillId="0" borderId="0" xfId="0" applyFill="1" applyBorder="1"/>
    <xf numFmtId="0" fontId="4" fillId="2" borderId="0" xfId="0" applyFont="1" applyFill="1" applyBorder="1" applyAlignment="1">
      <alignment horizontal="left"/>
    </xf>
    <xf numFmtId="0" fontId="7" fillId="0" borderId="1" xfId="0" applyFont="1" applyFill="1" applyBorder="1" applyAlignment="1">
      <alignment vertical="center" wrapText="1"/>
    </xf>
    <xf numFmtId="0" fontId="7" fillId="2" borderId="0" xfId="0" applyFont="1" applyFill="1" applyBorder="1" applyAlignment="1"/>
    <xf numFmtId="0" fontId="5" fillId="2" borderId="1" xfId="0" applyFont="1" applyFill="1" applyBorder="1" applyAlignment="1"/>
    <xf numFmtId="0" fontId="7" fillId="0" borderId="2" xfId="0" applyFont="1" applyFill="1" applyBorder="1" applyAlignment="1">
      <alignment horizontal="center"/>
    </xf>
    <xf numFmtId="0" fontId="7" fillId="0" borderId="3" xfId="0" applyFont="1" applyFill="1" applyBorder="1" applyAlignment="1">
      <alignment horizontal="center"/>
    </xf>
    <xf numFmtId="0" fontId="2" fillId="0" borderId="0" xfId="0" applyFont="1" applyFill="1" applyBorder="1"/>
    <xf numFmtId="0" fontId="0" fillId="0" borderId="1" xfId="0" applyBorder="1" applyAlignment="1">
      <alignment horizontal="center" vertical="center"/>
    </xf>
    <xf numFmtId="0" fontId="0" fillId="0" borderId="0" xfId="0" applyAlignment="1">
      <alignment horizontal="center" vertical="center"/>
    </xf>
    <xf numFmtId="0" fontId="4" fillId="0" borderId="0" xfId="0" applyFont="1" applyFill="1" applyBorder="1" applyAlignment="1">
      <alignment horizontal="center"/>
    </xf>
    <xf numFmtId="10" fontId="0" fillId="0" borderId="0" xfId="2" applyNumberFormat="1" applyFont="1"/>
    <xf numFmtId="0" fontId="4" fillId="0" borderId="0" xfId="0" applyFont="1" applyFill="1" applyBorder="1" applyAlignment="1"/>
    <xf numFmtId="0" fontId="7" fillId="3" borderId="1" xfId="0" applyFont="1" applyFill="1" applyBorder="1" applyAlignment="1">
      <alignment horizontal="center" vertical="center"/>
    </xf>
    <xf numFmtId="0" fontId="7" fillId="0" borderId="2" xfId="0" applyFont="1" applyFill="1" applyBorder="1" applyAlignment="1">
      <alignment horizontal="center" wrapText="1"/>
    </xf>
    <xf numFmtId="14" fontId="7" fillId="0" borderId="2" xfId="0" applyNumberFormat="1" applyFont="1" applyFill="1" applyBorder="1" applyAlignment="1">
      <alignment horizontal="center"/>
    </xf>
    <xf numFmtId="0" fontId="7" fillId="0" borderId="2" xfId="0" applyFont="1" applyFill="1" applyBorder="1" applyAlignment="1">
      <alignment horizontal="center" vertical="center" wrapText="1"/>
    </xf>
    <xf numFmtId="0" fontId="7" fillId="0" borderId="6" xfId="0" applyFont="1" applyFill="1" applyBorder="1" applyAlignment="1">
      <alignment vertical="center" wrapText="1"/>
    </xf>
    <xf numFmtId="0" fontId="7" fillId="3" borderId="6" xfId="0" applyFont="1" applyFill="1" applyBorder="1" applyAlignment="1">
      <alignment horizontal="center" vertical="center"/>
    </xf>
    <xf numFmtId="0" fontId="5" fillId="0" borderId="14"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10"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22" xfId="0" applyFont="1" applyFill="1" applyBorder="1" applyAlignment="1">
      <alignment vertical="center" wrapText="1"/>
    </xf>
    <xf numFmtId="0" fontId="4" fillId="2" borderId="21" xfId="0" applyFont="1" applyFill="1" applyBorder="1" applyAlignment="1">
      <alignment horizontal="center" vertical="center" wrapText="1"/>
    </xf>
    <xf numFmtId="43" fontId="7" fillId="0" borderId="3" xfId="1" applyNumberFormat="1" applyFont="1" applyFill="1" applyBorder="1" applyAlignment="1">
      <alignment vertical="center" wrapText="1"/>
    </xf>
    <xf numFmtId="0" fontId="4" fillId="0" borderId="0" xfId="0" applyFont="1" applyFill="1" applyBorder="1" applyAlignment="1">
      <alignment horizontal="center"/>
    </xf>
    <xf numFmtId="0" fontId="4" fillId="0" borderId="0" xfId="0" applyFont="1" applyFill="1" applyBorder="1" applyAlignment="1">
      <alignment horizontal="center"/>
    </xf>
    <xf numFmtId="0" fontId="0" fillId="0" borderId="0" xfId="0" applyFill="1" applyBorder="1" applyAlignment="1">
      <alignment horizontal="center"/>
    </xf>
    <xf numFmtId="0" fontId="0" fillId="0" borderId="0" xfId="0" applyFont="1"/>
    <xf numFmtId="0" fontId="3" fillId="0" borderId="0" xfId="0" applyFont="1" applyAlignment="1">
      <alignment vertical="center" wrapText="1"/>
    </xf>
    <xf numFmtId="0" fontId="14" fillId="0" borderId="0" xfId="0" applyFont="1" applyFill="1" applyBorder="1" applyAlignment="1">
      <alignment vertical="center" wrapText="1"/>
    </xf>
    <xf numFmtId="0" fontId="4" fillId="0" borderId="13" xfId="0" applyFont="1" applyFill="1" applyBorder="1" applyAlignment="1">
      <alignment horizontal="center"/>
    </xf>
    <xf numFmtId="0" fontId="2" fillId="0" borderId="0" xfId="0" applyFont="1" applyBorder="1" applyAlignment="1">
      <alignment vertical="center" wrapText="1"/>
    </xf>
    <xf numFmtId="0" fontId="15" fillId="0" borderId="0" xfId="0" applyFont="1" applyAlignment="1">
      <alignment horizontal="center" vertic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0" fillId="0" borderId="0" xfId="0" applyBorder="1" applyAlignment="1"/>
    <xf numFmtId="0" fontId="9" fillId="0" borderId="1" xfId="0" applyFont="1" applyFill="1" applyBorder="1" applyAlignment="1">
      <alignment vertical="center" wrapText="1"/>
    </xf>
    <xf numFmtId="0" fontId="2" fillId="0" borderId="17" xfId="0" applyFont="1" applyFill="1" applyBorder="1"/>
    <xf numFmtId="0" fontId="3" fillId="0" borderId="22" xfId="0" applyFont="1" applyFill="1" applyBorder="1" applyAlignment="1">
      <alignment horizontal="left"/>
    </xf>
    <xf numFmtId="0" fontId="4" fillId="0" borderId="23" xfId="0" applyFont="1" applyFill="1" applyBorder="1" applyAlignment="1">
      <alignment horizontal="center"/>
    </xf>
    <xf numFmtId="0" fontId="4" fillId="5" borderId="23" xfId="0" applyFont="1" applyFill="1" applyBorder="1" applyAlignment="1">
      <alignment horizontal="center"/>
    </xf>
    <xf numFmtId="0" fontId="4" fillId="5" borderId="24" xfId="0" applyFont="1" applyFill="1" applyBorder="1" applyAlignment="1">
      <alignment horizontal="center"/>
    </xf>
    <xf numFmtId="0" fontId="3" fillId="0" borderId="25" xfId="0" applyFont="1" applyFill="1" applyBorder="1" applyAlignment="1">
      <alignment horizontal="left"/>
    </xf>
    <xf numFmtId="0" fontId="4" fillId="0" borderId="26" xfId="0" applyFont="1" applyFill="1" applyBorder="1" applyAlignment="1">
      <alignment horizontal="center"/>
    </xf>
    <xf numFmtId="164" fontId="0" fillId="2" borderId="0" xfId="0" applyNumberFormat="1" applyFill="1" applyBorder="1"/>
    <xf numFmtId="9" fontId="0" fillId="2" borderId="0" xfId="2" applyFont="1" applyFill="1" applyBorder="1"/>
    <xf numFmtId="165" fontId="0" fillId="2" borderId="0" xfId="4" applyFont="1" applyFill="1" applyBorder="1"/>
    <xf numFmtId="0" fontId="17" fillId="0" borderId="0" xfId="0" applyFont="1" applyAlignment="1">
      <alignment horizontal="center" vertical="center"/>
    </xf>
    <xf numFmtId="0" fontId="17" fillId="0" borderId="0" xfId="0" applyFont="1" applyAlignment="1">
      <alignment horizontal="justify" vertical="center"/>
    </xf>
    <xf numFmtId="0" fontId="18" fillId="0" borderId="0" xfId="0" applyFont="1" applyAlignment="1">
      <alignment horizontal="justify" vertical="center"/>
    </xf>
    <xf numFmtId="0" fontId="0" fillId="0" borderId="0" xfId="0" applyFont="1" applyBorder="1" applyAlignment="1">
      <alignment horizontal="justify" vertical="center" wrapText="1"/>
    </xf>
    <xf numFmtId="0" fontId="0" fillId="0" borderId="0" xfId="0" applyFont="1" applyBorder="1" applyAlignment="1">
      <alignment horizontal="center" vertical="center"/>
    </xf>
    <xf numFmtId="0" fontId="0" fillId="0" borderId="0" xfId="0" applyFont="1" applyBorder="1" applyAlignment="1">
      <alignment horizontal="center" vertical="center" wrapText="1"/>
    </xf>
    <xf numFmtId="0" fontId="14" fillId="0" borderId="0" xfId="0" applyFont="1" applyBorder="1" applyAlignment="1">
      <alignment vertical="center"/>
    </xf>
    <xf numFmtId="0" fontId="9" fillId="0" borderId="6" xfId="0" applyFont="1" applyFill="1" applyBorder="1" applyAlignment="1">
      <alignment horizontal="center" vertical="center" wrapText="1"/>
    </xf>
    <xf numFmtId="0" fontId="2" fillId="0" borderId="0" xfId="0" applyFont="1" applyFill="1" applyBorder="1" applyAlignment="1"/>
    <xf numFmtId="0" fontId="0" fillId="0" borderId="0" xfId="0" applyFont="1" applyBorder="1"/>
    <xf numFmtId="2" fontId="0" fillId="0" borderId="0" xfId="0" applyNumberFormat="1" applyBorder="1" applyAlignment="1">
      <alignment horizontal="center"/>
    </xf>
    <xf numFmtId="0" fontId="0" fillId="0" borderId="0" xfId="0" applyBorder="1"/>
    <xf numFmtId="0" fontId="12" fillId="2" borderId="0" xfId="0" applyFont="1" applyFill="1" applyBorder="1" applyAlignment="1"/>
    <xf numFmtId="2" fontId="4" fillId="0" borderId="0" xfId="0" applyNumberFormat="1" applyFont="1" applyFill="1" applyBorder="1" applyAlignment="1">
      <alignment horizontal="center"/>
    </xf>
    <xf numFmtId="0" fontId="4" fillId="2" borderId="17" xfId="0" applyFont="1" applyFill="1" applyBorder="1" applyAlignment="1">
      <alignment horizontal="center"/>
    </xf>
    <xf numFmtId="165" fontId="0" fillId="0" borderId="0" xfId="4" applyFont="1"/>
    <xf numFmtId="10"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6" fontId="7" fillId="3" borderId="1" xfId="3" applyNumberFormat="1" applyFont="1" applyFill="1" applyBorder="1" applyAlignment="1">
      <alignment vertical="center" wrapText="1"/>
    </xf>
    <xf numFmtId="43" fontId="7" fillId="3" borderId="1" xfId="1" applyNumberFormat="1" applyFont="1" applyFill="1" applyBorder="1" applyAlignment="1">
      <alignment vertical="center" wrapText="1"/>
    </xf>
    <xf numFmtId="0" fontId="7" fillId="3" borderId="1" xfId="0" applyFont="1" applyFill="1" applyBorder="1" applyAlignment="1">
      <alignment vertical="center" wrapText="1"/>
    </xf>
    <xf numFmtId="43" fontId="7" fillId="3" borderId="1" xfId="1" applyFont="1" applyFill="1" applyBorder="1" applyAlignment="1">
      <alignment horizontal="center" vertical="center"/>
    </xf>
    <xf numFmtId="0" fontId="6" fillId="0" borderId="1" xfId="0" applyFont="1" applyFill="1" applyBorder="1" applyAlignment="1">
      <alignment horizontal="center" vertical="center" wrapText="1"/>
    </xf>
    <xf numFmtId="0" fontId="9" fillId="3" borderId="1" xfId="0" applyFont="1" applyFill="1" applyBorder="1" applyAlignment="1">
      <alignment vertical="center" wrapText="1"/>
    </xf>
    <xf numFmtId="0" fontId="3" fillId="0" borderId="1" xfId="0" applyFont="1" applyFill="1" applyBorder="1" applyAlignment="1">
      <alignment horizontal="center"/>
    </xf>
    <xf numFmtId="0" fontId="2" fillId="0" borderId="24" xfId="0" applyFont="1" applyBorder="1" applyAlignment="1">
      <alignment horizontal="center"/>
    </xf>
    <xf numFmtId="0" fontId="2" fillId="0" borderId="30" xfId="0" applyFont="1" applyBorder="1" applyAlignment="1">
      <alignment horizontal="center" vertical="center" wrapText="1"/>
    </xf>
    <xf numFmtId="9" fontId="7" fillId="3" borderId="1" xfId="0" applyNumberFormat="1" applyFont="1" applyFill="1" applyBorder="1" applyAlignment="1">
      <alignment horizontal="center" vertical="center"/>
    </xf>
    <xf numFmtId="0" fontId="5" fillId="0" borderId="0" xfId="0" applyFont="1" applyFill="1" applyBorder="1" applyAlignment="1">
      <alignment vertical="center" wrapText="1"/>
    </xf>
    <xf numFmtId="2" fontId="0" fillId="0" borderId="23" xfId="0" applyNumberFormat="1" applyBorder="1" applyAlignment="1">
      <alignment horizontal="center" vertical="center"/>
    </xf>
    <xf numFmtId="2" fontId="0" fillId="0" borderId="23" xfId="0" applyNumberFormat="1" applyBorder="1" applyAlignment="1">
      <alignment horizontal="center"/>
    </xf>
    <xf numFmtId="0" fontId="2" fillId="0" borderId="30" xfId="0" applyFont="1"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xf>
    <xf numFmtId="0" fontId="0" fillId="0" borderId="30" xfId="0" applyFont="1" applyBorder="1" applyAlignment="1">
      <alignment horizontal="center"/>
    </xf>
    <xf numFmtId="43" fontId="0" fillId="2" borderId="0" xfId="0" applyNumberFormat="1" applyFill="1" applyBorder="1"/>
    <xf numFmtId="43" fontId="7" fillId="0" borderId="0" xfId="0" applyNumberFormat="1" applyFont="1" applyFill="1" applyBorder="1" applyAlignment="1">
      <alignment vertical="center" wrapText="1"/>
    </xf>
    <xf numFmtId="0" fontId="4" fillId="0" borderId="13" xfId="0" applyFont="1" applyFill="1" applyBorder="1" applyAlignment="1">
      <alignment horizontal="center"/>
    </xf>
    <xf numFmtId="0" fontId="8" fillId="0" borderId="8"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3" xfId="0" applyFont="1" applyBorder="1" applyAlignment="1">
      <alignment vertical="center" wrapText="1"/>
    </xf>
    <xf numFmtId="0" fontId="4" fillId="0" borderId="14" xfId="0" applyFont="1" applyBorder="1" applyAlignment="1">
      <alignment horizontal="center" vertical="center" wrapText="1"/>
    </xf>
    <xf numFmtId="0" fontId="7" fillId="0" borderId="22" xfId="0" applyFont="1" applyBorder="1" applyAlignment="1">
      <alignment horizontal="justify" vertical="center" wrapText="1"/>
    </xf>
    <xf numFmtId="0" fontId="16" fillId="6" borderId="31" xfId="0" applyFont="1" applyFill="1" applyBorder="1" applyAlignment="1">
      <alignment vertical="center" wrapText="1"/>
    </xf>
    <xf numFmtId="2" fontId="4" fillId="5" borderId="30" xfId="0" applyNumberFormat="1" applyFont="1" applyFill="1" applyBorder="1" applyAlignment="1">
      <alignment horizontal="center"/>
    </xf>
    <xf numFmtId="2" fontId="4" fillId="5" borderId="24" xfId="0" applyNumberFormat="1" applyFont="1" applyFill="1" applyBorder="1" applyAlignment="1">
      <alignment horizontal="center"/>
    </xf>
    <xf numFmtId="0" fontId="7" fillId="0"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7" fillId="0" borderId="28" xfId="0" applyFont="1" applyBorder="1" applyAlignment="1">
      <alignment horizontal="justify" vertical="center" wrapText="1"/>
    </xf>
    <xf numFmtId="0" fontId="7" fillId="0" borderId="25" xfId="0" applyFont="1" applyBorder="1" applyAlignment="1">
      <alignment horizontal="justify" vertical="center" wrapText="1"/>
    </xf>
    <xf numFmtId="0" fontId="3" fillId="0" borderId="6" xfId="0" applyFont="1" applyBorder="1" applyAlignment="1">
      <alignment horizontal="center" vertical="center" wrapText="1"/>
    </xf>
    <xf numFmtId="0" fontId="3" fillId="0" borderId="26" xfId="0" applyFont="1" applyBorder="1" applyAlignment="1">
      <alignment horizontal="center" vertical="center"/>
    </xf>
    <xf numFmtId="0" fontId="0" fillId="0" borderId="23" xfId="0" applyFont="1" applyBorder="1" applyAlignment="1">
      <alignment horizontal="center" vertical="center"/>
    </xf>
    <xf numFmtId="0" fontId="3" fillId="0" borderId="8" xfId="0" applyFont="1" applyFill="1" applyBorder="1" applyAlignment="1">
      <alignment horizontal="center" vertical="center"/>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Border="1"/>
    <xf numFmtId="2" fontId="4" fillId="5" borderId="23" xfId="0" applyNumberFormat="1" applyFont="1" applyFill="1" applyBorder="1" applyAlignment="1">
      <alignment horizontal="center"/>
    </xf>
    <xf numFmtId="0" fontId="4" fillId="0" borderId="22" xfId="0" applyFont="1" applyFill="1" applyBorder="1" applyAlignment="1">
      <alignment vertical="center"/>
    </xf>
    <xf numFmtId="167" fontId="4" fillId="5" borderId="23" xfId="0" applyNumberFormat="1" applyFont="1" applyFill="1" applyBorder="1" applyAlignment="1">
      <alignment horizontal="center"/>
    </xf>
    <xf numFmtId="0" fontId="4" fillId="0" borderId="22" xfId="0" applyFont="1" applyFill="1" applyBorder="1" applyAlignment="1">
      <alignment vertical="center" wrapText="1"/>
    </xf>
    <xf numFmtId="0" fontId="0" fillId="0" borderId="14" xfId="0" applyBorder="1"/>
    <xf numFmtId="0" fontId="3" fillId="0" borderId="14" xfId="0" applyFont="1" applyFill="1" applyBorder="1" applyAlignment="1">
      <alignment horizontal="center"/>
    </xf>
    <xf numFmtId="0" fontId="7" fillId="0" borderId="1" xfId="0" applyFont="1" applyFill="1" applyBorder="1" applyAlignment="1">
      <alignment horizontal="left" vertical="center" wrapText="1"/>
    </xf>
    <xf numFmtId="0" fontId="3" fillId="0" borderId="34" xfId="0" applyFont="1" applyBorder="1" applyAlignment="1">
      <alignment horizontal="center" vertical="center" wrapText="1"/>
    </xf>
    <xf numFmtId="0" fontId="2" fillId="0" borderId="18" xfId="0" applyFont="1" applyFill="1" applyBorder="1" applyAlignment="1">
      <alignment horizontal="center"/>
    </xf>
    <xf numFmtId="0" fontId="2" fillId="0" borderId="19" xfId="0" applyFont="1" applyFill="1" applyBorder="1" applyAlignment="1">
      <alignment horizontal="center"/>
    </xf>
    <xf numFmtId="0" fontId="2" fillId="0" borderId="20" xfId="0" applyFont="1" applyFill="1" applyBorder="1" applyAlignment="1">
      <alignment horizontal="center"/>
    </xf>
    <xf numFmtId="0" fontId="16" fillId="6" borderId="8" xfId="0" applyFont="1" applyFill="1" applyBorder="1" applyAlignment="1">
      <alignment horizontal="center" vertical="center" wrapText="1"/>
    </xf>
    <xf numFmtId="0" fontId="16" fillId="6" borderId="14" xfId="0" applyFont="1" applyFill="1" applyBorder="1" applyAlignment="1">
      <alignment horizontal="center" vertical="center" wrapText="1"/>
    </xf>
    <xf numFmtId="0" fontId="16" fillId="6" borderId="30"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13" xfId="0" applyFont="1" applyFill="1" applyBorder="1" applyAlignment="1">
      <alignment horizontal="center" vertical="center" wrapText="1"/>
    </xf>
    <xf numFmtId="2" fontId="4" fillId="5" borderId="33" xfId="0" applyNumberFormat="1" applyFont="1" applyFill="1" applyBorder="1" applyAlignment="1">
      <alignment horizontal="center"/>
    </xf>
    <xf numFmtId="2" fontId="4" fillId="5" borderId="19" xfId="0" applyNumberFormat="1" applyFont="1" applyFill="1" applyBorder="1" applyAlignment="1">
      <alignment horizontal="center"/>
    </xf>
    <xf numFmtId="2" fontId="4" fillId="5" borderId="20" xfId="0" applyNumberFormat="1" applyFont="1" applyFill="1" applyBorder="1" applyAlignment="1">
      <alignment horizontal="center"/>
    </xf>
    <xf numFmtId="0" fontId="4" fillId="0" borderId="18" xfId="0" applyFont="1" applyFill="1" applyBorder="1" applyAlignment="1">
      <alignment horizontal="center"/>
    </xf>
    <xf numFmtId="0" fontId="4" fillId="0" borderId="20" xfId="0" applyFont="1" applyFill="1" applyBorder="1" applyAlignment="1">
      <alignment horizontal="center"/>
    </xf>
    <xf numFmtId="0" fontId="4" fillId="0" borderId="22" xfId="0" applyFont="1" applyFill="1" applyBorder="1" applyAlignment="1">
      <alignment vertical="center" wrapText="1"/>
    </xf>
    <xf numFmtId="0" fontId="4" fillId="0" borderId="7" xfId="0" applyFont="1" applyFill="1" applyBorder="1" applyAlignment="1">
      <alignment vertical="center" wrapText="1"/>
    </xf>
    <xf numFmtId="0" fontId="4" fillId="0" borderId="29" xfId="0" applyFont="1" applyFill="1" applyBorder="1" applyAlignment="1">
      <alignment horizontal="center"/>
    </xf>
    <xf numFmtId="0" fontId="4" fillId="0" borderId="32" xfId="0" applyFont="1" applyFill="1" applyBorder="1" applyAlignment="1">
      <alignment horizontal="center"/>
    </xf>
    <xf numFmtId="43" fontId="4" fillId="0" borderId="0" xfId="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2" borderId="31" xfId="0" applyFont="1" applyFill="1" applyBorder="1" applyAlignment="1">
      <alignment horizontal="center"/>
    </xf>
    <xf numFmtId="0" fontId="3" fillId="2" borderId="27" xfId="0" applyFont="1" applyFill="1" applyBorder="1" applyAlignment="1">
      <alignment horizontal="center"/>
    </xf>
    <xf numFmtId="0" fontId="3" fillId="2" borderId="28" xfId="0" applyFont="1" applyFill="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1" fillId="2" borderId="1" xfId="0" applyFont="1" applyFill="1" applyBorder="1" applyAlignment="1">
      <alignment horizontal="left" vertical="center" wrapText="1"/>
    </xf>
    <xf numFmtId="43" fontId="4" fillId="4" borderId="2" xfId="1" applyFont="1" applyFill="1" applyBorder="1" applyAlignment="1">
      <alignment horizontal="center" vertical="center" wrapText="1"/>
    </xf>
    <xf numFmtId="43" fontId="4" fillId="4" borderId="3" xfId="1" applyFont="1" applyFill="1" applyBorder="1" applyAlignment="1">
      <alignment horizontal="center" vertical="center" wrapText="1"/>
    </xf>
    <xf numFmtId="43" fontId="4" fillId="4" borderId="4" xfId="1" applyFont="1" applyFill="1" applyBorder="1" applyAlignment="1">
      <alignment horizontal="center" vertical="center" wrapText="1"/>
    </xf>
    <xf numFmtId="0" fontId="4" fillId="2" borderId="0" xfId="0" applyFont="1" applyFill="1" applyBorder="1" applyAlignment="1">
      <alignment horizontal="center"/>
    </xf>
    <xf numFmtId="10" fontId="0" fillId="0" borderId="1" xfId="0" applyNumberForma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4" fillId="2" borderId="5" xfId="0" applyFont="1" applyFill="1" applyBorder="1" applyAlignment="1">
      <alignment horizontal="left"/>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43" fontId="3" fillId="2" borderId="2" xfId="1" applyFont="1" applyFill="1" applyBorder="1" applyAlignment="1">
      <alignment horizontal="center" vertical="center" wrapText="1"/>
    </xf>
    <xf numFmtId="43" fontId="3" fillId="2" borderId="3" xfId="1" applyFont="1" applyFill="1" applyBorder="1" applyAlignment="1">
      <alignment horizontal="center" vertical="center" wrapText="1"/>
    </xf>
    <xf numFmtId="43" fontId="3" fillId="2" borderId="4" xfId="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2" borderId="1" xfId="0" applyFont="1" applyFill="1" applyBorder="1" applyAlignment="1">
      <alignment horizontal="center"/>
    </xf>
    <xf numFmtId="0" fontId="3" fillId="0" borderId="1" xfId="0" applyFont="1" applyFill="1" applyBorder="1" applyAlignment="1">
      <alignment horizontal="center"/>
    </xf>
    <xf numFmtId="0" fontId="6" fillId="0" borderId="1" xfId="0" applyFont="1" applyFill="1" applyBorder="1" applyAlignment="1">
      <alignment horizontal="center" vertical="center" wrapText="1"/>
    </xf>
    <xf numFmtId="0" fontId="2" fillId="0" borderId="15" xfId="0" applyFont="1" applyFill="1" applyBorder="1" applyAlignment="1">
      <alignment horizontal="center"/>
    </xf>
    <xf numFmtId="0" fontId="2" fillId="0" borderId="16" xfId="0" applyFont="1" applyFill="1" applyBorder="1" applyAlignment="1">
      <alignment horizontal="center"/>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4" xfId="0" applyFont="1" applyFill="1" applyBorder="1" applyAlignment="1">
      <alignment horizontal="center" vertical="center"/>
    </xf>
    <xf numFmtId="0" fontId="2" fillId="0" borderId="22" xfId="0" applyFont="1" applyBorder="1" applyAlignment="1">
      <alignment horizontal="center"/>
    </xf>
    <xf numFmtId="0" fontId="2" fillId="0" borderId="1" xfId="0" applyFont="1" applyBorder="1" applyAlignment="1">
      <alignment horizontal="center"/>
    </xf>
    <xf numFmtId="0" fontId="0" fillId="0" borderId="0" xfId="0" applyAlignment="1">
      <alignment horizontal="left" wrapText="1"/>
    </xf>
    <xf numFmtId="0" fontId="2" fillId="0" borderId="13" xfId="0" applyFont="1" applyBorder="1" applyAlignment="1">
      <alignment horizontal="center"/>
    </xf>
    <xf numFmtId="0" fontId="2" fillId="0" borderId="14" xfId="0" applyFont="1" applyBorder="1" applyAlignment="1">
      <alignment horizont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0" fillId="0" borderId="22" xfId="0" applyBorder="1" applyAlignment="1">
      <alignment horizontal="center"/>
    </xf>
    <xf numFmtId="0" fontId="0" fillId="0" borderId="1" xfId="0" applyBorder="1" applyAlignment="1">
      <alignment horizontal="center"/>
    </xf>
    <xf numFmtId="0" fontId="15" fillId="0" borderId="0" xfId="0" applyFont="1" applyAlignment="1">
      <alignment horizontal="center"/>
    </xf>
    <xf numFmtId="0" fontId="15" fillId="0" borderId="0" xfId="0" applyFont="1" applyAlignment="1">
      <alignment horizontal="center" vertical="center"/>
    </xf>
    <xf numFmtId="0" fontId="12" fillId="2" borderId="18" xfId="0" applyFont="1" applyFill="1" applyBorder="1" applyAlignment="1">
      <alignment horizontal="center"/>
    </xf>
    <xf numFmtId="0" fontId="12" fillId="2" borderId="19" xfId="0" applyFont="1" applyFill="1" applyBorder="1" applyAlignment="1">
      <alignment horizontal="center"/>
    </xf>
    <xf numFmtId="0" fontId="12" fillId="2" borderId="20" xfId="0" applyFont="1" applyFill="1" applyBorder="1" applyAlignment="1">
      <alignment horizontal="center"/>
    </xf>
    <xf numFmtId="0" fontId="0" fillId="0" borderId="0" xfId="0" applyAlignment="1">
      <alignment horizontal="center" wrapText="1"/>
    </xf>
    <xf numFmtId="0" fontId="0" fillId="0" borderId="0" xfId="0" applyAlignment="1">
      <alignment horizontal="center"/>
    </xf>
    <xf numFmtId="0" fontId="0" fillId="0" borderId="0" xfId="0" applyFill="1" applyBorder="1" applyAlignment="1">
      <alignment horizontal="center" wrapText="1"/>
    </xf>
    <xf numFmtId="0" fontId="13" fillId="0" borderId="0" xfId="0" applyFont="1" applyBorder="1" applyAlignment="1">
      <alignment horizontal="center" vertical="center"/>
    </xf>
    <xf numFmtId="0" fontId="4" fillId="0" borderId="19" xfId="0" applyFont="1" applyFill="1" applyBorder="1" applyAlignment="1">
      <alignment horizontal="center"/>
    </xf>
  </cellXfs>
  <cellStyles count="6">
    <cellStyle name="Millares" xfId="1" builtinId="3"/>
    <cellStyle name="Moneda" xfId="3" builtinId="4"/>
    <cellStyle name="Moneda [0]" xfId="4" builtinId="7"/>
    <cellStyle name="Moneda 2" xfId="5"/>
    <cellStyle name="Normal" xfId="0" builtinId="0"/>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Maria\AppData\Local\Microsoft\Windows\INetCache\Content.Outlook\0VZH3YV2\FORMATO%20EVALUACION%20INTERVENTOR&#205;A%20ESERC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VALUACION%20TECNICA%20TELMEX%20-%20puntaj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sheetName val="1.Carta y exp habilitante"/>
      <sheetName val="2. Experiencia habilitante"/>
      <sheetName val="3.DETALLE CONTRATOS "/>
      <sheetName val="4. OFERTA ECONOMICA"/>
      <sheetName val="5. CALIDAD"/>
      <sheetName val="Hoja 1 variables"/>
    </sheetNames>
    <sheetDataSet>
      <sheetData sheetId="0"/>
      <sheetData sheetId="1"/>
      <sheetData sheetId="2"/>
      <sheetData sheetId="3"/>
      <sheetData sheetId="4"/>
      <sheetData sheetId="5"/>
      <sheetData sheetId="6">
        <row r="8">
          <cell r="E8">
            <v>589500</v>
          </cell>
        </row>
        <row r="10">
          <cell r="E10">
            <v>644350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7"/>
  <sheetViews>
    <sheetView tabSelected="1" zoomScale="130" zoomScaleNormal="130" workbookViewId="0">
      <selection activeCell="G12" sqref="G12"/>
    </sheetView>
  </sheetViews>
  <sheetFormatPr baseColWidth="10" defaultRowHeight="15" x14ac:dyDescent="0.25"/>
  <cols>
    <col min="1" max="1" width="24.140625" customWidth="1"/>
    <col min="2" max="2" width="20.7109375" customWidth="1"/>
    <col min="3" max="3" width="16.85546875" customWidth="1"/>
    <col min="4" max="4" width="16.28515625" customWidth="1"/>
    <col min="5" max="5" width="9.42578125" customWidth="1"/>
    <col min="6" max="6" width="15.28515625" customWidth="1"/>
    <col min="7" max="7" width="15.140625" customWidth="1"/>
    <col min="8" max="8" width="13.42578125" bestFit="1" customWidth="1"/>
  </cols>
  <sheetData>
    <row r="1" spans="1:11" ht="15.75" thickBot="1" x14ac:dyDescent="0.3">
      <c r="A1" s="19" t="s">
        <v>0</v>
      </c>
      <c r="B1" s="130" t="s">
        <v>92</v>
      </c>
      <c r="C1" s="131"/>
      <c r="D1" s="131"/>
      <c r="E1" s="131"/>
      <c r="F1" s="131"/>
      <c r="G1" s="132"/>
      <c r="H1" s="71"/>
      <c r="I1" s="12"/>
      <c r="J1" s="12"/>
      <c r="K1" s="12"/>
    </row>
    <row r="2" spans="1:11" x14ac:dyDescent="0.25">
      <c r="A2" s="11"/>
      <c r="B2" s="11" t="s">
        <v>54</v>
      </c>
      <c r="C2" s="11"/>
      <c r="D2" s="11"/>
      <c r="E2" s="11"/>
      <c r="F2" s="11"/>
      <c r="G2" s="11"/>
      <c r="H2" s="11"/>
      <c r="I2" s="12"/>
      <c r="J2" s="12"/>
      <c r="K2" s="12"/>
    </row>
    <row r="3" spans="1:11" ht="15.75" thickBot="1" x14ac:dyDescent="0.3">
      <c r="A3" s="24"/>
      <c r="B3" s="24"/>
      <c r="C3" s="24"/>
      <c r="D3" s="24"/>
      <c r="E3" s="24"/>
      <c r="F3" s="24"/>
      <c r="G3" s="24"/>
      <c r="H3" s="24"/>
      <c r="I3" s="12"/>
      <c r="J3" s="12"/>
      <c r="K3" s="12"/>
    </row>
    <row r="4" spans="1:11" ht="15.75" customHeight="1" thickBot="1" x14ac:dyDescent="0.3">
      <c r="A4" s="142" t="s">
        <v>34</v>
      </c>
      <c r="B4" s="143"/>
      <c r="C4" s="40"/>
      <c r="D4" s="22"/>
      <c r="E4" s="22"/>
      <c r="F4" s="93"/>
      <c r="G4" s="93"/>
      <c r="H4" s="22"/>
      <c r="I4" s="12"/>
      <c r="J4" s="12"/>
      <c r="K4" s="12"/>
    </row>
    <row r="5" spans="1:11" x14ac:dyDescent="0.25">
      <c r="A5" s="58" t="s">
        <v>32</v>
      </c>
      <c r="B5" s="59">
        <v>1</v>
      </c>
      <c r="C5" s="40"/>
      <c r="D5" s="22"/>
      <c r="E5" s="22"/>
      <c r="F5" s="93"/>
      <c r="G5" s="93"/>
      <c r="H5" s="22"/>
      <c r="I5" s="12"/>
      <c r="J5" s="12"/>
      <c r="K5" s="12"/>
    </row>
    <row r="6" spans="1:11" x14ac:dyDescent="0.25">
      <c r="A6" s="54" t="s">
        <v>33</v>
      </c>
      <c r="B6" s="55">
        <v>1</v>
      </c>
      <c r="C6" s="40"/>
      <c r="D6" s="22"/>
      <c r="E6" s="22"/>
      <c r="F6" s="93"/>
      <c r="G6" s="93"/>
      <c r="H6" s="22"/>
      <c r="I6" s="12"/>
      <c r="J6" s="12"/>
      <c r="K6" s="12"/>
    </row>
    <row r="7" spans="1:11" x14ac:dyDescent="0.25">
      <c r="A7" s="54" t="s">
        <v>98</v>
      </c>
      <c r="B7" s="55">
        <v>1</v>
      </c>
      <c r="C7" s="40"/>
      <c r="D7" s="22"/>
      <c r="E7" s="22"/>
      <c r="F7" s="93"/>
      <c r="G7" s="93"/>
      <c r="H7" s="22"/>
      <c r="I7" s="12"/>
      <c r="J7" s="12"/>
      <c r="K7" s="12"/>
    </row>
    <row r="8" spans="1:11" x14ac:dyDescent="0.25">
      <c r="A8" s="54" t="s">
        <v>44</v>
      </c>
      <c r="B8" s="56">
        <v>0</v>
      </c>
      <c r="C8" s="40"/>
      <c r="D8" s="22"/>
      <c r="E8" s="22"/>
      <c r="F8" s="93"/>
      <c r="G8" s="93"/>
      <c r="H8" s="22"/>
      <c r="I8" s="12"/>
      <c r="J8" s="12"/>
      <c r="K8" s="12"/>
    </row>
    <row r="9" spans="1:11" ht="15.75" thickBot="1" x14ac:dyDescent="0.3">
      <c r="A9" s="46" t="s">
        <v>35</v>
      </c>
      <c r="B9" s="57">
        <f>+IFERROR(IF(AND(B5:B8),1,0),0)</f>
        <v>0</v>
      </c>
      <c r="C9" s="40"/>
      <c r="D9" s="22"/>
      <c r="E9" s="22"/>
      <c r="F9" s="93"/>
      <c r="G9" s="93"/>
      <c r="H9" s="22"/>
      <c r="I9" s="12"/>
      <c r="J9" s="12"/>
      <c r="K9" s="12"/>
    </row>
    <row r="10" spans="1:11" ht="12.75" customHeight="1" thickBot="1" x14ac:dyDescent="0.3">
      <c r="A10" s="40"/>
      <c r="B10" s="41"/>
      <c r="C10" s="40"/>
      <c r="D10" s="40"/>
      <c r="E10" s="40"/>
      <c r="F10" s="93"/>
      <c r="G10" s="93"/>
      <c r="H10" s="40"/>
      <c r="I10" s="12"/>
      <c r="J10" s="12"/>
      <c r="K10" s="12"/>
    </row>
    <row r="11" spans="1:11" ht="15.75" thickBot="1" x14ac:dyDescent="0.3">
      <c r="A11" s="139" t="s">
        <v>39</v>
      </c>
      <c r="B11" s="140"/>
      <c r="C11" s="140"/>
      <c r="D11" s="141"/>
      <c r="E11" s="22"/>
      <c r="F11" s="93"/>
      <c r="G11" s="93"/>
      <c r="H11" s="22"/>
      <c r="I11" s="12"/>
      <c r="J11" s="12"/>
      <c r="K11" s="12"/>
    </row>
    <row r="12" spans="1:11" ht="15.75" thickBot="1" x14ac:dyDescent="0.3">
      <c r="A12" s="146" t="s">
        <v>36</v>
      </c>
      <c r="B12" s="147"/>
      <c r="C12" s="49" t="s">
        <v>38</v>
      </c>
      <c r="D12" s="50" t="s">
        <v>53</v>
      </c>
      <c r="E12" s="22"/>
      <c r="F12" s="93"/>
      <c r="G12" s="93"/>
      <c r="H12" s="22"/>
      <c r="I12" s="12"/>
      <c r="J12" s="12"/>
      <c r="K12" s="12"/>
    </row>
    <row r="13" spans="1:11" ht="27.75" customHeight="1" x14ac:dyDescent="0.25">
      <c r="A13" s="145" t="s">
        <v>50</v>
      </c>
      <c r="B13" s="103" t="s">
        <v>60</v>
      </c>
      <c r="C13" s="118">
        <v>25</v>
      </c>
      <c r="D13" s="109" t="str">
        <f>+IF(B9=1,'4. OFERTA ECONOMICA'!D6,"NA")</f>
        <v>NA</v>
      </c>
      <c r="E13" s="22"/>
      <c r="F13" s="93"/>
      <c r="G13" s="93"/>
      <c r="H13" s="22"/>
      <c r="I13" s="12"/>
      <c r="J13" s="12"/>
      <c r="K13" s="12"/>
    </row>
    <row r="14" spans="1:11" ht="31.5" customHeight="1" x14ac:dyDescent="0.25">
      <c r="A14" s="144"/>
      <c r="B14" s="119" t="s">
        <v>59</v>
      </c>
      <c r="C14" s="120">
        <v>15</v>
      </c>
      <c r="D14" s="122" t="str">
        <f>+IF(B9=1,'4. OFERTA ECONOMICA'!I6,"NA")</f>
        <v>NA</v>
      </c>
      <c r="E14" s="40"/>
      <c r="F14" s="40"/>
      <c r="G14" s="40"/>
      <c r="H14" s="40"/>
      <c r="I14" s="12"/>
      <c r="J14" s="12"/>
      <c r="K14" s="12"/>
    </row>
    <row r="15" spans="1:11" ht="15.75" customHeight="1" x14ac:dyDescent="0.25">
      <c r="A15" s="144" t="s">
        <v>51</v>
      </c>
      <c r="B15" s="119" t="s">
        <v>57</v>
      </c>
      <c r="C15" s="120">
        <v>25</v>
      </c>
      <c r="D15" s="122" t="str">
        <f>+IF(B9=1,'5. CALIDAD'!E5,"NA")</f>
        <v>NA</v>
      </c>
      <c r="E15" s="22"/>
      <c r="F15" s="22"/>
      <c r="G15" s="22"/>
      <c r="H15" s="22"/>
      <c r="I15" s="12"/>
      <c r="J15" s="12"/>
      <c r="K15" s="12"/>
    </row>
    <row r="16" spans="1:11" ht="28.5" customHeight="1" x14ac:dyDescent="0.25">
      <c r="A16" s="144"/>
      <c r="B16" s="119" t="s">
        <v>58</v>
      </c>
      <c r="C16" s="120">
        <v>24</v>
      </c>
      <c r="D16" s="122" t="str">
        <f>+IF(B9=1,'5. CALIDAD'!J5,"NA")</f>
        <v>NA</v>
      </c>
      <c r="E16" s="40"/>
      <c r="F16" s="40"/>
      <c r="G16" s="40"/>
      <c r="H16" s="40"/>
      <c r="I16" s="12"/>
      <c r="J16" s="12"/>
      <c r="K16" s="12"/>
    </row>
    <row r="17" spans="1:11" x14ac:dyDescent="0.25">
      <c r="A17" s="123" t="s">
        <v>71</v>
      </c>
      <c r="B17" s="121"/>
      <c r="C17" s="89">
        <v>10</v>
      </c>
      <c r="D17" s="124" t="str">
        <f>+IF(B9=1,C25,"NA")</f>
        <v>NA</v>
      </c>
      <c r="E17" s="22"/>
      <c r="F17" s="22"/>
      <c r="G17" s="22"/>
      <c r="H17" s="22"/>
      <c r="I17" s="12"/>
      <c r="J17" s="12"/>
      <c r="K17" s="12"/>
    </row>
    <row r="18" spans="1:11" ht="25.5" customHeight="1" x14ac:dyDescent="0.25">
      <c r="A18" s="125" t="s">
        <v>52</v>
      </c>
      <c r="B18" s="121"/>
      <c r="C18" s="89">
        <v>1</v>
      </c>
      <c r="D18" s="124" t="str">
        <f>+IF(B9=1,B27,"NA")</f>
        <v>NA</v>
      </c>
      <c r="E18" s="40"/>
      <c r="F18" s="40"/>
      <c r="G18" s="40"/>
      <c r="H18" s="40"/>
      <c r="I18" s="12"/>
      <c r="J18" s="12"/>
      <c r="K18" s="12"/>
    </row>
    <row r="19" spans="1:11" ht="15.75" thickBot="1" x14ac:dyDescent="0.3">
      <c r="A19" s="102" t="s">
        <v>37</v>
      </c>
      <c r="B19" s="126"/>
      <c r="C19" s="127">
        <f>SUM(C13:C18)</f>
        <v>100</v>
      </c>
      <c r="D19" s="110">
        <f>SUM(D13:D18)</f>
        <v>0</v>
      </c>
      <c r="E19" s="22"/>
      <c r="F19" s="22"/>
      <c r="G19" s="22"/>
      <c r="H19" s="22"/>
      <c r="I19" s="12"/>
      <c r="J19" s="12"/>
      <c r="K19" s="12"/>
    </row>
    <row r="20" spans="1:11" ht="15.75" thickBot="1" x14ac:dyDescent="0.3">
      <c r="A20" s="41"/>
      <c r="B20" s="74"/>
      <c r="C20" s="41"/>
      <c r="D20" s="76"/>
      <c r="E20" s="41"/>
      <c r="F20" s="41"/>
      <c r="G20" s="41"/>
      <c r="H20" s="41"/>
      <c r="I20" s="12"/>
      <c r="J20" s="12"/>
      <c r="K20" s="12"/>
    </row>
    <row r="21" spans="1:11" ht="25.5" customHeight="1" x14ac:dyDescent="0.25">
      <c r="A21" s="137" t="s">
        <v>69</v>
      </c>
      <c r="B21" s="133" t="s">
        <v>38</v>
      </c>
      <c r="C21" s="135" t="s">
        <v>56</v>
      </c>
    </row>
    <row r="22" spans="1:11" ht="15.75" thickBot="1" x14ac:dyDescent="0.3">
      <c r="A22" s="138"/>
      <c r="B22" s="134"/>
      <c r="C22" s="136"/>
    </row>
    <row r="23" spans="1:11" ht="27.75" customHeight="1" x14ac:dyDescent="0.25">
      <c r="A23" s="114" t="s">
        <v>88</v>
      </c>
      <c r="B23" s="115">
        <v>10</v>
      </c>
      <c r="C23" s="116" t="s">
        <v>107</v>
      </c>
    </row>
    <row r="24" spans="1:11" ht="46.5" customHeight="1" x14ac:dyDescent="0.25">
      <c r="A24" s="107" t="s">
        <v>89</v>
      </c>
      <c r="B24" s="104">
        <v>5</v>
      </c>
      <c r="C24" s="117"/>
    </row>
    <row r="25" spans="1:11" ht="26.25" thickBot="1" x14ac:dyDescent="0.3">
      <c r="A25" s="105" t="s">
        <v>70</v>
      </c>
      <c r="B25" s="106"/>
      <c r="C25" s="129">
        <v>10</v>
      </c>
    </row>
    <row r="26" spans="1:11" ht="15.75" thickBot="1" x14ac:dyDescent="0.3"/>
    <row r="27" spans="1:11" ht="68.25" thickBot="1" x14ac:dyDescent="0.3">
      <c r="A27" s="108" t="s">
        <v>84</v>
      </c>
      <c r="B27" s="112">
        <v>0</v>
      </c>
      <c r="C27" s="113" t="s">
        <v>97</v>
      </c>
    </row>
  </sheetData>
  <sheetProtection algorithmName="SHA-512" hashValue="mCKGADxDXDfZb0N5NeLJeLCWKJEhySVyhpG0XiASjPoU+7Zt8LWe9bkhEj3hS8bbAhhQfW/tQqqUnnIe25cTIw==" saltValue="yeQDXCOXLsPNzTssFUT/Fg==" spinCount="100000" sheet="1" objects="1" scenarios="1"/>
  <mergeCells count="9">
    <mergeCell ref="B1:G1"/>
    <mergeCell ref="B21:B22"/>
    <mergeCell ref="C21:C22"/>
    <mergeCell ref="A21:A22"/>
    <mergeCell ref="A11:D11"/>
    <mergeCell ref="A4:B4"/>
    <mergeCell ref="A15:A16"/>
    <mergeCell ref="A13:A14"/>
    <mergeCell ref="A12:B12"/>
  </mergeCells>
  <pageMargins left="0.70866141732283472" right="0.70866141732283472" top="1.4566929133858268" bottom="0.74803149606299213" header="0.31496062992125984" footer="0.31496062992125984"/>
  <pageSetup scale="7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 1 variables'!$C$2:$C$3</xm:f>
          </x14:formula1>
          <xm:sqref>B5:C7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
  <sheetViews>
    <sheetView zoomScale="110" zoomScaleNormal="110" workbookViewId="0">
      <selection activeCell="E31" sqref="E31"/>
    </sheetView>
  </sheetViews>
  <sheetFormatPr baseColWidth="10" defaultColWidth="9.140625" defaultRowHeight="15" x14ac:dyDescent="0.25"/>
  <cols>
    <col min="1" max="1" width="22.85546875" style="1" customWidth="1"/>
    <col min="2" max="2" width="6.42578125" style="1" customWidth="1"/>
    <col min="3" max="3" width="8" style="1" customWidth="1"/>
    <col min="4" max="4" width="6.42578125" style="1" customWidth="1"/>
    <col min="5" max="5" width="18.7109375" style="1" customWidth="1"/>
    <col min="6" max="6" width="10.140625" style="1" customWidth="1"/>
    <col min="7" max="11" width="6.42578125" style="1" customWidth="1"/>
    <col min="12" max="16384" width="9.140625" style="1"/>
  </cols>
  <sheetData>
    <row r="1" spans="1:18" ht="15.75" customHeight="1" thickBot="1" x14ac:dyDescent="0.3">
      <c r="A1" s="77" t="s">
        <v>0</v>
      </c>
      <c r="B1" s="153" t="str">
        <f>EVALUACIÓN!B1</f>
        <v>TELMEX COLOMBIA S.A</v>
      </c>
      <c r="C1" s="154"/>
      <c r="D1" s="154"/>
      <c r="E1" s="154"/>
      <c r="F1" s="154"/>
      <c r="G1" s="154"/>
      <c r="H1" s="154"/>
      <c r="I1" s="154"/>
      <c r="J1" s="154"/>
      <c r="K1" s="155"/>
    </row>
    <row r="2" spans="1:18" ht="15.75" customHeight="1" x14ac:dyDescent="0.25">
      <c r="A2" s="32"/>
      <c r="B2" s="33"/>
      <c r="C2" s="33"/>
      <c r="D2" s="33"/>
      <c r="E2" s="33"/>
      <c r="F2" s="33"/>
      <c r="G2" s="33"/>
      <c r="H2" s="33"/>
      <c r="I2" s="33"/>
      <c r="J2" s="33"/>
      <c r="K2" s="33"/>
    </row>
    <row r="3" spans="1:18" ht="15.75" customHeight="1" x14ac:dyDescent="0.25">
      <c r="A3" s="32"/>
      <c r="B3" s="33"/>
      <c r="C3" s="33"/>
      <c r="D3" s="33"/>
      <c r="E3" s="33"/>
      <c r="F3" s="33"/>
      <c r="G3" s="33"/>
      <c r="H3" s="33"/>
      <c r="I3" s="33"/>
      <c r="J3" s="33"/>
      <c r="K3" s="33"/>
    </row>
    <row r="4" spans="1:18" ht="15.75" customHeight="1" x14ac:dyDescent="0.25">
      <c r="A4" s="169" t="s">
        <v>1</v>
      </c>
      <c r="B4" s="170"/>
      <c r="C4" s="170"/>
      <c r="D4" s="170"/>
      <c r="E4" s="170"/>
      <c r="F4" s="170"/>
      <c r="G4" s="170"/>
      <c r="H4" s="170"/>
      <c r="I4" s="171"/>
      <c r="J4" s="33"/>
      <c r="K4" s="33"/>
    </row>
    <row r="5" spans="1:18" ht="15.75" customHeight="1" x14ac:dyDescent="0.25">
      <c r="A5" s="163"/>
      <c r="B5" s="163"/>
      <c r="C5" s="163"/>
      <c r="D5" s="163"/>
      <c r="E5" s="163"/>
      <c r="F5" s="163"/>
      <c r="G5" s="163"/>
      <c r="H5" s="163"/>
      <c r="I5" s="163"/>
      <c r="J5" s="33"/>
      <c r="K5" s="33"/>
    </row>
    <row r="6" spans="1:18" ht="47.25" customHeight="1" x14ac:dyDescent="0.25">
      <c r="A6" s="38" t="s">
        <v>47</v>
      </c>
      <c r="B6" s="149" t="s">
        <v>48</v>
      </c>
      <c r="C6" s="149"/>
      <c r="D6" s="150" t="s">
        <v>49</v>
      </c>
      <c r="E6" s="151"/>
      <c r="F6" s="151"/>
      <c r="G6" s="151"/>
      <c r="H6" s="151"/>
      <c r="I6" s="152"/>
      <c r="J6" s="33"/>
      <c r="K6" s="33"/>
    </row>
    <row r="7" spans="1:18" ht="23.25" customHeight="1" x14ac:dyDescent="0.25">
      <c r="A7" s="37" t="s">
        <v>92</v>
      </c>
      <c r="B7" s="164">
        <v>1</v>
      </c>
      <c r="C7" s="164"/>
      <c r="D7" s="165" t="s">
        <v>5</v>
      </c>
      <c r="E7" s="166"/>
      <c r="F7" s="166"/>
      <c r="G7" s="166"/>
      <c r="H7" s="166"/>
      <c r="I7" s="167"/>
      <c r="J7" s="33"/>
      <c r="K7" s="33"/>
    </row>
    <row r="8" spans="1:18" ht="8.25" customHeight="1" x14ac:dyDescent="0.25">
      <c r="A8" s="34"/>
      <c r="B8" s="34"/>
      <c r="C8" s="34"/>
      <c r="D8" s="34"/>
      <c r="E8" s="34"/>
      <c r="F8" s="6"/>
      <c r="G8" s="6"/>
      <c r="H8" s="35"/>
      <c r="I8" s="36"/>
      <c r="J8" s="33"/>
      <c r="K8" s="33"/>
    </row>
    <row r="9" spans="1:18" ht="15" customHeight="1" x14ac:dyDescent="0.25">
      <c r="A9" s="4"/>
      <c r="B9" s="5"/>
      <c r="C9" s="5"/>
      <c r="D9" s="5"/>
      <c r="E9" s="5"/>
      <c r="F9" s="4"/>
      <c r="G9" s="4"/>
      <c r="H9" s="4"/>
      <c r="I9" s="4"/>
    </row>
    <row r="10" spans="1:18" ht="15" customHeight="1" x14ac:dyDescent="0.25">
      <c r="A10" s="150" t="s">
        <v>3</v>
      </c>
      <c r="B10" s="151"/>
      <c r="C10" s="151"/>
      <c r="D10" s="151"/>
      <c r="E10" s="151"/>
      <c r="F10" s="151"/>
      <c r="G10" s="151"/>
      <c r="H10" s="151"/>
      <c r="I10" s="151"/>
      <c r="J10" s="151"/>
      <c r="K10" s="152"/>
    </row>
    <row r="11" spans="1:18" ht="30" customHeight="1" x14ac:dyDescent="0.25">
      <c r="A11" s="159" t="s">
        <v>85</v>
      </c>
      <c r="B11" s="159"/>
      <c r="C11" s="159"/>
      <c r="D11" s="159"/>
      <c r="E11" s="159"/>
      <c r="F11" s="159"/>
      <c r="G11" s="159"/>
      <c r="H11" s="159"/>
      <c r="I11" s="160">
        <f>'2. Experiencia habilitante'!M9</f>
        <v>0</v>
      </c>
      <c r="J11" s="161"/>
      <c r="K11" s="162"/>
    </row>
    <row r="12" spans="1:18" ht="15" customHeight="1" x14ac:dyDescent="0.25">
      <c r="A12" s="13"/>
      <c r="B12" s="13"/>
      <c r="C12" s="13"/>
      <c r="D12" s="13"/>
      <c r="E12" s="13"/>
      <c r="F12" s="13"/>
      <c r="G12" s="13"/>
      <c r="H12" s="13"/>
      <c r="I12" s="13"/>
      <c r="J12" s="13"/>
      <c r="K12" s="13"/>
    </row>
    <row r="13" spans="1:18" ht="10.5" customHeight="1" x14ac:dyDescent="0.25">
      <c r="A13" s="168"/>
      <c r="B13" s="168"/>
      <c r="C13" s="168"/>
      <c r="D13" s="168"/>
      <c r="E13" s="168"/>
      <c r="F13" s="168"/>
      <c r="G13" s="168"/>
      <c r="H13" s="168"/>
      <c r="I13" s="168"/>
      <c r="J13" s="168"/>
      <c r="K13" s="168"/>
    </row>
    <row r="14" spans="1:18" ht="30" customHeight="1" x14ac:dyDescent="0.25">
      <c r="A14" s="150" t="s">
        <v>45</v>
      </c>
      <c r="B14" s="151"/>
      <c r="C14" s="151"/>
      <c r="D14" s="151"/>
      <c r="E14" s="151"/>
      <c r="F14" s="151"/>
      <c r="G14" s="152"/>
      <c r="H14" s="150" t="s">
        <v>4</v>
      </c>
      <c r="I14" s="151"/>
      <c r="J14" s="151"/>
      <c r="K14" s="152"/>
    </row>
    <row r="15" spans="1:18" ht="12.75" customHeight="1" x14ac:dyDescent="0.25">
      <c r="A15" s="172">
        <f>13503898500/828116</f>
        <v>16306.771635857778</v>
      </c>
      <c r="B15" s="173"/>
      <c r="C15" s="173"/>
      <c r="D15" s="173"/>
      <c r="E15" s="173"/>
      <c r="F15" s="173"/>
      <c r="G15" s="174"/>
      <c r="H15" s="156">
        <f>+IF($I$11&gt;=$A$15,1,0)</f>
        <v>0</v>
      </c>
      <c r="I15" s="157"/>
      <c r="J15" s="157"/>
      <c r="K15" s="158"/>
      <c r="P15" s="148"/>
      <c r="Q15" s="148"/>
      <c r="R15" s="148"/>
    </row>
    <row r="16" spans="1:18" ht="15" customHeight="1" x14ac:dyDescent="0.25">
      <c r="A16" s="2"/>
      <c r="B16" s="2"/>
      <c r="C16" s="2"/>
      <c r="D16" s="2"/>
      <c r="E16" s="2"/>
      <c r="F16" s="2"/>
      <c r="G16" s="2"/>
      <c r="H16" s="2"/>
      <c r="I16" s="2"/>
    </row>
    <row r="17" spans="1:9" ht="15" customHeight="1" x14ac:dyDescent="0.25">
      <c r="A17" s="2"/>
      <c r="B17" s="2"/>
      <c r="C17" s="2"/>
      <c r="D17" s="2"/>
      <c r="E17" s="2"/>
      <c r="F17" s="2"/>
      <c r="G17" s="2"/>
      <c r="H17" s="2"/>
      <c r="I17" s="2"/>
    </row>
    <row r="18" spans="1:9" ht="15" customHeight="1" x14ac:dyDescent="0.25">
      <c r="E18" s="60"/>
      <c r="F18" s="61"/>
    </row>
    <row r="19" spans="1:9" x14ac:dyDescent="0.25">
      <c r="E19" s="62"/>
      <c r="F19" s="61"/>
    </row>
  </sheetData>
  <sheetProtection algorithmName="SHA-512" hashValue="lfIoVuYI5wkyg4R2YzK1AibRS4Ai68xWYzxExte1X/pDxRRPZCl0EyM506AvcR06XehT94br4pEbkyJ8UTHntA==" saltValue="l4sdWOz5N5Knkg4GpaXAdA==" spinCount="100000" sheet="1" objects="1" scenarios="1"/>
  <mergeCells count="16">
    <mergeCell ref="P15:R15"/>
    <mergeCell ref="B6:C6"/>
    <mergeCell ref="D6:I6"/>
    <mergeCell ref="B1:K1"/>
    <mergeCell ref="H15:K15"/>
    <mergeCell ref="A11:H11"/>
    <mergeCell ref="I11:K11"/>
    <mergeCell ref="A10:K10"/>
    <mergeCell ref="A5:I5"/>
    <mergeCell ref="B7:C7"/>
    <mergeCell ref="D7:I7"/>
    <mergeCell ref="A13:K13"/>
    <mergeCell ref="H14:K14"/>
    <mergeCell ref="A4:I4"/>
    <mergeCell ref="A14:G14"/>
    <mergeCell ref="A15:G15"/>
  </mergeCells>
  <dataValidations count="1">
    <dataValidation type="list" showInputMessage="1" showErrorMessage="1" prompt="Seleccionar SI o NO" sqref="F8:G8 D6:D7">
      <formula1>RESPUESTASINO</formula1>
    </dataValidation>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0"/>
  <sheetViews>
    <sheetView zoomScale="130" zoomScaleNormal="130" workbookViewId="0">
      <selection activeCell="P11" sqref="P11"/>
    </sheetView>
  </sheetViews>
  <sheetFormatPr baseColWidth="10" defaultColWidth="9.140625" defaultRowHeight="15" x14ac:dyDescent="0.25"/>
  <cols>
    <col min="1" max="1" width="6.7109375" style="1" customWidth="1"/>
    <col min="2" max="2" width="11.28515625" style="1" customWidth="1"/>
    <col min="3" max="3" width="9.140625" style="1" customWidth="1"/>
    <col min="4" max="4" width="8.42578125" style="1" customWidth="1"/>
    <col min="5" max="5" width="8.5703125" style="1" customWidth="1"/>
    <col min="6" max="6" width="26" style="1" customWidth="1"/>
    <col min="7" max="7" width="9.42578125" style="1" customWidth="1"/>
    <col min="8" max="8" width="8.42578125" style="1" customWidth="1"/>
    <col min="9" max="9" width="5.140625" style="1" customWidth="1"/>
    <col min="10" max="10" width="6.85546875" style="1" bestFit="1" customWidth="1"/>
    <col min="11" max="11" width="14.28515625" style="1" bestFit="1" customWidth="1"/>
    <col min="12" max="12" width="9.7109375" style="1" customWidth="1"/>
    <col min="13" max="13" width="8.42578125" style="1" customWidth="1"/>
    <col min="14" max="14" width="8.7109375" style="1" customWidth="1"/>
    <col min="15" max="15" width="8" style="1" customWidth="1"/>
    <col min="16" max="16" width="52.28515625" style="1" customWidth="1"/>
    <col min="17" max="18" width="12.28515625" style="1" bestFit="1" customWidth="1"/>
    <col min="19" max="16384" width="9.140625" style="1"/>
  </cols>
  <sheetData>
    <row r="1" spans="1:18" ht="20.25" customHeight="1" x14ac:dyDescent="0.25">
      <c r="A1" s="176" t="s">
        <v>0</v>
      </c>
      <c r="B1" s="176"/>
      <c r="C1" s="177" t="str">
        <f>EVALUACIÓN!B1</f>
        <v>TELMEX COLOMBIA S.A</v>
      </c>
      <c r="D1" s="177"/>
      <c r="E1" s="177"/>
      <c r="F1" s="177"/>
      <c r="G1" s="177"/>
      <c r="H1" s="177"/>
      <c r="I1" s="177"/>
      <c r="J1" s="177"/>
      <c r="K1" s="177"/>
      <c r="L1" s="177"/>
      <c r="M1" s="177"/>
      <c r="N1" s="177"/>
      <c r="O1" s="177"/>
      <c r="P1" s="177"/>
    </row>
    <row r="2" spans="1:18" x14ac:dyDescent="0.25">
      <c r="B2" s="2"/>
      <c r="C2" s="2"/>
      <c r="D2" s="2"/>
      <c r="E2" s="2"/>
      <c r="F2" s="2"/>
      <c r="G2" s="2"/>
      <c r="H2" s="2"/>
      <c r="I2" s="2"/>
      <c r="J2" s="2"/>
    </row>
    <row r="3" spans="1:18" s="7" customFormat="1" ht="34.5" customHeight="1" x14ac:dyDescent="0.2">
      <c r="A3" s="175" t="s">
        <v>23</v>
      </c>
      <c r="B3" s="175" t="s">
        <v>7</v>
      </c>
      <c r="C3" s="175" t="s">
        <v>10</v>
      </c>
      <c r="D3" s="175" t="s">
        <v>11</v>
      </c>
      <c r="E3" s="175" t="s">
        <v>8</v>
      </c>
      <c r="F3" s="175" t="s">
        <v>9</v>
      </c>
      <c r="G3" s="175" t="s">
        <v>12</v>
      </c>
      <c r="H3" s="175" t="s">
        <v>13</v>
      </c>
      <c r="I3" s="178" t="s">
        <v>14</v>
      </c>
      <c r="J3" s="178"/>
      <c r="K3" s="175" t="s">
        <v>17</v>
      </c>
      <c r="L3" s="175" t="s">
        <v>18</v>
      </c>
      <c r="M3" s="175" t="s">
        <v>19</v>
      </c>
      <c r="N3" s="175" t="s">
        <v>20</v>
      </c>
      <c r="O3" s="175" t="s">
        <v>21</v>
      </c>
      <c r="P3" s="175" t="s">
        <v>22</v>
      </c>
    </row>
    <row r="4" spans="1:18" s="7" customFormat="1" ht="34.5" customHeight="1" x14ac:dyDescent="0.2">
      <c r="A4" s="175"/>
      <c r="B4" s="175"/>
      <c r="C4" s="175"/>
      <c r="D4" s="175"/>
      <c r="E4" s="175"/>
      <c r="F4" s="175"/>
      <c r="G4" s="175"/>
      <c r="H4" s="175"/>
      <c r="I4" s="87" t="s">
        <v>15</v>
      </c>
      <c r="J4" s="87" t="s">
        <v>16</v>
      </c>
      <c r="K4" s="175"/>
      <c r="L4" s="175"/>
      <c r="M4" s="175"/>
      <c r="N4" s="175"/>
      <c r="O4" s="175"/>
      <c r="P4" s="175"/>
    </row>
    <row r="5" spans="1:18" ht="146.25" x14ac:dyDescent="0.25">
      <c r="A5" s="25">
        <v>1</v>
      </c>
      <c r="B5" s="80" t="s">
        <v>92</v>
      </c>
      <c r="C5" s="25">
        <v>43</v>
      </c>
      <c r="D5" s="80" t="s">
        <v>95</v>
      </c>
      <c r="E5" s="80" t="s">
        <v>93</v>
      </c>
      <c r="F5" s="85" t="s">
        <v>99</v>
      </c>
      <c r="G5" s="81">
        <v>40918</v>
      </c>
      <c r="H5" s="81">
        <v>42352</v>
      </c>
      <c r="I5" s="80" t="s">
        <v>94</v>
      </c>
      <c r="J5" s="79">
        <v>0.53500000000000003</v>
      </c>
      <c r="K5" s="83">
        <f>(441150015193.99)*J5</f>
        <v>236015258128.78467</v>
      </c>
      <c r="L5" s="83">
        <f>'[2]Hoja 1 variables'!E10</f>
        <v>644350</v>
      </c>
      <c r="M5" s="84">
        <f>K5/L5</f>
        <v>366284.25254719431</v>
      </c>
      <c r="N5" s="84">
        <v>366284.25254719431</v>
      </c>
      <c r="O5" s="25">
        <v>0</v>
      </c>
      <c r="P5" s="88" t="s">
        <v>109</v>
      </c>
      <c r="Q5" s="101"/>
      <c r="R5" s="100"/>
    </row>
    <row r="6" spans="1:18" ht="135" x14ac:dyDescent="0.25">
      <c r="A6" s="25">
        <v>2</v>
      </c>
      <c r="B6" s="80" t="s">
        <v>92</v>
      </c>
      <c r="C6" s="25">
        <v>22</v>
      </c>
      <c r="D6" s="80">
        <v>81112100</v>
      </c>
      <c r="E6" s="80" t="s">
        <v>100</v>
      </c>
      <c r="F6" s="85" t="s">
        <v>103</v>
      </c>
      <c r="G6" s="81">
        <v>40962</v>
      </c>
      <c r="H6" s="81">
        <v>41327</v>
      </c>
      <c r="I6" s="80" t="s">
        <v>96</v>
      </c>
      <c r="J6" s="92">
        <v>1</v>
      </c>
      <c r="K6" s="83">
        <v>567642636</v>
      </c>
      <c r="L6" s="83">
        <f>'[2]Hoja 1 variables'!E8</f>
        <v>589500</v>
      </c>
      <c r="M6" s="84">
        <f>K6/L6</f>
        <v>962.92219847328249</v>
      </c>
      <c r="N6" s="84">
        <v>962.92</v>
      </c>
      <c r="O6" s="25">
        <v>0</v>
      </c>
      <c r="P6" s="88" t="s">
        <v>109</v>
      </c>
    </row>
    <row r="7" spans="1:18" ht="135" x14ac:dyDescent="0.25">
      <c r="A7" s="25">
        <v>3</v>
      </c>
      <c r="B7" s="80" t="s">
        <v>92</v>
      </c>
      <c r="C7" s="25">
        <v>41</v>
      </c>
      <c r="D7" s="80">
        <v>81112100</v>
      </c>
      <c r="E7" s="80" t="s">
        <v>102</v>
      </c>
      <c r="F7" s="85" t="s">
        <v>101</v>
      </c>
      <c r="G7" s="81">
        <v>40940</v>
      </c>
      <c r="H7" s="81">
        <v>41306</v>
      </c>
      <c r="I7" s="80" t="s">
        <v>96</v>
      </c>
      <c r="J7" s="82">
        <v>1</v>
      </c>
      <c r="K7" s="83">
        <v>600000000</v>
      </c>
      <c r="L7" s="83">
        <f>'[2]Hoja 1 variables'!E8</f>
        <v>589500</v>
      </c>
      <c r="M7" s="84">
        <f>+K7/L7</f>
        <v>1017.8117048346056</v>
      </c>
      <c r="N7" s="84">
        <v>1017.81</v>
      </c>
      <c r="O7" s="25">
        <v>0</v>
      </c>
      <c r="P7" s="88" t="s">
        <v>109</v>
      </c>
    </row>
    <row r="8" spans="1:18" ht="135" x14ac:dyDescent="0.25">
      <c r="A8" s="25">
        <v>4</v>
      </c>
      <c r="B8" s="80" t="s">
        <v>92</v>
      </c>
      <c r="C8" s="25">
        <v>39</v>
      </c>
      <c r="D8" s="80">
        <v>81112100</v>
      </c>
      <c r="E8" s="80" t="s">
        <v>104</v>
      </c>
      <c r="F8" s="85" t="s">
        <v>105</v>
      </c>
      <c r="G8" s="81">
        <v>41122</v>
      </c>
      <c r="H8" s="81">
        <v>42217</v>
      </c>
      <c r="I8" s="25" t="s">
        <v>96</v>
      </c>
      <c r="J8" s="82">
        <v>1</v>
      </c>
      <c r="K8" s="83">
        <v>13439848876</v>
      </c>
      <c r="L8" s="83">
        <f>'[2]Hoja 1 variables'!E10</f>
        <v>644350</v>
      </c>
      <c r="M8" s="84">
        <f>+K8/L8</f>
        <v>20857.994686117792</v>
      </c>
      <c r="N8" s="86">
        <v>20857.43</v>
      </c>
      <c r="O8" s="25">
        <v>0</v>
      </c>
      <c r="P8" s="88" t="s">
        <v>109</v>
      </c>
    </row>
    <row r="9" spans="1:18" x14ac:dyDescent="0.25">
      <c r="M9" s="39">
        <f>+SUMPRODUCT($M$5:$M$8,$O$5:$O$8)</f>
        <v>0</v>
      </c>
    </row>
    <row r="10" spans="1:18" x14ac:dyDescent="0.25">
      <c r="M10" s="39"/>
    </row>
  </sheetData>
  <sheetProtection algorithmName="SHA-512" hashValue="fS6t8j95SgKfMxsK7AHWvsNO0I8Cyzdf2hojnVY8NnWBUHSUP5bCD+2G63VSf81Z+8oPJy1556AtKivA2xPTDQ==" saltValue="43fNAJfVgZjPAfXF/ZKJXA==" spinCount="100000" sheet="1" objects="1" scenarios="1"/>
  <mergeCells count="17">
    <mergeCell ref="A1:B1"/>
    <mergeCell ref="A3:A4"/>
    <mergeCell ref="B3:B4"/>
    <mergeCell ref="C1:P1"/>
    <mergeCell ref="P3:P4"/>
    <mergeCell ref="I3:J3"/>
    <mergeCell ref="K3:K4"/>
    <mergeCell ref="L3:L4"/>
    <mergeCell ref="M3:M4"/>
    <mergeCell ref="N3:N4"/>
    <mergeCell ref="C3:C4"/>
    <mergeCell ref="D3:D4"/>
    <mergeCell ref="E3:E4"/>
    <mergeCell ref="F3:F4"/>
    <mergeCell ref="G3:G4"/>
    <mergeCell ref="O3:O4"/>
    <mergeCell ref="H3:H4"/>
  </mergeCells>
  <pageMargins left="0.70866141732283472" right="0.70866141732283472" top="1.4566929133858268" bottom="0.74803149606299213" header="0.31496062992125984" footer="0.31496062992125984"/>
  <pageSetup scale="68"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1">
        <x14:dataValidation type="list" allowBlank="1" showInputMessage="1" showErrorMessage="1" prompt="1=SI_x000a_0=NO">
          <x14:formula1>
            <xm:f>'https://mintic-my.sharepoint.com/personal/eferro_mintic_gov_co/Documents/EVALUACION 2019/INFORME EVALUACIÓN II/[EVALUACION TECNICA TELMEX - puntaje.xlsx]Hoja 1 variables'!#REF!</xm:f>
          </x14:formula1>
          <xm:sqref>O5:O8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topLeftCell="A3" zoomScale="130" zoomScaleNormal="130" workbookViewId="0">
      <pane xSplit="2" ySplit="2" topLeftCell="C5" activePane="bottomRight" state="frozen"/>
      <selection activeCell="A3" sqref="A3"/>
      <selection pane="topRight" activeCell="C3" sqref="C3"/>
      <selection pane="bottomLeft" activeCell="A5" sqref="A5"/>
      <selection pane="bottomRight" activeCell="D5" sqref="D5"/>
    </sheetView>
  </sheetViews>
  <sheetFormatPr baseColWidth="10" defaultColWidth="9.140625" defaultRowHeight="15" x14ac:dyDescent="0.25"/>
  <cols>
    <col min="1" max="1" width="9.85546875" style="1" customWidth="1"/>
    <col min="2" max="2" width="32.140625" style="1" customWidth="1"/>
    <col min="3" max="3" width="29.85546875" style="1" customWidth="1"/>
    <col min="4" max="4" width="6.140625" style="1" customWidth="1"/>
    <col min="5" max="5" width="29.85546875" style="1" customWidth="1"/>
    <col min="6" max="6" width="6.140625" style="1" customWidth="1"/>
    <col min="7" max="7" width="29.85546875" style="1" customWidth="1"/>
    <col min="8" max="8" width="6.85546875" style="1" customWidth="1"/>
    <col min="9" max="9" width="29.85546875" style="1" customWidth="1"/>
    <col min="10" max="10" width="6.85546875" style="1" customWidth="1"/>
    <col min="11" max="16384" width="9.140625" style="1"/>
  </cols>
  <sheetData>
    <row r="1" spans="1:10" x14ac:dyDescent="0.25">
      <c r="A1" s="16" t="s">
        <v>0</v>
      </c>
      <c r="B1" s="3" t="e">
        <f>+#REF!</f>
        <v>#REF!</v>
      </c>
      <c r="C1" s="8"/>
      <c r="D1" s="8"/>
      <c r="E1" s="8"/>
      <c r="F1" s="8"/>
      <c r="G1" s="8"/>
      <c r="H1" s="8"/>
    </row>
    <row r="2" spans="1:10" ht="15.75" thickBot="1" x14ac:dyDescent="0.3">
      <c r="A2" s="15"/>
      <c r="B2" s="8"/>
      <c r="C2" s="8"/>
      <c r="D2" s="8"/>
      <c r="E2" s="8"/>
      <c r="F2" s="8"/>
      <c r="G2" s="8"/>
      <c r="H2" s="8"/>
    </row>
    <row r="3" spans="1:10" s="12" customFormat="1" x14ac:dyDescent="0.25">
      <c r="A3" s="186" t="s">
        <v>26</v>
      </c>
      <c r="B3" s="188" t="s">
        <v>27</v>
      </c>
      <c r="C3" s="179" t="s">
        <v>28</v>
      </c>
      <c r="D3" s="180"/>
      <c r="E3" s="179" t="s">
        <v>29</v>
      </c>
      <c r="F3" s="180"/>
      <c r="G3" s="179" t="s">
        <v>30</v>
      </c>
      <c r="H3" s="180"/>
      <c r="I3" s="179" t="s">
        <v>106</v>
      </c>
      <c r="J3" s="180"/>
    </row>
    <row r="4" spans="1:10" s="12" customFormat="1" ht="30" customHeight="1" thickBot="1" x14ac:dyDescent="0.3">
      <c r="A4" s="187"/>
      <c r="B4" s="189"/>
      <c r="C4" s="31" t="s">
        <v>31</v>
      </c>
      <c r="D4" s="31" t="s">
        <v>2</v>
      </c>
      <c r="E4" s="31" t="s">
        <v>31</v>
      </c>
      <c r="F4" s="31" t="s">
        <v>2</v>
      </c>
      <c r="G4" s="31" t="s">
        <v>31</v>
      </c>
      <c r="H4" s="31" t="s">
        <v>2</v>
      </c>
      <c r="I4" s="31" t="s">
        <v>31</v>
      </c>
      <c r="J4" s="31" t="s">
        <v>2</v>
      </c>
    </row>
    <row r="5" spans="1:10" ht="204" customHeight="1" x14ac:dyDescent="0.25">
      <c r="A5" s="70" t="s">
        <v>86</v>
      </c>
      <c r="B5" s="29" t="s">
        <v>68</v>
      </c>
      <c r="C5" s="128" t="s">
        <v>108</v>
      </c>
      <c r="D5" s="30" t="s">
        <v>6</v>
      </c>
      <c r="E5" s="128" t="s">
        <v>108</v>
      </c>
      <c r="F5" s="30" t="s">
        <v>6</v>
      </c>
      <c r="G5" s="128" t="s">
        <v>108</v>
      </c>
      <c r="H5" s="30" t="s">
        <v>6</v>
      </c>
      <c r="I5" s="128" t="s">
        <v>108</v>
      </c>
      <c r="J5" s="30" t="s">
        <v>6</v>
      </c>
    </row>
    <row r="6" spans="1:10" ht="21" customHeight="1" x14ac:dyDescent="0.25">
      <c r="A6" s="181" t="s">
        <v>90</v>
      </c>
      <c r="B6" s="182"/>
      <c r="C6" s="18"/>
      <c r="D6" s="25"/>
      <c r="E6" s="18"/>
      <c r="F6" s="25"/>
      <c r="G6" s="18"/>
      <c r="H6" s="25"/>
      <c r="I6" s="18"/>
      <c r="J6" s="25"/>
    </row>
    <row r="7" spans="1:10" x14ac:dyDescent="0.25">
      <c r="A7" s="183" t="s">
        <v>87</v>
      </c>
      <c r="B7" s="14" t="s">
        <v>40</v>
      </c>
      <c r="C7" s="26"/>
      <c r="D7" s="25"/>
      <c r="E7" s="26"/>
      <c r="F7" s="25"/>
      <c r="G7" s="28"/>
      <c r="H7" s="25"/>
      <c r="I7" s="28"/>
      <c r="J7" s="25"/>
    </row>
    <row r="8" spans="1:10" x14ac:dyDescent="0.25">
      <c r="A8" s="184"/>
      <c r="B8" s="14" t="s">
        <v>46</v>
      </c>
      <c r="C8" s="26"/>
      <c r="D8" s="25"/>
      <c r="E8" s="111"/>
      <c r="F8" s="25"/>
      <c r="G8" s="28"/>
      <c r="H8" s="25"/>
      <c r="I8" s="111"/>
      <c r="J8" s="25"/>
    </row>
    <row r="9" spans="1:10" ht="22.5" x14ac:dyDescent="0.25">
      <c r="A9" s="184"/>
      <c r="B9" s="14" t="s">
        <v>41</v>
      </c>
      <c r="C9" s="26"/>
      <c r="D9" s="25"/>
      <c r="E9" s="17"/>
      <c r="F9" s="25"/>
      <c r="G9" s="28"/>
      <c r="H9" s="25"/>
      <c r="I9" s="28"/>
      <c r="J9" s="25"/>
    </row>
    <row r="10" spans="1:10" ht="67.5" x14ac:dyDescent="0.25">
      <c r="A10" s="184"/>
      <c r="B10" s="14" t="s">
        <v>42</v>
      </c>
      <c r="C10" s="26"/>
      <c r="D10" s="25"/>
      <c r="E10" s="17"/>
      <c r="F10" s="25"/>
      <c r="G10" s="28"/>
      <c r="H10" s="25"/>
      <c r="I10" s="28"/>
      <c r="J10" s="25"/>
    </row>
    <row r="11" spans="1:10" ht="22.5" x14ac:dyDescent="0.25">
      <c r="A11" s="184"/>
      <c r="B11" s="14" t="s">
        <v>43</v>
      </c>
      <c r="C11" s="26"/>
      <c r="D11" s="25"/>
      <c r="E11" s="27"/>
      <c r="F11" s="25"/>
      <c r="G11" s="28"/>
      <c r="H11" s="25"/>
      <c r="I11" s="28"/>
      <c r="J11" s="25"/>
    </row>
    <row r="12" spans="1:10" ht="45" x14ac:dyDescent="0.25">
      <c r="A12" s="185"/>
      <c r="B12" s="52" t="s">
        <v>91</v>
      </c>
      <c r="C12" s="26"/>
      <c r="D12" s="25"/>
      <c r="E12" s="27"/>
      <c r="F12" s="25"/>
      <c r="G12" s="28"/>
      <c r="H12" s="25"/>
      <c r="I12" s="28"/>
      <c r="J12" s="25"/>
    </row>
    <row r="13" spans="1:10" x14ac:dyDescent="0.25">
      <c r="A13" s="12"/>
      <c r="B13" s="12"/>
      <c r="C13" s="12"/>
      <c r="D13" s="12"/>
      <c r="E13" s="12"/>
      <c r="F13" s="12"/>
      <c r="G13" s="12"/>
      <c r="H13" s="12"/>
    </row>
    <row r="14" spans="1:10" x14ac:dyDescent="0.25">
      <c r="A14" s="12"/>
      <c r="B14" s="12"/>
      <c r="C14" s="12"/>
      <c r="D14" s="12"/>
      <c r="E14" s="12"/>
      <c r="F14" s="12"/>
      <c r="G14" s="12"/>
      <c r="H14" s="12"/>
    </row>
    <row r="15" spans="1:10" x14ac:dyDescent="0.25">
      <c r="A15" s="12"/>
      <c r="B15" s="12"/>
      <c r="C15" s="12"/>
      <c r="D15" s="12"/>
      <c r="E15" s="12"/>
      <c r="F15" s="12"/>
      <c r="G15" s="12"/>
      <c r="H15" s="12"/>
    </row>
    <row r="16" spans="1:10" x14ac:dyDescent="0.25">
      <c r="A16" s="12"/>
      <c r="B16" s="12"/>
      <c r="C16" s="12"/>
      <c r="D16" s="12"/>
      <c r="E16" s="12"/>
      <c r="F16" s="12"/>
      <c r="G16" s="12"/>
      <c r="H16" s="12"/>
    </row>
    <row r="17" spans="1:8" x14ac:dyDescent="0.25">
      <c r="A17" s="12"/>
      <c r="B17" s="12"/>
      <c r="C17" s="12"/>
      <c r="D17" s="12"/>
      <c r="E17" s="12"/>
      <c r="F17" s="12"/>
      <c r="G17" s="12"/>
      <c r="H17" s="12"/>
    </row>
    <row r="18" spans="1:8" x14ac:dyDescent="0.25">
      <c r="A18" s="12"/>
      <c r="B18" s="12"/>
      <c r="C18" s="12"/>
      <c r="D18" s="12"/>
      <c r="E18" s="12"/>
      <c r="F18" s="12"/>
      <c r="G18" s="12"/>
      <c r="H18" s="12"/>
    </row>
    <row r="19" spans="1:8" x14ac:dyDescent="0.25">
      <c r="A19" s="12"/>
      <c r="B19" s="12"/>
      <c r="C19" s="12"/>
      <c r="D19" s="12"/>
      <c r="E19" s="12"/>
      <c r="F19" s="12"/>
      <c r="G19" s="12"/>
      <c r="H19" s="12"/>
    </row>
    <row r="20" spans="1:8" x14ac:dyDescent="0.25">
      <c r="A20" s="12"/>
      <c r="B20" s="12"/>
      <c r="C20" s="12"/>
      <c r="D20" s="12"/>
      <c r="E20" s="12"/>
      <c r="F20" s="12"/>
      <c r="G20" s="12"/>
      <c r="H20" s="12"/>
    </row>
    <row r="21" spans="1:8" x14ac:dyDescent="0.25">
      <c r="A21" s="12"/>
      <c r="B21" s="12"/>
      <c r="C21" s="12"/>
      <c r="D21" s="12"/>
      <c r="E21" s="12"/>
      <c r="F21" s="12"/>
      <c r="G21" s="12"/>
      <c r="H21" s="12"/>
    </row>
  </sheetData>
  <sheetProtection algorithmName="SHA-512" hashValue="RzunK0eM3cBGNjVvQG+n6hZhWn285GgQm2Z4Y2c8NvGSpIf6H7vy5sfRehphzSsEgpHMNW41JZv+6dOcyutC+w==" saltValue="Ktr+ebQMwOm89Iq9BE0dig==" spinCount="100000" sheet="1" objects="1" scenarios="1"/>
  <mergeCells count="8">
    <mergeCell ref="I3:J3"/>
    <mergeCell ref="A6:B6"/>
    <mergeCell ref="A7:A12"/>
    <mergeCell ref="E3:F3"/>
    <mergeCell ref="G3:H3"/>
    <mergeCell ref="C3:D3"/>
    <mergeCell ref="A3:A4"/>
    <mergeCell ref="B3:B4"/>
  </mergeCells>
  <dataValidations count="1">
    <dataValidation type="list" allowBlank="1" showInputMessage="1" showErrorMessage="1" sqref="D5:D12 F5:F12 J5:J12 H5:H12">
      <formula1>RESPUESTASINO</formula1>
    </dataValidation>
  </dataValidations>
  <pageMargins left="0.70866141732283472" right="0.70866141732283472" top="1.4960629921259843" bottom="0.74803149606299213" header="0.31496062992125984" footer="0.31496062992125984"/>
  <pageSetup scale="97" fitToWidth="0" orientation="landscape" r:id="rId1"/>
  <headerFooter>
    <oddHeader>&amp;C&amp;"-,Negrita"
LICITACIÓN PÚBLICA FTIC-LP-02-19
EVALUACIÓN TÉCNICA&amp;R&amp;G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zoomScalePageLayoutView="70" workbookViewId="0">
      <selection activeCell="I8" sqref="I8"/>
    </sheetView>
  </sheetViews>
  <sheetFormatPr baseColWidth="10" defaultRowHeight="15" x14ac:dyDescent="0.25"/>
  <cols>
    <col min="1" max="1" width="14.5703125" customWidth="1"/>
    <col min="2" max="2" width="16.42578125" customWidth="1"/>
    <col min="3" max="3" width="14.42578125" customWidth="1"/>
    <col min="4" max="4" width="11.28515625" customWidth="1"/>
    <col min="5" max="5" width="11.7109375" customWidth="1"/>
    <col min="6" max="6" width="9.28515625" customWidth="1"/>
    <col min="7" max="7" width="14.42578125" customWidth="1"/>
    <col min="8" max="8" width="14.85546875" customWidth="1"/>
    <col min="9" max="9" width="10.42578125" customWidth="1"/>
    <col min="10" max="10" width="8.85546875" customWidth="1"/>
    <col min="12" max="12" width="16.7109375" bestFit="1" customWidth="1"/>
  </cols>
  <sheetData>
    <row r="1" spans="1:13" ht="15.75" thickBot="1" x14ac:dyDescent="0.3">
      <c r="A1" s="53" t="s">
        <v>0</v>
      </c>
      <c r="B1" s="130" t="str">
        <f>EVALUACIÓN!B1</f>
        <v>TELMEX COLOMBIA S.A</v>
      </c>
      <c r="C1" s="131"/>
      <c r="D1" s="131"/>
      <c r="E1" s="131"/>
      <c r="F1" s="131"/>
      <c r="G1" s="131"/>
      <c r="H1" s="131"/>
      <c r="I1" s="132"/>
      <c r="J1" s="12"/>
      <c r="K1" s="12"/>
    </row>
    <row r="2" spans="1:13" ht="16.5" thickBot="1" x14ac:dyDescent="0.3">
      <c r="A2" s="203" t="s">
        <v>61</v>
      </c>
      <c r="B2" s="204"/>
      <c r="C2" s="204"/>
      <c r="D2" s="204"/>
      <c r="E2" s="204"/>
      <c r="F2" s="204"/>
      <c r="G2" s="204"/>
      <c r="H2" s="204"/>
      <c r="I2" s="205"/>
      <c r="J2" s="75"/>
      <c r="K2" s="12"/>
    </row>
    <row r="4" spans="1:13" ht="15.75" thickBot="1" x14ac:dyDescent="0.3"/>
    <row r="5" spans="1:13" ht="65.25" customHeight="1" x14ac:dyDescent="0.25">
      <c r="A5" s="195" t="s">
        <v>63</v>
      </c>
      <c r="B5" s="196"/>
      <c r="C5" s="196"/>
      <c r="D5" s="96">
        <v>901</v>
      </c>
      <c r="F5" s="197" t="s">
        <v>75</v>
      </c>
      <c r="G5" s="198"/>
      <c r="H5" s="198"/>
      <c r="I5" s="91">
        <v>0.2</v>
      </c>
      <c r="J5" s="47"/>
    </row>
    <row r="6" spans="1:13" x14ac:dyDescent="0.25">
      <c r="A6" s="190" t="s">
        <v>62</v>
      </c>
      <c r="B6" s="191"/>
      <c r="C6" s="191"/>
      <c r="D6" s="94"/>
      <c r="F6" s="199" t="s">
        <v>62</v>
      </c>
      <c r="G6" s="200"/>
      <c r="H6" s="200"/>
      <c r="I6" s="95"/>
    </row>
    <row r="7" spans="1:13" ht="15.75" customHeight="1" thickBot="1" x14ac:dyDescent="0.3">
      <c r="A7" s="193" t="s">
        <v>66</v>
      </c>
      <c r="B7" s="194"/>
      <c r="C7" s="194"/>
      <c r="D7" s="97"/>
      <c r="F7" s="193" t="s">
        <v>74</v>
      </c>
      <c r="G7" s="194"/>
      <c r="H7" s="194"/>
      <c r="I7" s="98"/>
      <c r="M7" s="48"/>
    </row>
    <row r="8" spans="1:13" x14ac:dyDescent="0.25">
      <c r="I8" s="51"/>
      <c r="L8" s="78"/>
    </row>
    <row r="9" spans="1:13" ht="15.75" x14ac:dyDescent="0.25">
      <c r="A9" s="202" t="s">
        <v>64</v>
      </c>
      <c r="B9" s="202"/>
      <c r="C9" s="202"/>
      <c r="D9" s="202"/>
      <c r="F9" s="201" t="s">
        <v>72</v>
      </c>
      <c r="G9" s="201"/>
      <c r="H9" s="201"/>
      <c r="I9" s="201"/>
    </row>
    <row r="10" spans="1:13" ht="15" customHeight="1" x14ac:dyDescent="0.25">
      <c r="A10" s="192" t="s">
        <v>65</v>
      </c>
      <c r="B10" s="192"/>
      <c r="C10" s="192"/>
      <c r="D10" s="192"/>
      <c r="F10" s="192" t="s">
        <v>73</v>
      </c>
      <c r="G10" s="192"/>
      <c r="H10" s="192"/>
      <c r="I10" s="192"/>
    </row>
    <row r="11" spans="1:13" x14ac:dyDescent="0.25">
      <c r="A11" s="192"/>
      <c r="B11" s="192"/>
      <c r="C11" s="192"/>
      <c r="D11" s="192"/>
      <c r="F11" s="192"/>
      <c r="G11" s="192"/>
      <c r="H11" s="192"/>
      <c r="I11" s="192"/>
    </row>
    <row r="12" spans="1:13" x14ac:dyDescent="0.25">
      <c r="A12" s="192"/>
      <c r="B12" s="192"/>
      <c r="C12" s="192"/>
      <c r="D12" s="192"/>
      <c r="F12" s="192"/>
      <c r="G12" s="192"/>
      <c r="H12" s="192"/>
      <c r="I12" s="192"/>
    </row>
    <row r="13" spans="1:13" ht="30.75" customHeight="1" x14ac:dyDescent="0.25">
      <c r="A13" s="192"/>
      <c r="B13" s="192"/>
      <c r="C13" s="192"/>
      <c r="D13" s="192"/>
      <c r="F13" s="192"/>
      <c r="G13" s="192"/>
      <c r="H13" s="192"/>
      <c r="I13" s="192"/>
    </row>
    <row r="14" spans="1:13" x14ac:dyDescent="0.25">
      <c r="A14" t="s">
        <v>67</v>
      </c>
    </row>
    <row r="21" spans="10:10" ht="16.5" x14ac:dyDescent="0.25">
      <c r="J21" s="63"/>
    </row>
    <row r="22" spans="10:10" ht="16.5" x14ac:dyDescent="0.25">
      <c r="J22" s="64"/>
    </row>
    <row r="23" spans="10:10" ht="16.5" x14ac:dyDescent="0.25">
      <c r="J23" s="64"/>
    </row>
    <row r="24" spans="10:10" ht="16.5" x14ac:dyDescent="0.25">
      <c r="J24" s="65"/>
    </row>
    <row r="25" spans="10:10" ht="16.5" x14ac:dyDescent="0.25">
      <c r="J25" s="64"/>
    </row>
  </sheetData>
  <sheetProtection algorithmName="SHA-512" hashValue="dxZ2QyCDAerFo9SaCUaXQH7lOvw0QZI++5xPUwpuXk4xyhNnmIjc8sKQ+eURNFTaXI5iEKMzFhUJ1cZnWtNu9g==" saltValue="yWljyiZ95a6TQUgOK1SRkw==" spinCount="100000" sheet="1" objects="1" scenarios="1"/>
  <mergeCells count="12">
    <mergeCell ref="A6:C6"/>
    <mergeCell ref="A10:D13"/>
    <mergeCell ref="A7:C7"/>
    <mergeCell ref="F7:H7"/>
    <mergeCell ref="B1:I1"/>
    <mergeCell ref="A5:C5"/>
    <mergeCell ref="F5:H5"/>
    <mergeCell ref="F6:H6"/>
    <mergeCell ref="F10:I13"/>
    <mergeCell ref="F9:I9"/>
    <mergeCell ref="A9:D9"/>
    <mergeCell ref="A2:I2"/>
  </mergeCells>
  <pageMargins left="0.70866141732283472" right="0.70866141732283472" top="1.4566929133858268" bottom="0.74803149606299213" header="0.31496062992125984" footer="0.31496062992125984"/>
  <pageSetup orientation="landscape" r:id="rId1"/>
  <headerFooter>
    <oddHeader>&amp;L&amp;"-,Negrita"LICITACIÓN PÚBLICA FTIC-LP-02-19
EVALUACIÓN TÉCNICA&amp;C&amp;"-,Negrita"
&amp;R&amp;G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zoomScalePageLayoutView="70" workbookViewId="0">
      <selection activeCell="S10" sqref="S10"/>
    </sheetView>
  </sheetViews>
  <sheetFormatPr baseColWidth="10" defaultRowHeight="15" x14ac:dyDescent="0.25"/>
  <cols>
    <col min="1" max="1" width="3.140625" customWidth="1"/>
    <col min="2" max="2" width="32.28515625" customWidth="1"/>
    <col min="3" max="3" width="9.5703125" customWidth="1"/>
    <col min="4" max="4" width="5.28515625" customWidth="1"/>
    <col min="5" max="5" width="8.5703125" customWidth="1"/>
    <col min="6" max="6" width="5.7109375" customWidth="1"/>
    <col min="7" max="7" width="4.140625" customWidth="1"/>
    <col min="8" max="8" width="18.140625" customWidth="1"/>
    <col min="9" max="9" width="17.85546875" customWidth="1"/>
    <col min="10" max="10" width="15.140625" customWidth="1"/>
  </cols>
  <sheetData>
    <row r="1" spans="1:11" s="1" customFormat="1" ht="16.5" thickBot="1" x14ac:dyDescent="0.3">
      <c r="A1" s="203" t="s">
        <v>0</v>
      </c>
      <c r="B1" s="205"/>
      <c r="C1" s="142" t="str">
        <f>EVALUACIÓN!B1</f>
        <v>TELMEX COLOMBIA S.A</v>
      </c>
      <c r="D1" s="210"/>
      <c r="E1" s="210"/>
      <c r="F1" s="210"/>
      <c r="G1" s="210"/>
      <c r="H1" s="210"/>
      <c r="I1" s="210"/>
      <c r="J1" s="143"/>
    </row>
    <row r="2" spans="1:11" s="1" customFormat="1" ht="15" customHeight="1" thickBot="1" x14ac:dyDescent="0.3">
      <c r="A2" s="203" t="s">
        <v>55</v>
      </c>
      <c r="B2" s="204"/>
      <c r="C2" s="204"/>
      <c r="D2" s="204"/>
      <c r="E2" s="204"/>
      <c r="F2" s="204"/>
      <c r="G2" s="204"/>
      <c r="H2" s="204"/>
      <c r="I2" s="204"/>
      <c r="J2" s="205"/>
    </row>
    <row r="3" spans="1:11" ht="15.75" thickBot="1" x14ac:dyDescent="0.3">
      <c r="A3" s="43"/>
      <c r="B3" s="43"/>
      <c r="C3" s="43"/>
      <c r="D3" s="43"/>
      <c r="E3" s="43"/>
      <c r="F3" s="43"/>
      <c r="G3" s="43"/>
      <c r="H3" s="43"/>
      <c r="I3" s="43"/>
      <c r="J3" s="43"/>
    </row>
    <row r="4" spans="1:11" ht="50.25" customHeight="1" x14ac:dyDescent="0.25">
      <c r="A4" s="43"/>
      <c r="B4" s="197" t="s">
        <v>81</v>
      </c>
      <c r="C4" s="196"/>
      <c r="D4" s="196"/>
      <c r="E4" s="99">
        <v>1</v>
      </c>
      <c r="F4" s="43"/>
      <c r="G4" s="197" t="s">
        <v>80</v>
      </c>
      <c r="H4" s="198"/>
      <c r="I4" s="198"/>
      <c r="J4" s="99">
        <v>1410</v>
      </c>
      <c r="K4" s="72"/>
    </row>
    <row r="5" spans="1:11" ht="22.5" customHeight="1" x14ac:dyDescent="0.25">
      <c r="A5" s="43"/>
      <c r="B5" s="190" t="s">
        <v>62</v>
      </c>
      <c r="C5" s="191"/>
      <c r="D5" s="191"/>
      <c r="E5" s="95"/>
      <c r="F5" s="44"/>
      <c r="G5" s="190" t="s">
        <v>62</v>
      </c>
      <c r="H5" s="191"/>
      <c r="I5" s="191"/>
      <c r="J5" s="95"/>
      <c r="K5" s="73"/>
    </row>
    <row r="6" spans="1:11" ht="15.75" thickBot="1" x14ac:dyDescent="0.3">
      <c r="A6" s="43"/>
      <c r="B6" s="193" t="s">
        <v>77</v>
      </c>
      <c r="C6" s="194"/>
      <c r="D6" s="194"/>
      <c r="E6" s="98"/>
      <c r="F6" s="44"/>
      <c r="G6" s="193" t="s">
        <v>83</v>
      </c>
      <c r="H6" s="194"/>
      <c r="I6" s="194"/>
      <c r="J6" s="90"/>
      <c r="K6" s="74"/>
    </row>
    <row r="7" spans="1:11" x14ac:dyDescent="0.25">
      <c r="A7" s="43"/>
      <c r="B7" s="66"/>
      <c r="C7" s="67"/>
      <c r="D7" s="68"/>
      <c r="E7" s="45"/>
      <c r="F7" s="44"/>
      <c r="G7" s="43"/>
      <c r="H7" s="209"/>
      <c r="I7" s="209"/>
      <c r="J7" s="69"/>
    </row>
    <row r="8" spans="1:11" ht="15.75" x14ac:dyDescent="0.25">
      <c r="B8" s="202" t="s">
        <v>76</v>
      </c>
      <c r="C8" s="202"/>
      <c r="D8" s="202"/>
      <c r="E8" s="42"/>
      <c r="H8" s="201" t="s">
        <v>78</v>
      </c>
      <c r="I8" s="201"/>
      <c r="J8" s="201"/>
    </row>
    <row r="9" spans="1:11" x14ac:dyDescent="0.25">
      <c r="B9" s="12"/>
      <c r="C9" s="12"/>
      <c r="D9" s="12"/>
      <c r="E9" s="12"/>
    </row>
    <row r="10" spans="1:11" ht="105" customHeight="1" x14ac:dyDescent="0.25">
      <c r="B10" s="208" t="s">
        <v>79</v>
      </c>
      <c r="C10" s="208"/>
      <c r="D10" s="208"/>
      <c r="E10" s="12"/>
      <c r="H10" s="206" t="s">
        <v>82</v>
      </c>
      <c r="I10" s="207"/>
      <c r="J10" s="207"/>
    </row>
    <row r="11" spans="1:11" x14ac:dyDescent="0.25">
      <c r="B11" s="12"/>
      <c r="C11" s="12"/>
      <c r="D11" s="12"/>
      <c r="E11" s="12"/>
    </row>
  </sheetData>
  <sheetProtection algorithmName="SHA-512" hashValue="4fJZlfW9I7J82G2vsmuRumr7tXDXx8qM4fnfEcO7khJbxVPLmLodCNC93cvdV+Lty+Z47Su5hyYSrXHlUn+g9A==" saltValue="Jvc3+KUg3tUH2JitBC9RjQ==" spinCount="100000" sheet="1" objects="1" scenarios="1"/>
  <mergeCells count="14">
    <mergeCell ref="A1:B1"/>
    <mergeCell ref="C1:J1"/>
    <mergeCell ref="B4:D4"/>
    <mergeCell ref="G4:I4"/>
    <mergeCell ref="A2:J2"/>
    <mergeCell ref="H8:J8"/>
    <mergeCell ref="H10:J10"/>
    <mergeCell ref="B8:D8"/>
    <mergeCell ref="B5:D5"/>
    <mergeCell ref="B6:D6"/>
    <mergeCell ref="B10:D10"/>
    <mergeCell ref="H7:I7"/>
    <mergeCell ref="G5:I5"/>
    <mergeCell ref="G6:I6"/>
  </mergeCells>
  <pageMargins left="0.70866141732283472" right="0.70866141732283472" top="1.4566929133858268" bottom="0.74803149606299213" header="0.31496062992125984" footer="0.31496062992125984"/>
  <pageSetup orientation="landscape" r:id="rId1"/>
  <headerFooter>
    <oddHeader>&amp;L&amp;"-,Negrita"LICITACIÓN PÚBLICA FTIC-LP-02-19
EVALUACIÓN TÉCNICA&amp;C&amp;"-,Negrita"
&amp;R&amp;G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4"/>
  <sheetViews>
    <sheetView workbookViewId="0">
      <selection activeCell="E10" sqref="E10"/>
    </sheetView>
  </sheetViews>
  <sheetFormatPr baseColWidth="10" defaultRowHeight="15" x14ac:dyDescent="0.25"/>
  <cols>
    <col min="6" max="6" width="4.140625" customWidth="1"/>
    <col min="7" max="7" width="4.85546875" customWidth="1"/>
  </cols>
  <sheetData>
    <row r="2" spans="2:8" s="21" customFormat="1" x14ac:dyDescent="0.25">
      <c r="B2" s="21" t="s">
        <v>5</v>
      </c>
      <c r="C2" s="21">
        <v>1</v>
      </c>
      <c r="D2" s="20" t="s">
        <v>24</v>
      </c>
      <c r="E2" s="20" t="s">
        <v>25</v>
      </c>
      <c r="G2"/>
    </row>
    <row r="3" spans="2:8" x14ac:dyDescent="0.25">
      <c r="B3" t="s">
        <v>6</v>
      </c>
      <c r="C3">
        <v>0</v>
      </c>
      <c r="D3" s="10">
        <v>2008</v>
      </c>
      <c r="E3" s="9">
        <v>461500</v>
      </c>
    </row>
    <row r="4" spans="2:8" x14ac:dyDescent="0.25">
      <c r="D4" s="10">
        <v>2009</v>
      </c>
      <c r="E4" s="9">
        <v>496900</v>
      </c>
    </row>
    <row r="5" spans="2:8" x14ac:dyDescent="0.25">
      <c r="B5">
        <v>100</v>
      </c>
      <c r="D5" s="10">
        <v>2010</v>
      </c>
      <c r="E5" s="9">
        <v>515000</v>
      </c>
    </row>
    <row r="6" spans="2:8" x14ac:dyDescent="0.25">
      <c r="B6">
        <v>0</v>
      </c>
      <c r="D6" s="10">
        <v>2011</v>
      </c>
      <c r="E6" s="9">
        <v>535600</v>
      </c>
    </row>
    <row r="7" spans="2:8" x14ac:dyDescent="0.25">
      <c r="D7" s="10">
        <v>2012</v>
      </c>
      <c r="E7" s="9">
        <v>566700</v>
      </c>
      <c r="H7" s="23"/>
    </row>
    <row r="8" spans="2:8" x14ac:dyDescent="0.25">
      <c r="D8" s="10">
        <v>2013</v>
      </c>
      <c r="E8" s="9">
        <v>589500</v>
      </c>
      <c r="H8" s="23"/>
    </row>
    <row r="9" spans="2:8" x14ac:dyDescent="0.25">
      <c r="D9" s="10">
        <v>2014</v>
      </c>
      <c r="E9" s="9">
        <v>616000</v>
      </c>
      <c r="H9" s="23"/>
    </row>
    <row r="10" spans="2:8" x14ac:dyDescent="0.25">
      <c r="D10" s="10">
        <v>2015</v>
      </c>
      <c r="E10" s="9">
        <v>644350</v>
      </c>
      <c r="H10" s="23"/>
    </row>
    <row r="11" spans="2:8" x14ac:dyDescent="0.25">
      <c r="D11" s="10">
        <v>2016</v>
      </c>
      <c r="E11" s="9">
        <v>689454</v>
      </c>
      <c r="H11" s="23"/>
    </row>
    <row r="12" spans="2:8" x14ac:dyDescent="0.25">
      <c r="D12" s="10">
        <v>2017</v>
      </c>
      <c r="E12" s="9">
        <v>737717</v>
      </c>
      <c r="H12" s="23"/>
    </row>
    <row r="13" spans="2:8" x14ac:dyDescent="0.25">
      <c r="D13" s="10">
        <v>2018</v>
      </c>
      <c r="E13" s="9">
        <v>781242</v>
      </c>
    </row>
    <row r="14" spans="2:8" x14ac:dyDescent="0.25">
      <c r="D14" s="10">
        <v>2019</v>
      </c>
      <c r="E14" s="9">
        <v>828116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EVALUACIÓN</vt:lpstr>
      <vt:lpstr>1.Carta y exp habilitante</vt:lpstr>
      <vt:lpstr>2. Experiencia habilitante</vt:lpstr>
      <vt:lpstr>3.DETALLE CONTRATOS </vt:lpstr>
      <vt:lpstr>4. OFERTA ECONOMICA</vt:lpstr>
      <vt:lpstr>5. CALIDAD</vt:lpstr>
      <vt:lpstr>Hoja 1 variables</vt:lpstr>
      <vt:lpstr>'1.Carta y exp habilitante'!Área_de_impresión</vt:lpstr>
      <vt:lpstr>'2. Experiencia habilitante'!Área_de_impresión</vt:lpstr>
      <vt:lpstr>'3.DETALLE CONTRATOS '!Área_de_impresión</vt:lpstr>
      <vt:lpstr>'4. OFERTA ECONOMICA'!Área_de_impresión</vt:lpstr>
      <vt:lpstr>'5. CALIDAD'!Área_de_impresión</vt:lpstr>
      <vt:lpstr>EVALUACIÓN!Área_de_impresión</vt:lpstr>
      <vt:lpstr>RESPUESTASINO</vt:lpstr>
      <vt:lpstr>'3.DETALLE CONTRATOS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2019-05-31T00:29:43Z</dcterms:modified>
</cp:coreProperties>
</file>