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mirezc\Documents\PROCESOS\SELECCION ABREVIADA\SUBASTA INVERSA\BUSES Y BUSETAS\DOCUMENTOS PREVIOS\"/>
    </mc:Choice>
  </mc:AlternateContent>
  <xr:revisionPtr revIDLastSave="0" documentId="8_{1CBA4F71-4103-4045-ACA6-397D1B3C0925}" xr6:coauthVersionLast="32" xr6:coauthVersionMax="32" xr10:uidLastSave="{00000000-0000-0000-0000-000000000000}"/>
  <bookViews>
    <workbookView xWindow="0" yWindow="0" windowWidth="17970" windowHeight="5955" xr2:uid="{00000000-000D-0000-FFFF-FFFF00000000}"/>
  </bookViews>
  <sheets>
    <sheet name="OFERTA ECONOMICA" sheetId="39" r:id="rId1"/>
    <sheet name="Hoja1" sheetId="40" r:id="rId2"/>
    <sheet name="Hoja2" sheetId="41" r:id="rId3"/>
  </sheets>
  <definedNames>
    <definedName name="_xlnm.Print_Area" localSheetId="0">'OFERTA ECONOMICA'!$A$1:$G$44</definedName>
  </definedNames>
  <calcPr calcId="179017"/>
</workbook>
</file>

<file path=xl/calcChain.xml><?xml version="1.0" encoding="utf-8"?>
<calcChain xmlns="http://schemas.openxmlformats.org/spreadsheetml/2006/main">
  <c r="P26" i="40" l="1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10" i="40"/>
  <c r="P9" i="40"/>
  <c r="P8" i="40"/>
  <c r="P7" i="40"/>
  <c r="P6" i="40"/>
  <c r="P5" i="40"/>
  <c r="P4" i="40"/>
  <c r="P3" i="40"/>
  <c r="P27" i="40" s="1"/>
  <c r="N30" i="40" s="1"/>
  <c r="J27" i="40"/>
  <c r="K29" i="41"/>
  <c r="L29" i="41" s="1"/>
  <c r="K28" i="41"/>
  <c r="L28" i="41" s="1"/>
  <c r="K27" i="41"/>
  <c r="L27" i="41" s="1"/>
  <c r="K26" i="41"/>
  <c r="L26" i="41" s="1"/>
  <c r="K25" i="41"/>
  <c r="L25" i="41" s="1"/>
  <c r="K24" i="41"/>
  <c r="L24" i="41" s="1"/>
  <c r="K23" i="41"/>
  <c r="L23" i="41" s="1"/>
  <c r="K22" i="41"/>
  <c r="L22" i="41" s="1"/>
  <c r="K21" i="41"/>
  <c r="L21" i="41" s="1"/>
  <c r="K20" i="41"/>
  <c r="L20" i="41" s="1"/>
  <c r="K19" i="41"/>
  <c r="L19" i="41" s="1"/>
  <c r="K18" i="41"/>
  <c r="L18" i="41" s="1"/>
  <c r="K17" i="41"/>
  <c r="L17" i="41" s="1"/>
  <c r="K16" i="41"/>
  <c r="L16" i="41" s="1"/>
  <c r="K15" i="41"/>
  <c r="L15" i="41" s="1"/>
  <c r="K14" i="41"/>
  <c r="L14" i="41" s="1"/>
  <c r="K13" i="41"/>
  <c r="L13" i="41" s="1"/>
  <c r="K12" i="41"/>
  <c r="L12" i="41" s="1"/>
  <c r="K11" i="41"/>
  <c r="L11" i="41" s="1"/>
  <c r="K10" i="41"/>
  <c r="L10" i="41" s="1"/>
  <c r="K9" i="41"/>
  <c r="L9" i="41" s="1"/>
  <c r="K8" i="41"/>
  <c r="L8" i="41" s="1"/>
  <c r="K7" i="41"/>
  <c r="L7" i="41" s="1"/>
  <c r="K6" i="41"/>
  <c r="L6" i="41" s="1"/>
  <c r="D28" i="41"/>
  <c r="E28" i="41" s="1"/>
  <c r="D27" i="41"/>
  <c r="E27" i="41" s="1"/>
  <c r="D26" i="41"/>
  <c r="E26" i="41" s="1"/>
  <c r="D25" i="41"/>
  <c r="E25" i="41" s="1"/>
  <c r="D24" i="41"/>
  <c r="E24" i="41" s="1"/>
  <c r="D23" i="41"/>
  <c r="E23" i="41" s="1"/>
  <c r="D22" i="41"/>
  <c r="E22" i="41" s="1"/>
  <c r="D21" i="41"/>
  <c r="E21" i="41" s="1"/>
  <c r="D20" i="41"/>
  <c r="E20" i="41" s="1"/>
  <c r="D19" i="41"/>
  <c r="E19" i="41" s="1"/>
  <c r="D18" i="41"/>
  <c r="E18" i="41" s="1"/>
  <c r="E17" i="41"/>
  <c r="D17" i="41"/>
  <c r="D16" i="41"/>
  <c r="E16" i="41" s="1"/>
  <c r="D15" i="41"/>
  <c r="E15" i="41" s="1"/>
  <c r="D14" i="41"/>
  <c r="E14" i="41" s="1"/>
  <c r="D13" i="41"/>
  <c r="E13" i="41" s="1"/>
  <c r="D12" i="41"/>
  <c r="E12" i="41" s="1"/>
  <c r="D11" i="41"/>
  <c r="E11" i="41" s="1"/>
  <c r="D10" i="41"/>
  <c r="E10" i="41" s="1"/>
  <c r="D9" i="41"/>
  <c r="E9" i="41" s="1"/>
  <c r="D8" i="41"/>
  <c r="E8" i="41" s="1"/>
  <c r="D7" i="41"/>
  <c r="E7" i="41" s="1"/>
  <c r="D6" i="41"/>
  <c r="E6" i="41" s="1"/>
  <c r="D5" i="41"/>
  <c r="E5" i="41" s="1"/>
  <c r="E27" i="40"/>
  <c r="K26" i="40"/>
  <c r="L26" i="40" s="1"/>
  <c r="K25" i="40"/>
  <c r="L25" i="40" s="1"/>
  <c r="K24" i="40"/>
  <c r="L24" i="40" s="1"/>
  <c r="K23" i="40"/>
  <c r="L23" i="40" s="1"/>
  <c r="K22" i="40"/>
  <c r="L22" i="40" s="1"/>
  <c r="K21" i="40"/>
  <c r="L21" i="40" s="1"/>
  <c r="K20" i="40"/>
  <c r="L20" i="40" s="1"/>
  <c r="K19" i="40"/>
  <c r="L19" i="40" s="1"/>
  <c r="K18" i="40"/>
  <c r="L18" i="40" s="1"/>
  <c r="K17" i="40"/>
  <c r="L17" i="40" s="1"/>
  <c r="K16" i="40"/>
  <c r="L16" i="40" s="1"/>
  <c r="K15" i="40"/>
  <c r="L15" i="40" s="1"/>
  <c r="K14" i="40"/>
  <c r="L14" i="40" s="1"/>
  <c r="K13" i="40"/>
  <c r="L13" i="40" s="1"/>
  <c r="K12" i="40"/>
  <c r="L12" i="40" s="1"/>
  <c r="K11" i="40"/>
  <c r="L11" i="40" s="1"/>
  <c r="K10" i="40"/>
  <c r="L10" i="40" s="1"/>
  <c r="K9" i="40"/>
  <c r="L9" i="40" s="1"/>
  <c r="K8" i="40"/>
  <c r="L8" i="40" s="1"/>
  <c r="K7" i="40"/>
  <c r="L7" i="40" s="1"/>
  <c r="K6" i="40"/>
  <c r="L6" i="40" s="1"/>
  <c r="K5" i="40"/>
  <c r="L5" i="40" s="1"/>
  <c r="K4" i="40"/>
  <c r="L4" i="40" s="1"/>
  <c r="K3" i="40"/>
  <c r="L3" i="40" s="1"/>
  <c r="G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4" i="40"/>
  <c r="F3" i="40"/>
  <c r="F27" i="40" s="1"/>
  <c r="M10" i="40" l="1"/>
  <c r="N10" i="40" s="1"/>
  <c r="M26" i="40"/>
  <c r="N26" i="40" s="1"/>
  <c r="M7" i="40"/>
  <c r="N7" i="40" s="1"/>
  <c r="M11" i="40"/>
  <c r="N11" i="40" s="1"/>
  <c r="M15" i="40"/>
  <c r="N15" i="40" s="1"/>
  <c r="M19" i="40"/>
  <c r="N19" i="40" s="1"/>
  <c r="M23" i="40"/>
  <c r="N23" i="40" s="1"/>
  <c r="P31" i="40"/>
  <c r="O33" i="40" s="1"/>
  <c r="M4" i="40"/>
  <c r="N4" i="40" s="1"/>
  <c r="M8" i="40"/>
  <c r="N8" i="40" s="1"/>
  <c r="M12" i="40"/>
  <c r="N12" i="40" s="1"/>
  <c r="M16" i="40"/>
  <c r="N16" i="40" s="1"/>
  <c r="M20" i="40"/>
  <c r="N20" i="40" s="1"/>
  <c r="M24" i="40"/>
  <c r="N24" i="40" s="1"/>
  <c r="M6" i="40"/>
  <c r="N6" i="40" s="1"/>
  <c r="M14" i="40"/>
  <c r="N14" i="40"/>
  <c r="M18" i="40"/>
  <c r="N18" i="40" s="1"/>
  <c r="M22" i="40"/>
  <c r="N22" i="40" s="1"/>
  <c r="L27" i="40"/>
  <c r="M27" i="40" s="1"/>
  <c r="M3" i="40"/>
  <c r="N3" i="40" s="1"/>
  <c r="N5" i="40"/>
  <c r="M5" i="40"/>
  <c r="M9" i="40"/>
  <c r="N9" i="40"/>
  <c r="N13" i="40"/>
  <c r="M13" i="40"/>
  <c r="M17" i="40"/>
  <c r="N17" i="40" s="1"/>
  <c r="M21" i="40"/>
  <c r="N21" i="40" s="1"/>
  <c r="M25" i="40"/>
  <c r="N25" i="40" s="1"/>
  <c r="J31" i="40"/>
  <c r="M8" i="41"/>
  <c r="N8" i="41" s="1"/>
  <c r="M12" i="41"/>
  <c r="N12" i="41" s="1"/>
  <c r="M16" i="41"/>
  <c r="N16" i="41" s="1"/>
  <c r="M20" i="41"/>
  <c r="N20" i="41" s="1"/>
  <c r="M24" i="41"/>
  <c r="N24" i="41" s="1"/>
  <c r="M28" i="41"/>
  <c r="N28" i="41" s="1"/>
  <c r="M9" i="41"/>
  <c r="N9" i="41" s="1"/>
  <c r="M13" i="41"/>
  <c r="N13" i="41" s="1"/>
  <c r="M17" i="41"/>
  <c r="N17" i="41" s="1"/>
  <c r="M21" i="41"/>
  <c r="N21" i="41" s="1"/>
  <c r="M25" i="41"/>
  <c r="N25" i="41" s="1"/>
  <c r="M29" i="41"/>
  <c r="N29" i="41" s="1"/>
  <c r="M6" i="41"/>
  <c r="N6" i="41" s="1"/>
  <c r="M10" i="41"/>
  <c r="N10" i="41" s="1"/>
  <c r="M14" i="41"/>
  <c r="N14" i="41" s="1"/>
  <c r="M18" i="41"/>
  <c r="N18" i="41" s="1"/>
  <c r="M22" i="41"/>
  <c r="N22" i="41" s="1"/>
  <c r="M26" i="41"/>
  <c r="N26" i="41" s="1"/>
  <c r="M7" i="41"/>
  <c r="N7" i="41" s="1"/>
  <c r="M11" i="41"/>
  <c r="N11" i="41" s="1"/>
  <c r="M15" i="41"/>
  <c r="N15" i="41" s="1"/>
  <c r="M19" i="41"/>
  <c r="N19" i="41" s="1"/>
  <c r="M23" i="41"/>
  <c r="N23" i="41" s="1"/>
  <c r="M27" i="41"/>
  <c r="N27" i="41" s="1"/>
  <c r="N27" i="40"/>
</calcChain>
</file>

<file path=xl/sharedStrings.xml><?xml version="1.0" encoding="utf-8"?>
<sst xmlns="http://schemas.openxmlformats.org/spreadsheetml/2006/main" count="96" uniqueCount="40">
  <si>
    <t>VEHICULO</t>
  </si>
  <si>
    <t>CAPACIDAD</t>
  </si>
  <si>
    <t>DESTINO</t>
  </si>
  <si>
    <t>BUSETA</t>
  </si>
  <si>
    <t>BUS</t>
  </si>
  <si>
    <t>VALOR 5 HORAS</t>
  </si>
  <si>
    <t>VALOR DE UN RECORRIDO</t>
  </si>
  <si>
    <t>VARIAS LOCALIDADES DE BOGOTA</t>
  </si>
  <si>
    <t>MICROBUS-VANS</t>
  </si>
  <si>
    <t>12-15 PASAJEROS</t>
  </si>
  <si>
    <t>16-19 PASAJEROS</t>
  </si>
  <si>
    <t>25 PASAJEROS</t>
  </si>
  <si>
    <t>40 PASAJEROS</t>
  </si>
  <si>
    <t>HORARIO</t>
  </si>
  <si>
    <t>DESCRIPCION DEL SERVICIO</t>
  </si>
  <si>
    <t>VALOR DIA (8-12 horas)</t>
  </si>
  <si>
    <t xml:space="preserve">VR. MÁXIMO UNITARIO CON IVA </t>
  </si>
  <si>
    <t>FORMATO PROPUESTA ECONOMICA</t>
  </si>
  <si>
    <t>Nombre o Razón Social del Proponente: _____________________________</t>
  </si>
  <si>
    <t>NIT __________________________________________________________</t>
  </si>
  <si>
    <t>Nombre del Representante Legal: _________________________________</t>
  </si>
  <si>
    <t>C.C. No. ______________________ de _____________________________</t>
  </si>
  <si>
    <t>Dirección Comercial del Proponente ________________________________</t>
  </si>
  <si>
    <t>Teléfonos ___________________________ Fax _____________________</t>
  </si>
  <si>
    <t>Ciudad ______________________________________________________</t>
  </si>
  <si>
    <t>FIRMA: ________________________</t>
  </si>
  <si>
    <t>NOMBRE DE QUIEN FIRMA: ________________________</t>
  </si>
  <si>
    <t>SITUACIÓN FÁCTICA</t>
  </si>
  <si>
    <t>% DE MEJORA</t>
  </si>
  <si>
    <t>VALOR OBTENIDO</t>
  </si>
  <si>
    <t xml:space="preserve">mejora en propuesta incial de precios </t>
  </si>
  <si>
    <t xml:space="preserve">VALOR INCIAL </t>
  </si>
  <si>
    <t xml:space="preserve">VALOR DESCUENTO SEGÚN PORCENTAJE DE MEJORA INCIAL </t>
  </si>
  <si>
    <t>VALOR UNITARIO OFERTADO</t>
  </si>
  <si>
    <t>CODIGO UNSCP</t>
  </si>
  <si>
    <t>78111802 - 78111803</t>
  </si>
  <si>
    <t>4 - 7  HORAS</t>
  </si>
  <si>
    <t>10-15 PASAJEROS</t>
  </si>
  <si>
    <t>MUNICIPIOS ALEDAÑOS A BOGOTA (SOACHA, LA CALERA, CHIA, CAJICA, SOPO, COTA, TABIO, FUNZA, MOSQUERA)</t>
  </si>
  <si>
    <r>
      <t xml:space="preserve">Nota 1: </t>
    </r>
    <r>
      <rPr>
        <sz val="10"/>
        <rFont val="Arial"/>
        <family val="2"/>
      </rPr>
      <t xml:space="preserve">Los vehiculos ofertados (Buses, Busetas, Microbus vans) deben ofertarse de conformidad con los requerimientos
técnicos señalados por la entidad en el capítulo II del estudio previo (anexo técnico)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</si>
</sst>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1" formatCode="_-* #,##0_-;\-* #,##0_-;_-* &quot;-&quot;_-;_-@_-"/>
    <numFmt numFmtId="164" formatCode="_-&quot;$&quot;* #,##0_-;\-&quot;$&quot;* #,##0_-;_-&quot;$&quot;* &quot;-&quot;_-;_-@_-"/>
  </numFmts>
  <fonts count="10" x14ac:knownFonts="1">
    <font>
      <sz val="10"/>
      <name val="Arial"/>
    </font>
    <font>
      <sz val="8"/>
      <name val="Arial Narrow"/>
      <family val="2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  <font>
      <sz val="8"/>
      <color theme="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1" fontId="8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/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41" fontId="0" fillId="0" borderId="0" xfId="1" applyFont="1"/>
    <xf numFmtId="41" fontId="0" fillId="0" borderId="0" xfId="0" applyNumberFormat="1"/>
    <xf numFmtId="1" fontId="0" fillId="0" borderId="0" xfId="0" applyNumberFormat="1"/>
    <xf numFmtId="164" fontId="0" fillId="0" borderId="0" xfId="2" applyFont="1"/>
    <xf numFmtId="164" fontId="0" fillId="0" borderId="0" xfId="0" applyNumberFormat="1"/>
    <xf numFmtId="0" fontId="0" fillId="0" borderId="0" xfId="0" applyNumberFormat="1"/>
    <xf numFmtId="41" fontId="0" fillId="0" borderId="1" xfId="1" applyFont="1" applyBorder="1"/>
    <xf numFmtId="164" fontId="0" fillId="0" borderId="1" xfId="2" applyFont="1" applyBorder="1"/>
    <xf numFmtId="164" fontId="0" fillId="0" borderId="1" xfId="0" applyNumberFormat="1" applyBorder="1"/>
    <xf numFmtId="0" fontId="0" fillId="0" borderId="1" xfId="0" applyBorder="1"/>
    <xf numFmtId="41" fontId="0" fillId="0" borderId="1" xfId="0" applyNumberFormat="1" applyBorder="1"/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5" fontId="0" fillId="0" borderId="1" xfId="1" applyNumberFormat="1" applyFont="1" applyBorder="1" applyAlignment="1">
      <alignment horizontal="right"/>
    </xf>
    <xf numFmtId="0" fontId="6" fillId="0" borderId="0" xfId="0" applyFont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375329</xdr:colOff>
      <xdr:row>0</xdr:row>
      <xdr:rowOff>76200</xdr:rowOff>
    </xdr:from>
    <xdr:to>
      <xdr:col>1</xdr:col>
      <xdr:colOff>19049</xdr:colOff>
      <xdr:row>2</xdr:row>
      <xdr:rowOff>390525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91D91BD-0384-4099-88A0-8A48569BE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5329" y="76200"/>
          <a:ext cx="739095" cy="77152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0</xdr:row>
      <xdr:rowOff>114300</xdr:rowOff>
    </xdr:from>
    <xdr:to>
      <xdr:col>6</xdr:col>
      <xdr:colOff>354852</xdr:colOff>
      <xdr:row>2</xdr:row>
      <xdr:rowOff>333815</xdr:rowOff>
    </xdr:to>
    <xdr:pic>
      <xdr:nvPicPr>
        <xdr:cNvPr id="3" name="6 Imagen">
          <a:extLst>
            <a:ext uri="{FF2B5EF4-FFF2-40B4-BE49-F238E27FC236}">
              <a16:creationId xmlns:a16="http://schemas.microsoft.com/office/drawing/2014/main" id="{2B337183-14FC-49A5-BB60-4B44E9038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9250" y="114300"/>
          <a:ext cx="1621677" cy="676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3"/>
  <sheetViews>
    <sheetView tabSelected="1" workbookViewId="0">
      <selection activeCell="E31" sqref="E31"/>
    </sheetView>
  </sheetViews>
  <sheetFormatPr baseColWidth="10" defaultRowHeight="12.75" x14ac:dyDescent="0.2"/>
  <cols>
    <col min="1" max="1" width="16.42578125" customWidth="1"/>
    <col min="2" max="3" width="13.28515625" customWidth="1"/>
    <col min="4" max="4" width="20.7109375" customWidth="1"/>
    <col min="5" max="5" width="17" style="4" customWidth="1"/>
    <col min="6" max="6" width="19.7109375" customWidth="1"/>
  </cols>
  <sheetData>
    <row r="1" spans="1:11" s="5" customFormat="1" ht="18" customHeight="1" x14ac:dyDescent="0.2">
      <c r="A1" s="35" t="s">
        <v>17</v>
      </c>
      <c r="B1" s="35"/>
      <c r="C1" s="35"/>
      <c r="D1" s="35"/>
      <c r="E1" s="35"/>
      <c r="F1" s="35"/>
      <c r="G1" s="35"/>
      <c r="H1" s="6"/>
      <c r="I1" s="6"/>
      <c r="J1" s="6"/>
      <c r="K1" s="6"/>
    </row>
    <row r="2" spans="1:11" s="5" customFormat="1" ht="18" customHeight="1" x14ac:dyDescent="0.2">
      <c r="A2" s="35"/>
      <c r="B2" s="35"/>
      <c r="C2" s="35"/>
      <c r="D2" s="35"/>
      <c r="E2" s="35"/>
      <c r="F2" s="35"/>
      <c r="G2" s="35"/>
    </row>
    <row r="3" spans="1:11" s="5" customFormat="1" ht="39.75" customHeight="1" x14ac:dyDescent="0.2">
      <c r="A3" s="35"/>
      <c r="B3" s="35"/>
      <c r="C3" s="35"/>
      <c r="D3" s="35"/>
      <c r="E3" s="35"/>
      <c r="F3" s="35"/>
      <c r="G3" s="35"/>
    </row>
    <row r="4" spans="1:11" ht="12.75" customHeight="1" x14ac:dyDescent="0.2">
      <c r="A4" s="32" t="s">
        <v>14</v>
      </c>
      <c r="B4" s="33"/>
      <c r="C4" s="33"/>
      <c r="D4" s="34"/>
      <c r="E4" s="29" t="s">
        <v>16</v>
      </c>
      <c r="F4" s="29" t="s">
        <v>33</v>
      </c>
      <c r="G4" s="29" t="s">
        <v>34</v>
      </c>
    </row>
    <row r="5" spans="1:11" s="2" customFormat="1" ht="27.75" customHeight="1" x14ac:dyDescent="0.25">
      <c r="A5" s="3" t="s">
        <v>2</v>
      </c>
      <c r="B5" s="3" t="s">
        <v>0</v>
      </c>
      <c r="C5" s="3" t="s">
        <v>1</v>
      </c>
      <c r="D5" s="3" t="s">
        <v>13</v>
      </c>
      <c r="E5" s="29"/>
      <c r="F5" s="29"/>
      <c r="G5" s="29"/>
    </row>
    <row r="6" spans="1:11" ht="37.5" customHeight="1" x14ac:dyDescent="0.2">
      <c r="A6" s="30" t="s">
        <v>7</v>
      </c>
      <c r="B6" s="30" t="s">
        <v>8</v>
      </c>
      <c r="C6" s="30" t="s">
        <v>9</v>
      </c>
      <c r="D6" s="1" t="s">
        <v>36</v>
      </c>
      <c r="E6" s="27">
        <v>396921</v>
      </c>
      <c r="F6" s="25"/>
      <c r="G6" s="26" t="s">
        <v>35</v>
      </c>
    </row>
    <row r="7" spans="1:11" ht="25.5" x14ac:dyDescent="0.2">
      <c r="A7" s="30"/>
      <c r="B7" s="30"/>
      <c r="C7" s="30"/>
      <c r="D7" s="1" t="s">
        <v>15</v>
      </c>
      <c r="E7" s="27">
        <v>608511</v>
      </c>
      <c r="F7" s="25"/>
      <c r="G7" s="26" t="s">
        <v>35</v>
      </c>
    </row>
    <row r="8" spans="1:11" ht="25.5" x14ac:dyDescent="0.2">
      <c r="A8" s="30"/>
      <c r="B8" s="30"/>
      <c r="C8" s="30"/>
      <c r="D8" s="1" t="s">
        <v>6</v>
      </c>
      <c r="E8" s="27">
        <v>180948</v>
      </c>
      <c r="F8" s="25"/>
      <c r="G8" s="26" t="s">
        <v>35</v>
      </c>
    </row>
    <row r="9" spans="1:11" ht="25.5" x14ac:dyDescent="0.2">
      <c r="A9" s="30"/>
      <c r="B9" s="30" t="s">
        <v>8</v>
      </c>
      <c r="C9" s="30" t="s">
        <v>10</v>
      </c>
      <c r="D9" s="1" t="s">
        <v>5</v>
      </c>
      <c r="E9" s="27">
        <v>429032</v>
      </c>
      <c r="F9" s="25"/>
      <c r="G9" s="26" t="s">
        <v>35</v>
      </c>
    </row>
    <row r="10" spans="1:11" ht="25.5" x14ac:dyDescent="0.2">
      <c r="A10" s="30"/>
      <c r="B10" s="30"/>
      <c r="C10" s="30"/>
      <c r="D10" s="1" t="s">
        <v>15</v>
      </c>
      <c r="E10" s="27">
        <v>661241</v>
      </c>
      <c r="F10" s="25"/>
      <c r="G10" s="26" t="s">
        <v>35</v>
      </c>
    </row>
    <row r="11" spans="1:11" ht="25.5" x14ac:dyDescent="0.2">
      <c r="A11" s="30"/>
      <c r="B11" s="30"/>
      <c r="C11" s="30"/>
      <c r="D11" s="1" t="s">
        <v>6</v>
      </c>
      <c r="E11" s="27">
        <v>193407</v>
      </c>
      <c r="F11" s="25"/>
      <c r="G11" s="26" t="s">
        <v>35</v>
      </c>
    </row>
    <row r="12" spans="1:11" ht="25.5" x14ac:dyDescent="0.2">
      <c r="A12" s="30"/>
      <c r="B12" s="30" t="s">
        <v>3</v>
      </c>
      <c r="C12" s="30" t="s">
        <v>11</v>
      </c>
      <c r="D12" s="1" t="s">
        <v>5</v>
      </c>
      <c r="E12" s="27">
        <v>492381</v>
      </c>
      <c r="F12" s="25"/>
      <c r="G12" s="26" t="s">
        <v>35</v>
      </c>
    </row>
    <row r="13" spans="1:11" ht="25.5" x14ac:dyDescent="0.2">
      <c r="A13" s="30"/>
      <c r="B13" s="30"/>
      <c r="C13" s="30"/>
      <c r="D13" s="1" t="s">
        <v>15</v>
      </c>
      <c r="E13" s="27">
        <v>763602</v>
      </c>
      <c r="F13" s="25"/>
      <c r="G13" s="26" t="s">
        <v>35</v>
      </c>
    </row>
    <row r="14" spans="1:11" ht="25.5" x14ac:dyDescent="0.2">
      <c r="A14" s="30"/>
      <c r="B14" s="30"/>
      <c r="C14" s="30"/>
      <c r="D14" s="1" t="s">
        <v>6</v>
      </c>
      <c r="E14" s="27">
        <v>288997</v>
      </c>
      <c r="F14" s="25"/>
      <c r="G14" s="26" t="s">
        <v>35</v>
      </c>
    </row>
    <row r="15" spans="1:11" ht="25.5" x14ac:dyDescent="0.2">
      <c r="A15" s="30"/>
      <c r="B15" s="30" t="s">
        <v>4</v>
      </c>
      <c r="C15" s="30" t="s">
        <v>12</v>
      </c>
      <c r="D15" s="1" t="s">
        <v>5</v>
      </c>
      <c r="E15" s="27">
        <v>649010</v>
      </c>
      <c r="F15" s="25"/>
      <c r="G15" s="26" t="s">
        <v>35</v>
      </c>
    </row>
    <row r="16" spans="1:11" ht="25.5" x14ac:dyDescent="0.2">
      <c r="A16" s="30"/>
      <c r="B16" s="30"/>
      <c r="C16" s="30"/>
      <c r="D16" s="1" t="s">
        <v>15</v>
      </c>
      <c r="E16" s="27">
        <v>891732</v>
      </c>
      <c r="F16" s="25"/>
      <c r="G16" s="26" t="s">
        <v>35</v>
      </c>
    </row>
    <row r="17" spans="1:7" ht="25.5" x14ac:dyDescent="0.2">
      <c r="A17" s="30"/>
      <c r="B17" s="30"/>
      <c r="C17" s="30"/>
      <c r="D17" s="1" t="s">
        <v>6</v>
      </c>
      <c r="E17" s="27">
        <v>408998</v>
      </c>
      <c r="F17" s="25"/>
      <c r="G17" s="26" t="s">
        <v>35</v>
      </c>
    </row>
    <row r="18" spans="1:7" ht="25.5" x14ac:dyDescent="0.2">
      <c r="A18" s="31" t="s">
        <v>38</v>
      </c>
      <c r="B18" s="31" t="s">
        <v>8</v>
      </c>
      <c r="C18" s="31" t="s">
        <v>37</v>
      </c>
      <c r="D18" s="9" t="s">
        <v>5</v>
      </c>
      <c r="E18" s="27">
        <v>560139</v>
      </c>
      <c r="F18" s="25"/>
      <c r="G18" s="26" t="s">
        <v>35</v>
      </c>
    </row>
    <row r="19" spans="1:7" ht="25.5" x14ac:dyDescent="0.2">
      <c r="A19" s="31"/>
      <c r="B19" s="31"/>
      <c r="C19" s="31"/>
      <c r="D19" s="9" t="s">
        <v>15</v>
      </c>
      <c r="E19" s="27">
        <v>610998</v>
      </c>
      <c r="F19" s="25"/>
      <c r="G19" s="26" t="s">
        <v>35</v>
      </c>
    </row>
    <row r="20" spans="1:7" ht="25.5" x14ac:dyDescent="0.2">
      <c r="A20" s="31"/>
      <c r="B20" s="31"/>
      <c r="C20" s="31"/>
      <c r="D20" s="9" t="s">
        <v>6</v>
      </c>
      <c r="E20" s="27">
        <v>331579</v>
      </c>
      <c r="F20" s="25"/>
      <c r="G20" s="26" t="s">
        <v>35</v>
      </c>
    </row>
    <row r="21" spans="1:7" ht="25.5" x14ac:dyDescent="0.2">
      <c r="A21" s="31"/>
      <c r="B21" s="31" t="s">
        <v>8</v>
      </c>
      <c r="C21" s="31" t="s">
        <v>10</v>
      </c>
      <c r="D21" s="9" t="s">
        <v>5</v>
      </c>
      <c r="E21" s="27">
        <v>540479</v>
      </c>
      <c r="F21" s="25"/>
      <c r="G21" s="26" t="s">
        <v>35</v>
      </c>
    </row>
    <row r="22" spans="1:7" ht="25.5" x14ac:dyDescent="0.2">
      <c r="A22" s="31"/>
      <c r="B22" s="31"/>
      <c r="C22" s="31"/>
      <c r="D22" s="9" t="s">
        <v>15</v>
      </c>
      <c r="E22" s="27">
        <v>798090</v>
      </c>
      <c r="F22" s="25"/>
      <c r="G22" s="26" t="s">
        <v>35</v>
      </c>
    </row>
    <row r="23" spans="1:7" ht="25.5" x14ac:dyDescent="0.2">
      <c r="A23" s="31"/>
      <c r="B23" s="31"/>
      <c r="C23" s="31"/>
      <c r="D23" s="9" t="s">
        <v>6</v>
      </c>
      <c r="E23" s="27">
        <v>380026</v>
      </c>
      <c r="F23" s="25"/>
      <c r="G23" s="26" t="s">
        <v>35</v>
      </c>
    </row>
    <row r="24" spans="1:7" ht="25.5" x14ac:dyDescent="0.2">
      <c r="A24" s="31"/>
      <c r="B24" s="31" t="s">
        <v>3</v>
      </c>
      <c r="C24" s="31" t="s">
        <v>11</v>
      </c>
      <c r="D24" s="9" t="s">
        <v>5</v>
      </c>
      <c r="E24" s="27">
        <v>651401</v>
      </c>
      <c r="F24" s="25"/>
      <c r="G24" s="26" t="s">
        <v>35</v>
      </c>
    </row>
    <row r="25" spans="1:7" ht="25.5" x14ac:dyDescent="0.2">
      <c r="A25" s="31"/>
      <c r="B25" s="31"/>
      <c r="C25" s="31"/>
      <c r="D25" s="9" t="s">
        <v>15</v>
      </c>
      <c r="E25" s="27">
        <v>916640</v>
      </c>
      <c r="F25" s="25"/>
      <c r="G25" s="26" t="s">
        <v>35</v>
      </c>
    </row>
    <row r="26" spans="1:7" ht="25.5" x14ac:dyDescent="0.2">
      <c r="A26" s="31"/>
      <c r="B26" s="31"/>
      <c r="C26" s="31"/>
      <c r="D26" s="9" t="s">
        <v>6</v>
      </c>
      <c r="E26" s="27">
        <v>457860</v>
      </c>
      <c r="F26" s="25"/>
      <c r="G26" s="26" t="s">
        <v>35</v>
      </c>
    </row>
    <row r="27" spans="1:7" ht="25.5" x14ac:dyDescent="0.2">
      <c r="A27" s="31"/>
      <c r="B27" s="31" t="s">
        <v>4</v>
      </c>
      <c r="C27" s="31" t="s">
        <v>12</v>
      </c>
      <c r="D27" s="9" t="s">
        <v>5</v>
      </c>
      <c r="E27" s="27">
        <v>705949</v>
      </c>
      <c r="F27" s="25"/>
      <c r="G27" s="26" t="s">
        <v>35</v>
      </c>
    </row>
    <row r="28" spans="1:7" ht="25.5" x14ac:dyDescent="0.2">
      <c r="A28" s="31"/>
      <c r="B28" s="31"/>
      <c r="C28" s="31"/>
      <c r="D28" s="9" t="s">
        <v>15</v>
      </c>
      <c r="E28" s="27">
        <v>1001990</v>
      </c>
      <c r="F28" s="25"/>
      <c r="G28" s="26" t="s">
        <v>35</v>
      </c>
    </row>
    <row r="29" spans="1:7" ht="25.5" x14ac:dyDescent="0.2">
      <c r="A29" s="31"/>
      <c r="B29" s="31"/>
      <c r="C29" s="31"/>
      <c r="D29" s="9" t="s">
        <v>6</v>
      </c>
      <c r="E29" s="27">
        <v>575000</v>
      </c>
      <c r="F29" s="25"/>
      <c r="G29" s="26" t="s">
        <v>35</v>
      </c>
    </row>
    <row r="32" spans="1:7" ht="38.25" customHeight="1" x14ac:dyDescent="0.2">
      <c r="A32" s="28" t="s">
        <v>39</v>
      </c>
      <c r="B32" s="28"/>
      <c r="C32" s="28"/>
      <c r="D32" s="28"/>
      <c r="E32" s="28"/>
      <c r="F32" s="28"/>
    </row>
    <row r="33" spans="1:1" x14ac:dyDescent="0.2">
      <c r="A33" s="7"/>
    </row>
    <row r="34" spans="1:1" x14ac:dyDescent="0.2">
      <c r="A34" s="7"/>
    </row>
    <row r="35" spans="1:1" x14ac:dyDescent="0.2">
      <c r="A35" s="8" t="s">
        <v>18</v>
      </c>
    </row>
    <row r="36" spans="1:1" x14ac:dyDescent="0.2">
      <c r="A36" s="8" t="s">
        <v>19</v>
      </c>
    </row>
    <row r="37" spans="1:1" x14ac:dyDescent="0.2">
      <c r="A37" s="8" t="s">
        <v>20</v>
      </c>
    </row>
    <row r="38" spans="1:1" x14ac:dyDescent="0.2">
      <c r="A38" s="8" t="s">
        <v>21</v>
      </c>
    </row>
    <row r="39" spans="1:1" x14ac:dyDescent="0.2">
      <c r="A39" s="8" t="s">
        <v>22</v>
      </c>
    </row>
    <row r="40" spans="1:1" x14ac:dyDescent="0.2">
      <c r="A40" s="8" t="s">
        <v>23</v>
      </c>
    </row>
    <row r="41" spans="1:1" x14ac:dyDescent="0.2">
      <c r="A41" s="8" t="s">
        <v>24</v>
      </c>
    </row>
    <row r="42" spans="1:1" x14ac:dyDescent="0.2">
      <c r="A42" s="8" t="s">
        <v>25</v>
      </c>
    </row>
    <row r="43" spans="1:1" x14ac:dyDescent="0.2">
      <c r="A43" s="8" t="s">
        <v>26</v>
      </c>
    </row>
  </sheetData>
  <mergeCells count="24">
    <mergeCell ref="G4:G5"/>
    <mergeCell ref="A1:G3"/>
    <mergeCell ref="B21:B23"/>
    <mergeCell ref="B24:B26"/>
    <mergeCell ref="B27:B29"/>
    <mergeCell ref="C18:C20"/>
    <mergeCell ref="C21:C23"/>
    <mergeCell ref="C24:C26"/>
    <mergeCell ref="C27:C29"/>
    <mergeCell ref="A32:F32"/>
    <mergeCell ref="F4:F5"/>
    <mergeCell ref="B6:B8"/>
    <mergeCell ref="C6:C8"/>
    <mergeCell ref="B9:B11"/>
    <mergeCell ref="C9:C11"/>
    <mergeCell ref="B12:B14"/>
    <mergeCell ref="C12:C14"/>
    <mergeCell ref="A18:A29"/>
    <mergeCell ref="A6:A17"/>
    <mergeCell ref="A4:D4"/>
    <mergeCell ref="E4:E5"/>
    <mergeCell ref="B15:B17"/>
    <mergeCell ref="C15:C17"/>
    <mergeCell ref="B18:B20"/>
  </mergeCells>
  <printOptions horizontalCentered="1"/>
  <pageMargins left="0" right="0" top="0.74803149606299213" bottom="0.35433070866141736" header="0.31496062992125984" footer="0.31496062992125984"/>
  <pageSetup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P33"/>
  <sheetViews>
    <sheetView workbookViewId="0">
      <selection activeCell="J3" sqref="J3:J26"/>
    </sheetView>
  </sheetViews>
  <sheetFormatPr baseColWidth="10" defaultRowHeight="12.75" x14ac:dyDescent="0.2"/>
  <cols>
    <col min="4" max="5" width="11.42578125" style="10"/>
    <col min="6" max="6" width="12.5703125" bestFit="1" customWidth="1"/>
    <col min="10" max="10" width="12.28515625" bestFit="1" customWidth="1"/>
    <col min="13" max="13" width="11.42578125" style="13"/>
  </cols>
  <sheetData>
    <row r="3" spans="4:16" x14ac:dyDescent="0.2">
      <c r="D3" s="10">
        <v>250000</v>
      </c>
      <c r="E3" s="10">
        <v>284702</v>
      </c>
      <c r="F3" s="11">
        <f t="shared" ref="F3:F26" si="0">+D3*100/E3</f>
        <v>87.811114779664351</v>
      </c>
      <c r="G3">
        <v>12</v>
      </c>
      <c r="J3" s="10">
        <v>284702</v>
      </c>
      <c r="K3" s="13">
        <f t="shared" ref="K3:K26" si="1">+J3*11/100</f>
        <v>31317.22</v>
      </c>
      <c r="L3" s="14">
        <f t="shared" ref="L3:L26" si="2">+J3-K3</f>
        <v>253384.78</v>
      </c>
      <c r="M3" s="13">
        <f>+L3*2/100</f>
        <v>5067.6956</v>
      </c>
      <c r="N3" s="14">
        <f t="shared" ref="N3:N27" si="3">+L3-M3</f>
        <v>248317.08439999999</v>
      </c>
      <c r="P3" s="13">
        <f t="shared" ref="P3:P26" si="4">+J3*45/100</f>
        <v>128115.9</v>
      </c>
    </row>
    <row r="4" spans="4:16" x14ac:dyDescent="0.2">
      <c r="D4" s="10">
        <v>450000</v>
      </c>
      <c r="E4" s="10">
        <v>475146</v>
      </c>
      <c r="F4" s="12">
        <f t="shared" si="0"/>
        <v>94.707731939235515</v>
      </c>
      <c r="G4">
        <v>5</v>
      </c>
      <c r="J4" s="10">
        <v>475146</v>
      </c>
      <c r="K4" s="13">
        <f t="shared" si="1"/>
        <v>52266.06</v>
      </c>
      <c r="L4" s="14">
        <f t="shared" si="2"/>
        <v>422879.94</v>
      </c>
      <c r="M4" s="13">
        <f>+L4*2/100</f>
        <v>8457.5987999999998</v>
      </c>
      <c r="N4" s="14">
        <f t="shared" si="3"/>
        <v>414422.34120000002</v>
      </c>
      <c r="P4" s="13">
        <f t="shared" si="4"/>
        <v>213815.7</v>
      </c>
    </row>
    <row r="5" spans="4:16" x14ac:dyDescent="0.2">
      <c r="D5" s="10">
        <v>120000</v>
      </c>
      <c r="E5" s="10">
        <v>150747</v>
      </c>
      <c r="F5" s="11">
        <f t="shared" si="0"/>
        <v>79.603574200481603</v>
      </c>
      <c r="G5">
        <v>20</v>
      </c>
      <c r="J5" s="10">
        <v>150747</v>
      </c>
      <c r="K5" s="13">
        <f t="shared" si="1"/>
        <v>16582.169999999998</v>
      </c>
      <c r="L5" s="14">
        <f t="shared" si="2"/>
        <v>134164.83000000002</v>
      </c>
      <c r="M5" s="13">
        <f t="shared" ref="M5:M27" si="5">+L5*0.02</f>
        <v>2683.2966000000006</v>
      </c>
      <c r="N5" s="14">
        <f t="shared" si="3"/>
        <v>131481.53340000001</v>
      </c>
      <c r="P5" s="13">
        <f t="shared" si="4"/>
        <v>67836.149999999994</v>
      </c>
    </row>
    <row r="6" spans="4:16" x14ac:dyDescent="0.2">
      <c r="D6" s="10">
        <v>250000</v>
      </c>
      <c r="E6" s="10">
        <v>311339</v>
      </c>
      <c r="F6" s="11">
        <f t="shared" si="0"/>
        <v>80.298324334567781</v>
      </c>
      <c r="G6">
        <v>20</v>
      </c>
      <c r="J6" s="10">
        <v>311339</v>
      </c>
      <c r="K6">
        <f t="shared" si="1"/>
        <v>34247.29</v>
      </c>
      <c r="L6" s="11">
        <f t="shared" si="2"/>
        <v>277091.71000000002</v>
      </c>
      <c r="M6" s="13">
        <f t="shared" si="5"/>
        <v>5541.8342000000002</v>
      </c>
      <c r="N6" s="14">
        <f t="shared" si="3"/>
        <v>271549.87580000004</v>
      </c>
      <c r="P6" s="13">
        <f t="shared" si="4"/>
        <v>140102.54999999999</v>
      </c>
    </row>
    <row r="7" spans="4:16" x14ac:dyDescent="0.2">
      <c r="D7" s="10">
        <v>500000</v>
      </c>
      <c r="E7" s="10">
        <v>510191</v>
      </c>
      <c r="F7" s="11">
        <f t="shared" si="0"/>
        <v>98.002512784427793</v>
      </c>
      <c r="G7">
        <v>2</v>
      </c>
      <c r="J7" s="10">
        <v>510191</v>
      </c>
      <c r="K7" s="13">
        <f t="shared" si="1"/>
        <v>56121.01</v>
      </c>
      <c r="L7" s="14">
        <f t="shared" si="2"/>
        <v>454069.99</v>
      </c>
      <c r="M7" s="13">
        <f t="shared" si="5"/>
        <v>9081.3997999999992</v>
      </c>
      <c r="N7" s="14">
        <f t="shared" si="3"/>
        <v>444988.59019999998</v>
      </c>
      <c r="P7" s="13">
        <f t="shared" si="4"/>
        <v>229585.95</v>
      </c>
    </row>
    <row r="8" spans="4:16" x14ac:dyDescent="0.2">
      <c r="D8" s="10">
        <v>120000</v>
      </c>
      <c r="E8" s="10">
        <v>160681</v>
      </c>
      <c r="F8" s="11">
        <f t="shared" si="0"/>
        <v>74.682134166454034</v>
      </c>
      <c r="G8">
        <v>25</v>
      </c>
      <c r="J8" s="10">
        <v>160681</v>
      </c>
      <c r="K8" s="13">
        <f t="shared" si="1"/>
        <v>17674.91</v>
      </c>
      <c r="L8" s="14">
        <f t="shared" si="2"/>
        <v>143006.09</v>
      </c>
      <c r="M8" s="13">
        <f t="shared" si="5"/>
        <v>2860.1217999999999</v>
      </c>
      <c r="N8" s="14">
        <f t="shared" si="3"/>
        <v>140145.9682</v>
      </c>
      <c r="P8" s="13">
        <f t="shared" si="4"/>
        <v>72306.45</v>
      </c>
    </row>
    <row r="9" spans="4:16" x14ac:dyDescent="0.2">
      <c r="D9" s="10">
        <v>320000</v>
      </c>
      <c r="E9" s="10">
        <v>357722</v>
      </c>
      <c r="F9" s="11">
        <f t="shared" si="0"/>
        <v>89.454939869507612</v>
      </c>
      <c r="G9">
        <v>11</v>
      </c>
      <c r="J9" s="10">
        <v>357722</v>
      </c>
      <c r="K9" s="13">
        <f t="shared" si="1"/>
        <v>39349.42</v>
      </c>
      <c r="L9" s="14">
        <f t="shared" si="2"/>
        <v>318372.58</v>
      </c>
      <c r="M9" s="13">
        <f t="shared" si="5"/>
        <v>6367.4516000000003</v>
      </c>
      <c r="N9" s="14">
        <f t="shared" si="3"/>
        <v>312005.12840000005</v>
      </c>
      <c r="P9" s="13">
        <f t="shared" si="4"/>
        <v>160974.9</v>
      </c>
    </row>
    <row r="10" spans="4:16" x14ac:dyDescent="0.2">
      <c r="D10" s="10">
        <v>600000</v>
      </c>
      <c r="E10" s="10">
        <v>617254</v>
      </c>
      <c r="F10" s="11">
        <f t="shared" si="0"/>
        <v>97.204716372838405</v>
      </c>
      <c r="G10">
        <v>3</v>
      </c>
      <c r="J10" s="10">
        <v>617254</v>
      </c>
      <c r="K10" s="13">
        <f t="shared" si="1"/>
        <v>67897.94</v>
      </c>
      <c r="L10" s="14">
        <f t="shared" si="2"/>
        <v>549356.06000000006</v>
      </c>
      <c r="M10" s="13">
        <f t="shared" si="5"/>
        <v>10987.121200000001</v>
      </c>
      <c r="N10" s="14">
        <f t="shared" si="3"/>
        <v>538368.9388</v>
      </c>
      <c r="P10" s="13">
        <f t="shared" si="4"/>
        <v>277764.3</v>
      </c>
    </row>
    <row r="11" spans="4:16" x14ac:dyDescent="0.2">
      <c r="D11" s="10">
        <v>230765</v>
      </c>
      <c r="E11" s="10">
        <v>239998</v>
      </c>
      <c r="F11" s="11">
        <f t="shared" si="0"/>
        <v>96.152884607371732</v>
      </c>
      <c r="G11">
        <v>4</v>
      </c>
      <c r="J11" s="10">
        <v>239998</v>
      </c>
      <c r="K11" s="13">
        <f t="shared" si="1"/>
        <v>26399.78</v>
      </c>
      <c r="L11" s="14">
        <f t="shared" si="2"/>
        <v>213598.22</v>
      </c>
      <c r="M11" s="13">
        <f t="shared" si="5"/>
        <v>4271.9643999999998</v>
      </c>
      <c r="N11" s="14">
        <f t="shared" si="3"/>
        <v>209326.2556</v>
      </c>
      <c r="P11" s="13">
        <f t="shared" si="4"/>
        <v>107999.1</v>
      </c>
    </row>
    <row r="12" spans="4:16" x14ac:dyDescent="0.2">
      <c r="D12" s="10">
        <v>400000</v>
      </c>
      <c r="E12" s="10">
        <v>471277</v>
      </c>
      <c r="F12" s="11">
        <f t="shared" si="0"/>
        <v>84.87577369572459</v>
      </c>
      <c r="G12">
        <v>15</v>
      </c>
      <c r="J12" s="10">
        <v>471277</v>
      </c>
      <c r="K12" s="13">
        <f t="shared" si="1"/>
        <v>51840.47</v>
      </c>
      <c r="L12" s="14">
        <f t="shared" si="2"/>
        <v>419436.53</v>
      </c>
      <c r="M12" s="13">
        <f t="shared" si="5"/>
        <v>8388.7306000000008</v>
      </c>
      <c r="N12" s="14">
        <f t="shared" si="3"/>
        <v>411047.79940000002</v>
      </c>
      <c r="P12" s="13">
        <f t="shared" si="4"/>
        <v>212074.65</v>
      </c>
    </row>
    <row r="13" spans="4:16" x14ac:dyDescent="0.2">
      <c r="D13" s="10">
        <v>700000</v>
      </c>
      <c r="E13" s="10">
        <v>765408</v>
      </c>
      <c r="F13" s="11">
        <f t="shared" si="0"/>
        <v>91.454492244659065</v>
      </c>
      <c r="G13">
        <v>9</v>
      </c>
      <c r="J13" s="10">
        <v>765408</v>
      </c>
      <c r="K13" s="13">
        <f t="shared" si="1"/>
        <v>84194.880000000005</v>
      </c>
      <c r="L13" s="14">
        <f t="shared" si="2"/>
        <v>681213.12</v>
      </c>
      <c r="M13" s="13">
        <f t="shared" si="5"/>
        <v>13624.2624</v>
      </c>
      <c r="N13" s="14">
        <f t="shared" si="3"/>
        <v>667588.85759999999</v>
      </c>
      <c r="P13" s="13">
        <f t="shared" si="4"/>
        <v>344433.6</v>
      </c>
    </row>
    <row r="14" spans="4:16" x14ac:dyDescent="0.2">
      <c r="D14" s="10">
        <v>300000</v>
      </c>
      <c r="E14" s="10">
        <v>339674</v>
      </c>
      <c r="F14" s="11">
        <f t="shared" si="0"/>
        <v>88.319977390085782</v>
      </c>
      <c r="G14">
        <v>12</v>
      </c>
      <c r="J14" s="10">
        <v>339674</v>
      </c>
      <c r="K14" s="13">
        <f t="shared" si="1"/>
        <v>37364.14</v>
      </c>
      <c r="L14" s="14">
        <f t="shared" si="2"/>
        <v>302309.86</v>
      </c>
      <c r="M14" s="13">
        <f t="shared" si="5"/>
        <v>6046.1971999999996</v>
      </c>
      <c r="N14" s="14">
        <f t="shared" si="3"/>
        <v>296263.66279999999</v>
      </c>
      <c r="P14" s="13">
        <f t="shared" si="4"/>
        <v>152853.29999999999</v>
      </c>
    </row>
    <row r="15" spans="4:16" x14ac:dyDescent="0.2">
      <c r="D15" s="10">
        <v>400000</v>
      </c>
      <c r="E15" s="10">
        <v>406033</v>
      </c>
      <c r="F15" s="11">
        <f t="shared" si="0"/>
        <v>98.514160179098738</v>
      </c>
      <c r="G15">
        <v>1</v>
      </c>
      <c r="J15" s="10">
        <v>406033</v>
      </c>
      <c r="K15" s="13">
        <f t="shared" si="1"/>
        <v>44663.63</v>
      </c>
      <c r="L15" s="14">
        <f t="shared" si="2"/>
        <v>361369.37</v>
      </c>
      <c r="M15" s="13">
        <f t="shared" si="5"/>
        <v>7227.3873999999996</v>
      </c>
      <c r="N15" s="14">
        <f t="shared" si="3"/>
        <v>354141.98259999999</v>
      </c>
      <c r="P15" s="13">
        <f t="shared" si="4"/>
        <v>182714.85</v>
      </c>
    </row>
    <row r="16" spans="4:16" x14ac:dyDescent="0.2">
      <c r="D16" s="10">
        <v>400000</v>
      </c>
      <c r="E16" s="10">
        <v>506829</v>
      </c>
      <c r="F16" s="11">
        <f t="shared" si="0"/>
        <v>78.922082201294714</v>
      </c>
      <c r="G16">
        <v>21</v>
      </c>
      <c r="J16" s="10">
        <v>506829</v>
      </c>
      <c r="K16" s="13">
        <f t="shared" si="1"/>
        <v>55751.19</v>
      </c>
      <c r="L16" s="14">
        <f t="shared" si="2"/>
        <v>451077.81</v>
      </c>
      <c r="M16" s="13">
        <f t="shared" si="5"/>
        <v>9021.5562000000009</v>
      </c>
      <c r="N16" s="14">
        <f t="shared" si="3"/>
        <v>442056.25380000001</v>
      </c>
      <c r="P16" s="13">
        <f t="shared" si="4"/>
        <v>228073.05</v>
      </c>
    </row>
    <row r="17" spans="4:16" x14ac:dyDescent="0.2">
      <c r="D17" s="10">
        <v>247875</v>
      </c>
      <c r="E17" s="10">
        <v>258493</v>
      </c>
      <c r="F17" s="11">
        <f t="shared" si="0"/>
        <v>95.892345247260081</v>
      </c>
      <c r="G17">
        <v>4</v>
      </c>
      <c r="J17" s="10">
        <v>258493</v>
      </c>
      <c r="K17" s="13">
        <f t="shared" si="1"/>
        <v>28434.23</v>
      </c>
      <c r="L17" s="14">
        <f t="shared" si="2"/>
        <v>230058.77</v>
      </c>
      <c r="M17" s="13">
        <f t="shared" si="5"/>
        <v>4601.1754000000001</v>
      </c>
      <c r="N17" s="14">
        <f t="shared" si="3"/>
        <v>225457.59459999998</v>
      </c>
      <c r="P17" s="13">
        <f t="shared" si="4"/>
        <v>116321.85</v>
      </c>
    </row>
    <row r="18" spans="4:16" x14ac:dyDescent="0.2">
      <c r="D18" s="10">
        <v>350000</v>
      </c>
      <c r="E18" s="10">
        <v>420913</v>
      </c>
      <c r="F18" s="11">
        <f t="shared" si="0"/>
        <v>83.152575472841178</v>
      </c>
      <c r="G18">
        <v>17</v>
      </c>
      <c r="J18" s="10">
        <v>420913</v>
      </c>
      <c r="K18" s="13">
        <f t="shared" si="1"/>
        <v>46300.43</v>
      </c>
      <c r="L18" s="14">
        <f t="shared" si="2"/>
        <v>374612.57</v>
      </c>
      <c r="M18" s="13">
        <f t="shared" si="5"/>
        <v>7492.2514000000001</v>
      </c>
      <c r="N18" s="14">
        <f t="shared" si="3"/>
        <v>367120.3186</v>
      </c>
      <c r="P18" s="13">
        <f t="shared" si="4"/>
        <v>189410.85</v>
      </c>
    </row>
    <row r="19" spans="4:16" x14ac:dyDescent="0.2">
      <c r="D19" s="10">
        <v>600000</v>
      </c>
      <c r="E19" s="10">
        <v>620535</v>
      </c>
      <c r="F19" s="11">
        <f t="shared" si="0"/>
        <v>96.690758780729539</v>
      </c>
      <c r="G19">
        <v>3</v>
      </c>
      <c r="J19" s="10">
        <v>620535</v>
      </c>
      <c r="K19" s="13">
        <f t="shared" si="1"/>
        <v>68258.850000000006</v>
      </c>
      <c r="L19" s="14">
        <f t="shared" si="2"/>
        <v>552276.15</v>
      </c>
      <c r="M19" s="13">
        <f t="shared" si="5"/>
        <v>11045.523000000001</v>
      </c>
      <c r="N19" s="14">
        <f t="shared" si="3"/>
        <v>541230.62699999998</v>
      </c>
      <c r="P19" s="13">
        <f t="shared" si="4"/>
        <v>279240.75</v>
      </c>
    </row>
    <row r="20" spans="4:16" x14ac:dyDescent="0.2">
      <c r="D20" s="10">
        <v>280000</v>
      </c>
      <c r="E20" s="10">
        <v>288376</v>
      </c>
      <c r="F20" s="11">
        <f t="shared" si="0"/>
        <v>97.09545870668849</v>
      </c>
      <c r="G20">
        <v>3</v>
      </c>
      <c r="J20" s="10">
        <v>288376</v>
      </c>
      <c r="K20" s="13">
        <f t="shared" si="1"/>
        <v>31721.360000000001</v>
      </c>
      <c r="L20" s="14">
        <f t="shared" si="2"/>
        <v>256654.64</v>
      </c>
      <c r="M20" s="13">
        <f t="shared" si="5"/>
        <v>5133.0928000000004</v>
      </c>
      <c r="N20" s="14">
        <f t="shared" si="3"/>
        <v>251521.5472</v>
      </c>
      <c r="P20" s="13">
        <f t="shared" si="4"/>
        <v>129769.2</v>
      </c>
    </row>
    <row r="21" spans="4:16" x14ac:dyDescent="0.2">
      <c r="D21" s="10">
        <v>450000</v>
      </c>
      <c r="E21" s="10">
        <v>512298</v>
      </c>
      <c r="F21" s="11">
        <f t="shared" si="0"/>
        <v>87.839499666209903</v>
      </c>
      <c r="G21">
        <v>12</v>
      </c>
      <c r="J21" s="10">
        <v>512298</v>
      </c>
      <c r="K21" s="13">
        <f t="shared" si="1"/>
        <v>56352.78</v>
      </c>
      <c r="L21" s="14">
        <f t="shared" si="2"/>
        <v>455945.22</v>
      </c>
      <c r="M21" s="13">
        <f t="shared" si="5"/>
        <v>9118.9043999999994</v>
      </c>
      <c r="N21" s="14">
        <f t="shared" si="3"/>
        <v>446826.31559999997</v>
      </c>
      <c r="P21" s="13">
        <f t="shared" si="4"/>
        <v>230534.1</v>
      </c>
    </row>
    <row r="22" spans="4:16" x14ac:dyDescent="0.2">
      <c r="D22" s="10">
        <v>700000</v>
      </c>
      <c r="E22" s="10">
        <v>741446</v>
      </c>
      <c r="F22" s="11">
        <f t="shared" si="0"/>
        <v>94.410112132238893</v>
      </c>
      <c r="G22">
        <v>6</v>
      </c>
      <c r="J22" s="10">
        <v>741446</v>
      </c>
      <c r="K22" s="13">
        <f t="shared" si="1"/>
        <v>81559.06</v>
      </c>
      <c r="L22" s="14">
        <f t="shared" si="2"/>
        <v>659886.93999999994</v>
      </c>
      <c r="M22" s="13">
        <f t="shared" si="5"/>
        <v>13197.738799999999</v>
      </c>
      <c r="N22" s="14">
        <f t="shared" si="3"/>
        <v>646689.20119999989</v>
      </c>
      <c r="P22" s="13">
        <f t="shared" si="4"/>
        <v>333650.7</v>
      </c>
    </row>
    <row r="23" spans="4:16" x14ac:dyDescent="0.2">
      <c r="D23" s="10">
        <v>300000</v>
      </c>
      <c r="E23" s="10">
        <v>387127</v>
      </c>
      <c r="F23" s="11">
        <f t="shared" si="0"/>
        <v>77.493949014147816</v>
      </c>
      <c r="G23">
        <v>23</v>
      </c>
      <c r="H23" s="11"/>
      <c r="J23" s="10">
        <v>387127</v>
      </c>
      <c r="K23" s="13">
        <f t="shared" si="1"/>
        <v>42583.97</v>
      </c>
      <c r="L23" s="14">
        <f t="shared" si="2"/>
        <v>344543.03</v>
      </c>
      <c r="M23" s="13">
        <f t="shared" si="5"/>
        <v>6890.8606000000009</v>
      </c>
      <c r="N23" s="14">
        <f t="shared" si="3"/>
        <v>337652.16940000001</v>
      </c>
      <c r="P23" s="13">
        <f t="shared" si="4"/>
        <v>174207.15</v>
      </c>
    </row>
    <row r="24" spans="4:16" x14ac:dyDescent="0.2">
      <c r="D24" s="10">
        <v>500000</v>
      </c>
      <c r="E24" s="10">
        <v>592788</v>
      </c>
      <c r="F24" s="11">
        <f t="shared" si="0"/>
        <v>84.347186515246591</v>
      </c>
      <c r="G24">
        <v>16</v>
      </c>
      <c r="J24" s="10">
        <v>592788</v>
      </c>
      <c r="K24" s="13">
        <f t="shared" si="1"/>
        <v>65206.68</v>
      </c>
      <c r="L24" s="14">
        <f t="shared" si="2"/>
        <v>527581.31999999995</v>
      </c>
      <c r="M24" s="13">
        <f t="shared" si="5"/>
        <v>10551.626399999999</v>
      </c>
      <c r="N24" s="14">
        <f t="shared" si="3"/>
        <v>517029.69359999994</v>
      </c>
      <c r="P24" s="13">
        <f t="shared" si="4"/>
        <v>266754.59999999998</v>
      </c>
    </row>
    <row r="25" spans="4:16" x14ac:dyDescent="0.2">
      <c r="D25" s="10">
        <v>850000</v>
      </c>
      <c r="E25" s="10">
        <v>882449</v>
      </c>
      <c r="F25" s="11">
        <f t="shared" si="0"/>
        <v>96.322846986058124</v>
      </c>
      <c r="G25">
        <v>4</v>
      </c>
      <c r="J25" s="10">
        <v>882449</v>
      </c>
      <c r="K25" s="13">
        <f t="shared" si="1"/>
        <v>97069.39</v>
      </c>
      <c r="L25" s="14">
        <f t="shared" si="2"/>
        <v>785379.61</v>
      </c>
      <c r="M25" s="13">
        <f t="shared" si="5"/>
        <v>15707.592199999999</v>
      </c>
      <c r="N25" s="14">
        <f t="shared" si="3"/>
        <v>769672.01780000003</v>
      </c>
      <c r="P25" s="13">
        <f t="shared" si="4"/>
        <v>397102.05</v>
      </c>
    </row>
    <row r="26" spans="4:16" x14ac:dyDescent="0.2">
      <c r="D26" s="10">
        <v>400000</v>
      </c>
      <c r="E26" s="10">
        <v>459610</v>
      </c>
      <c r="F26" s="11">
        <f t="shared" si="0"/>
        <v>87.030308304867177</v>
      </c>
      <c r="G26">
        <v>13</v>
      </c>
      <c r="J26" s="10">
        <v>459610</v>
      </c>
      <c r="K26" s="13">
        <f t="shared" si="1"/>
        <v>50557.1</v>
      </c>
      <c r="L26" s="14">
        <f t="shared" si="2"/>
        <v>409052.9</v>
      </c>
      <c r="M26" s="13">
        <f t="shared" si="5"/>
        <v>8181.0580000000009</v>
      </c>
      <c r="N26" s="14">
        <f t="shared" si="3"/>
        <v>400871.842</v>
      </c>
      <c r="P26" s="13">
        <f t="shared" si="4"/>
        <v>206824.5</v>
      </c>
    </row>
    <row r="27" spans="4:16" x14ac:dyDescent="0.2">
      <c r="E27" s="10">
        <f>SUM(E3:E26)</f>
        <v>10761036</v>
      </c>
      <c r="F27" s="11">
        <f>SUM(F3:F26)</f>
        <v>2140.2794595916994</v>
      </c>
      <c r="G27">
        <f>SUM(G3:G26)</f>
        <v>261</v>
      </c>
      <c r="J27" s="13">
        <f>SUM(J3:J26)</f>
        <v>10761036</v>
      </c>
      <c r="L27" s="14">
        <f>SUM(L3:L26)</f>
        <v>9577322.040000001</v>
      </c>
      <c r="M27" s="13">
        <f t="shared" si="5"/>
        <v>191546.44080000001</v>
      </c>
      <c r="N27" s="14">
        <f t="shared" si="3"/>
        <v>9385775.599200001</v>
      </c>
      <c r="P27" s="14">
        <f>SUM(P3:P26)</f>
        <v>4842466.2</v>
      </c>
    </row>
    <row r="30" spans="4:16" x14ac:dyDescent="0.2">
      <c r="I30" s="11"/>
      <c r="N30" s="14">
        <f>+J27-P27</f>
        <v>5918569.7999999998</v>
      </c>
    </row>
    <row r="31" spans="4:16" x14ac:dyDescent="0.2">
      <c r="I31" s="15"/>
      <c r="J31" s="14">
        <f>+J27-N27</f>
        <v>1375260.400799999</v>
      </c>
      <c r="P31" s="13">
        <f>+N30*2/100</f>
        <v>118371.39599999999</v>
      </c>
    </row>
    <row r="32" spans="4:16" x14ac:dyDescent="0.2">
      <c r="I32" s="14"/>
      <c r="L32" s="14"/>
    </row>
    <row r="33" spans="15:15" x14ac:dyDescent="0.2">
      <c r="O33" s="14">
        <f>+N30-P31</f>
        <v>5800198.4040000001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29"/>
  <sheetViews>
    <sheetView topLeftCell="A4" workbookViewId="0">
      <selection activeCell="I30" sqref="I30"/>
    </sheetView>
  </sheetViews>
  <sheetFormatPr baseColWidth="10" defaultRowHeight="12.75" x14ac:dyDescent="0.2"/>
  <cols>
    <col min="4" max="4" width="19.42578125" customWidth="1"/>
    <col min="11" max="11" width="22.7109375" customWidth="1"/>
    <col min="12" max="12" width="11.42578125" customWidth="1"/>
  </cols>
  <sheetData>
    <row r="3" spans="1:14" ht="13.5" thickBot="1" x14ac:dyDescent="0.25"/>
    <row r="4" spans="1:14" ht="62.25" customHeight="1" x14ac:dyDescent="0.2">
      <c r="A4" s="21" t="s">
        <v>27</v>
      </c>
      <c r="B4" s="22" t="s">
        <v>28</v>
      </c>
      <c r="C4" s="21" t="s">
        <v>31</v>
      </c>
      <c r="D4" s="21" t="s">
        <v>32</v>
      </c>
      <c r="E4" s="22" t="s">
        <v>29</v>
      </c>
      <c r="H4" s="21"/>
      <c r="I4" s="23"/>
      <c r="J4" s="24" t="s">
        <v>27</v>
      </c>
      <c r="K4" s="24" t="s">
        <v>28</v>
      </c>
      <c r="L4" s="24" t="s">
        <v>31</v>
      </c>
      <c r="M4" s="24" t="s">
        <v>32</v>
      </c>
      <c r="N4" s="24" t="s">
        <v>29</v>
      </c>
    </row>
    <row r="5" spans="1:14" ht="19.5" customHeight="1" x14ac:dyDescent="0.2">
      <c r="A5" s="36" t="s">
        <v>30</v>
      </c>
      <c r="B5" s="37">
        <v>0.11</v>
      </c>
      <c r="C5" s="16">
        <v>284702</v>
      </c>
      <c r="D5" s="17">
        <f t="shared" ref="D5:D28" si="0">+C5*11/100</f>
        <v>31317.22</v>
      </c>
      <c r="E5" s="18">
        <f t="shared" ref="E5:E28" si="1">+C5-D5</f>
        <v>253384.78</v>
      </c>
      <c r="J5" s="19"/>
      <c r="K5" s="19"/>
      <c r="L5" s="19"/>
      <c r="M5" s="19"/>
      <c r="N5" s="19"/>
    </row>
    <row r="6" spans="1:14" x14ac:dyDescent="0.2">
      <c r="A6" s="36"/>
      <c r="B6" s="37"/>
      <c r="C6" s="16">
        <v>475146</v>
      </c>
      <c r="D6" s="17">
        <f t="shared" si="0"/>
        <v>52266.06</v>
      </c>
      <c r="E6" s="18">
        <f t="shared" si="1"/>
        <v>422879.94</v>
      </c>
      <c r="J6" s="16">
        <v>284702</v>
      </c>
      <c r="K6" s="17">
        <f t="shared" ref="K6:K29" si="2">+J6*11/100</f>
        <v>31317.22</v>
      </c>
      <c r="L6" s="18">
        <f t="shared" ref="L6:L29" si="3">+J6-K6</f>
        <v>253384.78</v>
      </c>
      <c r="M6" s="17">
        <f>+L6*2/100</f>
        <v>5067.6956</v>
      </c>
      <c r="N6" s="18">
        <f t="shared" ref="N6:N29" si="4">+L6-M6</f>
        <v>248317.08439999999</v>
      </c>
    </row>
    <row r="7" spans="1:14" x14ac:dyDescent="0.2">
      <c r="A7" s="36"/>
      <c r="B7" s="37"/>
      <c r="C7" s="16">
        <v>150747</v>
      </c>
      <c r="D7" s="17">
        <f t="shared" si="0"/>
        <v>16582.169999999998</v>
      </c>
      <c r="E7" s="18">
        <f t="shared" si="1"/>
        <v>134164.83000000002</v>
      </c>
      <c r="J7" s="16">
        <v>475146</v>
      </c>
      <c r="K7" s="17">
        <f t="shared" si="2"/>
        <v>52266.06</v>
      </c>
      <c r="L7" s="18">
        <f t="shared" si="3"/>
        <v>422879.94</v>
      </c>
      <c r="M7" s="17">
        <f>+L7*2/100</f>
        <v>8457.5987999999998</v>
      </c>
      <c r="N7" s="18">
        <f t="shared" si="4"/>
        <v>414422.34120000002</v>
      </c>
    </row>
    <row r="8" spans="1:14" x14ac:dyDescent="0.2">
      <c r="A8" s="36"/>
      <c r="B8" s="37"/>
      <c r="C8" s="16">
        <v>311339</v>
      </c>
      <c r="D8" s="19">
        <f t="shared" si="0"/>
        <v>34247.29</v>
      </c>
      <c r="E8" s="20">
        <f t="shared" si="1"/>
        <v>277091.71000000002</v>
      </c>
      <c r="J8" s="16">
        <v>150747</v>
      </c>
      <c r="K8" s="17">
        <f t="shared" si="2"/>
        <v>16582.169999999998</v>
      </c>
      <c r="L8" s="18">
        <f t="shared" si="3"/>
        <v>134164.83000000002</v>
      </c>
      <c r="M8" s="17">
        <f t="shared" ref="M8:M29" si="5">+L8*0.02</f>
        <v>2683.2966000000006</v>
      </c>
      <c r="N8" s="18">
        <f t="shared" si="4"/>
        <v>131481.53340000001</v>
      </c>
    </row>
    <row r="9" spans="1:14" x14ac:dyDescent="0.2">
      <c r="A9" s="36"/>
      <c r="B9" s="37"/>
      <c r="C9" s="16">
        <v>510191</v>
      </c>
      <c r="D9" s="17">
        <f t="shared" si="0"/>
        <v>56121.01</v>
      </c>
      <c r="E9" s="18">
        <f t="shared" si="1"/>
        <v>454069.99</v>
      </c>
      <c r="J9" s="16">
        <v>311339</v>
      </c>
      <c r="K9" s="17">
        <f t="shared" si="2"/>
        <v>34247.29</v>
      </c>
      <c r="L9" s="17">
        <f t="shared" si="3"/>
        <v>277091.71000000002</v>
      </c>
      <c r="M9" s="17">
        <f t="shared" si="5"/>
        <v>5541.8342000000002</v>
      </c>
      <c r="N9" s="18">
        <f t="shared" si="4"/>
        <v>271549.87580000004</v>
      </c>
    </row>
    <row r="10" spans="1:14" x14ac:dyDescent="0.2">
      <c r="A10" s="36"/>
      <c r="B10" s="37"/>
      <c r="C10" s="16">
        <v>160681</v>
      </c>
      <c r="D10" s="17">
        <f t="shared" si="0"/>
        <v>17674.91</v>
      </c>
      <c r="E10" s="18">
        <f t="shared" si="1"/>
        <v>143006.09</v>
      </c>
      <c r="J10" s="16">
        <v>510191</v>
      </c>
      <c r="K10" s="17">
        <f t="shared" si="2"/>
        <v>56121.01</v>
      </c>
      <c r="L10" s="18">
        <f t="shared" si="3"/>
        <v>454069.99</v>
      </c>
      <c r="M10" s="17">
        <f t="shared" si="5"/>
        <v>9081.3997999999992</v>
      </c>
      <c r="N10" s="18">
        <f t="shared" si="4"/>
        <v>444988.59019999998</v>
      </c>
    </row>
    <row r="11" spans="1:14" x14ac:dyDescent="0.2">
      <c r="A11" s="36"/>
      <c r="B11" s="37"/>
      <c r="C11" s="16">
        <v>357722</v>
      </c>
      <c r="D11" s="17">
        <f t="shared" si="0"/>
        <v>39349.42</v>
      </c>
      <c r="E11" s="18">
        <f t="shared" si="1"/>
        <v>318372.58</v>
      </c>
      <c r="J11" s="16">
        <v>160681</v>
      </c>
      <c r="K11" s="17">
        <f t="shared" si="2"/>
        <v>17674.91</v>
      </c>
      <c r="L11" s="18">
        <f t="shared" si="3"/>
        <v>143006.09</v>
      </c>
      <c r="M11" s="17">
        <f t="shared" si="5"/>
        <v>2860.1217999999999</v>
      </c>
      <c r="N11" s="18">
        <f t="shared" si="4"/>
        <v>140145.9682</v>
      </c>
    </row>
    <row r="12" spans="1:14" x14ac:dyDescent="0.2">
      <c r="A12" s="36"/>
      <c r="B12" s="37"/>
      <c r="C12" s="16">
        <v>617254</v>
      </c>
      <c r="D12" s="17">
        <f t="shared" si="0"/>
        <v>67897.94</v>
      </c>
      <c r="E12" s="18">
        <f t="shared" si="1"/>
        <v>549356.06000000006</v>
      </c>
      <c r="J12" s="16">
        <v>357722</v>
      </c>
      <c r="K12" s="17">
        <f t="shared" si="2"/>
        <v>39349.42</v>
      </c>
      <c r="L12" s="18">
        <f t="shared" si="3"/>
        <v>318372.58</v>
      </c>
      <c r="M12" s="17">
        <f t="shared" si="5"/>
        <v>6367.4516000000003</v>
      </c>
      <c r="N12" s="18">
        <f t="shared" si="4"/>
        <v>312005.12840000005</v>
      </c>
    </row>
    <row r="13" spans="1:14" x14ac:dyDescent="0.2">
      <c r="A13" s="36"/>
      <c r="B13" s="37"/>
      <c r="C13" s="16">
        <v>239998</v>
      </c>
      <c r="D13" s="17">
        <f t="shared" si="0"/>
        <v>26399.78</v>
      </c>
      <c r="E13" s="18">
        <f t="shared" si="1"/>
        <v>213598.22</v>
      </c>
      <c r="J13" s="16">
        <v>617254</v>
      </c>
      <c r="K13" s="17">
        <f t="shared" si="2"/>
        <v>67897.94</v>
      </c>
      <c r="L13" s="18">
        <f t="shared" si="3"/>
        <v>549356.06000000006</v>
      </c>
      <c r="M13" s="17">
        <f t="shared" si="5"/>
        <v>10987.121200000001</v>
      </c>
      <c r="N13" s="18">
        <f t="shared" si="4"/>
        <v>538368.9388</v>
      </c>
    </row>
    <row r="14" spans="1:14" x14ac:dyDescent="0.2">
      <c r="A14" s="36"/>
      <c r="B14" s="37"/>
      <c r="C14" s="16">
        <v>471277</v>
      </c>
      <c r="D14" s="17">
        <f t="shared" si="0"/>
        <v>51840.47</v>
      </c>
      <c r="E14" s="18">
        <f t="shared" si="1"/>
        <v>419436.53</v>
      </c>
      <c r="J14" s="16">
        <v>239998</v>
      </c>
      <c r="K14" s="17">
        <f t="shared" si="2"/>
        <v>26399.78</v>
      </c>
      <c r="L14" s="18">
        <f t="shared" si="3"/>
        <v>213598.22</v>
      </c>
      <c r="M14" s="17">
        <f t="shared" si="5"/>
        <v>4271.9643999999998</v>
      </c>
      <c r="N14" s="18">
        <f t="shared" si="4"/>
        <v>209326.2556</v>
      </c>
    </row>
    <row r="15" spans="1:14" x14ac:dyDescent="0.2">
      <c r="A15" s="36"/>
      <c r="B15" s="37"/>
      <c r="C15" s="16">
        <v>765408</v>
      </c>
      <c r="D15" s="17">
        <f t="shared" si="0"/>
        <v>84194.880000000005</v>
      </c>
      <c r="E15" s="18">
        <f t="shared" si="1"/>
        <v>681213.12</v>
      </c>
      <c r="J15" s="16">
        <v>471277</v>
      </c>
      <c r="K15" s="17">
        <f t="shared" si="2"/>
        <v>51840.47</v>
      </c>
      <c r="L15" s="18">
        <f t="shared" si="3"/>
        <v>419436.53</v>
      </c>
      <c r="M15" s="17">
        <f t="shared" si="5"/>
        <v>8388.7306000000008</v>
      </c>
      <c r="N15" s="18">
        <f t="shared" si="4"/>
        <v>411047.79940000002</v>
      </c>
    </row>
    <row r="16" spans="1:14" x14ac:dyDescent="0.2">
      <c r="A16" s="36"/>
      <c r="B16" s="37"/>
      <c r="C16" s="16">
        <v>339674</v>
      </c>
      <c r="D16" s="17">
        <f t="shared" si="0"/>
        <v>37364.14</v>
      </c>
      <c r="E16" s="18">
        <f t="shared" si="1"/>
        <v>302309.86</v>
      </c>
      <c r="J16" s="16">
        <v>765408</v>
      </c>
      <c r="K16" s="17">
        <f t="shared" si="2"/>
        <v>84194.880000000005</v>
      </c>
      <c r="L16" s="18">
        <f t="shared" si="3"/>
        <v>681213.12</v>
      </c>
      <c r="M16" s="17">
        <f t="shared" si="5"/>
        <v>13624.2624</v>
      </c>
      <c r="N16" s="18">
        <f t="shared" si="4"/>
        <v>667588.85759999999</v>
      </c>
    </row>
    <row r="17" spans="1:14" x14ac:dyDescent="0.2">
      <c r="A17" s="36"/>
      <c r="B17" s="37"/>
      <c r="C17" s="16">
        <v>406033</v>
      </c>
      <c r="D17" s="17">
        <f t="shared" si="0"/>
        <v>44663.63</v>
      </c>
      <c r="E17" s="18">
        <f t="shared" si="1"/>
        <v>361369.37</v>
      </c>
      <c r="J17" s="16">
        <v>339674</v>
      </c>
      <c r="K17" s="17">
        <f t="shared" si="2"/>
        <v>37364.14</v>
      </c>
      <c r="L17" s="18">
        <f t="shared" si="3"/>
        <v>302309.86</v>
      </c>
      <c r="M17" s="17">
        <f t="shared" si="5"/>
        <v>6046.1971999999996</v>
      </c>
      <c r="N17" s="18">
        <f t="shared" si="4"/>
        <v>296263.66279999999</v>
      </c>
    </row>
    <row r="18" spans="1:14" x14ac:dyDescent="0.2">
      <c r="A18" s="36"/>
      <c r="B18" s="37"/>
      <c r="C18" s="16">
        <v>506829</v>
      </c>
      <c r="D18" s="17">
        <f t="shared" si="0"/>
        <v>55751.19</v>
      </c>
      <c r="E18" s="18">
        <f t="shared" si="1"/>
        <v>451077.81</v>
      </c>
      <c r="J18" s="16">
        <v>406033</v>
      </c>
      <c r="K18" s="17">
        <f t="shared" si="2"/>
        <v>44663.63</v>
      </c>
      <c r="L18" s="18">
        <f t="shared" si="3"/>
        <v>361369.37</v>
      </c>
      <c r="M18" s="17">
        <f t="shared" si="5"/>
        <v>7227.3873999999996</v>
      </c>
      <c r="N18" s="18">
        <f t="shared" si="4"/>
        <v>354141.98259999999</v>
      </c>
    </row>
    <row r="19" spans="1:14" x14ac:dyDescent="0.2">
      <c r="A19" s="36"/>
      <c r="B19" s="37"/>
      <c r="C19" s="16">
        <v>258493</v>
      </c>
      <c r="D19" s="17">
        <f t="shared" si="0"/>
        <v>28434.23</v>
      </c>
      <c r="E19" s="18">
        <f t="shared" si="1"/>
        <v>230058.77</v>
      </c>
      <c r="J19" s="16">
        <v>506829</v>
      </c>
      <c r="K19" s="17">
        <f t="shared" si="2"/>
        <v>55751.19</v>
      </c>
      <c r="L19" s="18">
        <f t="shared" si="3"/>
        <v>451077.81</v>
      </c>
      <c r="M19" s="17">
        <f t="shared" si="5"/>
        <v>9021.5562000000009</v>
      </c>
      <c r="N19" s="18">
        <f t="shared" si="4"/>
        <v>442056.25380000001</v>
      </c>
    </row>
    <row r="20" spans="1:14" x14ac:dyDescent="0.2">
      <c r="A20" s="36"/>
      <c r="B20" s="37"/>
      <c r="C20" s="16">
        <v>420913</v>
      </c>
      <c r="D20" s="17">
        <f t="shared" si="0"/>
        <v>46300.43</v>
      </c>
      <c r="E20" s="18">
        <f t="shared" si="1"/>
        <v>374612.57</v>
      </c>
      <c r="J20" s="16">
        <v>258493</v>
      </c>
      <c r="K20" s="17">
        <f t="shared" si="2"/>
        <v>28434.23</v>
      </c>
      <c r="L20" s="18">
        <f t="shared" si="3"/>
        <v>230058.77</v>
      </c>
      <c r="M20" s="17">
        <f t="shared" si="5"/>
        <v>4601.1754000000001</v>
      </c>
      <c r="N20" s="18">
        <f t="shared" si="4"/>
        <v>225457.59459999998</v>
      </c>
    </row>
    <row r="21" spans="1:14" x14ac:dyDescent="0.2">
      <c r="A21" s="36"/>
      <c r="B21" s="37"/>
      <c r="C21" s="16">
        <v>620535</v>
      </c>
      <c r="D21" s="17">
        <f t="shared" si="0"/>
        <v>68258.850000000006</v>
      </c>
      <c r="E21" s="18">
        <f t="shared" si="1"/>
        <v>552276.15</v>
      </c>
      <c r="J21" s="16">
        <v>420913</v>
      </c>
      <c r="K21" s="17">
        <f t="shared" si="2"/>
        <v>46300.43</v>
      </c>
      <c r="L21" s="18">
        <f t="shared" si="3"/>
        <v>374612.57</v>
      </c>
      <c r="M21" s="17">
        <f t="shared" si="5"/>
        <v>7492.2514000000001</v>
      </c>
      <c r="N21" s="18">
        <f t="shared" si="4"/>
        <v>367120.3186</v>
      </c>
    </row>
    <row r="22" spans="1:14" x14ac:dyDescent="0.2">
      <c r="A22" s="36"/>
      <c r="B22" s="37"/>
      <c r="C22" s="16">
        <v>288376</v>
      </c>
      <c r="D22" s="17">
        <f t="shared" si="0"/>
        <v>31721.360000000001</v>
      </c>
      <c r="E22" s="18">
        <f t="shared" si="1"/>
        <v>256654.64</v>
      </c>
      <c r="J22" s="16">
        <v>620535</v>
      </c>
      <c r="K22" s="17">
        <f t="shared" si="2"/>
        <v>68258.850000000006</v>
      </c>
      <c r="L22" s="18">
        <f t="shared" si="3"/>
        <v>552276.15</v>
      </c>
      <c r="M22" s="17">
        <f t="shared" si="5"/>
        <v>11045.523000000001</v>
      </c>
      <c r="N22" s="18">
        <f t="shared" si="4"/>
        <v>541230.62699999998</v>
      </c>
    </row>
    <row r="23" spans="1:14" x14ac:dyDescent="0.2">
      <c r="A23" s="36"/>
      <c r="B23" s="37"/>
      <c r="C23" s="16">
        <v>512298</v>
      </c>
      <c r="D23" s="17">
        <f t="shared" si="0"/>
        <v>56352.78</v>
      </c>
      <c r="E23" s="18">
        <f t="shared" si="1"/>
        <v>455945.22</v>
      </c>
      <c r="J23" s="16">
        <v>288376</v>
      </c>
      <c r="K23" s="17">
        <f t="shared" si="2"/>
        <v>31721.360000000001</v>
      </c>
      <c r="L23" s="18">
        <f t="shared" si="3"/>
        <v>256654.64</v>
      </c>
      <c r="M23" s="17">
        <f t="shared" si="5"/>
        <v>5133.0928000000004</v>
      </c>
      <c r="N23" s="18">
        <f t="shared" si="4"/>
        <v>251521.5472</v>
      </c>
    </row>
    <row r="24" spans="1:14" x14ac:dyDescent="0.2">
      <c r="A24" s="36"/>
      <c r="B24" s="37"/>
      <c r="C24" s="16">
        <v>741446</v>
      </c>
      <c r="D24" s="17">
        <f t="shared" si="0"/>
        <v>81559.06</v>
      </c>
      <c r="E24" s="18">
        <f t="shared" si="1"/>
        <v>659886.93999999994</v>
      </c>
      <c r="J24" s="16">
        <v>512298</v>
      </c>
      <c r="K24" s="17">
        <f t="shared" si="2"/>
        <v>56352.78</v>
      </c>
      <c r="L24" s="18">
        <f t="shared" si="3"/>
        <v>455945.22</v>
      </c>
      <c r="M24" s="17">
        <f t="shared" si="5"/>
        <v>9118.9043999999994</v>
      </c>
      <c r="N24" s="18">
        <f t="shared" si="4"/>
        <v>446826.31559999997</v>
      </c>
    </row>
    <row r="25" spans="1:14" x14ac:dyDescent="0.2">
      <c r="A25" s="36"/>
      <c r="B25" s="37"/>
      <c r="C25" s="16">
        <v>387127</v>
      </c>
      <c r="D25" s="17">
        <f t="shared" si="0"/>
        <v>42583.97</v>
      </c>
      <c r="E25" s="18">
        <f t="shared" si="1"/>
        <v>344543.03</v>
      </c>
      <c r="J25" s="16">
        <v>741446</v>
      </c>
      <c r="K25" s="17">
        <f t="shared" si="2"/>
        <v>81559.06</v>
      </c>
      <c r="L25" s="18">
        <f t="shared" si="3"/>
        <v>659886.93999999994</v>
      </c>
      <c r="M25" s="17">
        <f t="shared" si="5"/>
        <v>13197.738799999999</v>
      </c>
      <c r="N25" s="18">
        <f t="shared" si="4"/>
        <v>646689.20119999989</v>
      </c>
    </row>
    <row r="26" spans="1:14" x14ac:dyDescent="0.2">
      <c r="A26" s="36"/>
      <c r="B26" s="37"/>
      <c r="C26" s="16">
        <v>592788</v>
      </c>
      <c r="D26" s="17">
        <f t="shared" si="0"/>
        <v>65206.68</v>
      </c>
      <c r="E26" s="18">
        <f t="shared" si="1"/>
        <v>527581.31999999995</v>
      </c>
      <c r="J26" s="16">
        <v>387127</v>
      </c>
      <c r="K26" s="17">
        <f t="shared" si="2"/>
        <v>42583.97</v>
      </c>
      <c r="L26" s="18">
        <f t="shared" si="3"/>
        <v>344543.03</v>
      </c>
      <c r="M26" s="17">
        <f t="shared" si="5"/>
        <v>6890.8606000000009</v>
      </c>
      <c r="N26" s="18">
        <f t="shared" si="4"/>
        <v>337652.16940000001</v>
      </c>
    </row>
    <row r="27" spans="1:14" x14ac:dyDescent="0.2">
      <c r="A27" s="36"/>
      <c r="B27" s="37"/>
      <c r="C27" s="16">
        <v>882449</v>
      </c>
      <c r="D27" s="17">
        <f t="shared" si="0"/>
        <v>97069.39</v>
      </c>
      <c r="E27" s="18">
        <f t="shared" si="1"/>
        <v>785379.61</v>
      </c>
      <c r="J27" s="16">
        <v>592788</v>
      </c>
      <c r="K27" s="17">
        <f t="shared" si="2"/>
        <v>65206.68</v>
      </c>
      <c r="L27" s="18">
        <f t="shared" si="3"/>
        <v>527581.31999999995</v>
      </c>
      <c r="M27" s="17">
        <f t="shared" si="5"/>
        <v>10551.626399999999</v>
      </c>
      <c r="N27" s="18">
        <f t="shared" si="4"/>
        <v>517029.69359999994</v>
      </c>
    </row>
    <row r="28" spans="1:14" x14ac:dyDescent="0.2">
      <c r="A28" s="36"/>
      <c r="B28" s="37"/>
      <c r="C28" s="16">
        <v>459610</v>
      </c>
      <c r="D28" s="17">
        <f t="shared" si="0"/>
        <v>50557.1</v>
      </c>
      <c r="E28" s="18">
        <f t="shared" si="1"/>
        <v>409052.9</v>
      </c>
      <c r="J28" s="16">
        <v>882449</v>
      </c>
      <c r="K28" s="17">
        <f t="shared" si="2"/>
        <v>97069.39</v>
      </c>
      <c r="L28" s="18">
        <f t="shared" si="3"/>
        <v>785379.61</v>
      </c>
      <c r="M28" s="17">
        <f t="shared" si="5"/>
        <v>15707.592199999999</v>
      </c>
      <c r="N28" s="18">
        <f t="shared" si="4"/>
        <v>769672.01780000003</v>
      </c>
    </row>
    <row r="29" spans="1:14" x14ac:dyDescent="0.2">
      <c r="J29" s="16">
        <v>459610</v>
      </c>
      <c r="K29" s="17">
        <f t="shared" si="2"/>
        <v>50557.1</v>
      </c>
      <c r="L29" s="18">
        <f t="shared" si="3"/>
        <v>409052.9</v>
      </c>
      <c r="M29" s="17">
        <f t="shared" si="5"/>
        <v>8181.0580000000009</v>
      </c>
      <c r="N29" s="18">
        <f t="shared" si="4"/>
        <v>400871.842</v>
      </c>
    </row>
  </sheetData>
  <mergeCells count="2">
    <mergeCell ref="A5:A28"/>
    <mergeCell ref="B5:B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OFERTA ECONOMICA</vt:lpstr>
      <vt:lpstr>Hoja1</vt:lpstr>
      <vt:lpstr>Hoja2</vt:lpstr>
      <vt:lpstr>'OFERTA ECONOMICA'!Área_de_impresión</vt:lpstr>
    </vt:vector>
  </TitlesOfParts>
  <Company>CAJA DE LA VIVIENDA POPULAR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USUurbaniza</dc:creator>
  <cp:lastModifiedBy>Lina Paola Ramírez Copete</cp:lastModifiedBy>
  <cp:lastPrinted>2019-05-28T19:17:15Z</cp:lastPrinted>
  <dcterms:created xsi:type="dcterms:W3CDTF">2007-04-16T21:33:13Z</dcterms:created>
  <dcterms:modified xsi:type="dcterms:W3CDTF">2019-06-10T20:24:29Z</dcterms:modified>
</cp:coreProperties>
</file>