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URT CONTRATACIÓN\Transporte_2023\Transporte_Bucaramanga\"/>
    </mc:Choice>
  </mc:AlternateContent>
  <bookViews>
    <workbookView xWindow="0" yWindow="0" windowWidth="20490" windowHeight="7050"/>
  </bookViews>
  <sheets>
    <sheet name="CUADRO COMPARATIVO" sheetId="5" r:id="rId1"/>
    <sheet name="DT MAGDALENA MEDIO" sheetId="16" r:id="rId2"/>
    <sheet name="INSTRUCTIVO DILIGENCIAMIENTO" sheetId="7" r:id="rId3"/>
    <sheet name="Hoja1" sheetId="6" state="hidden" r:id="rId4"/>
  </sheets>
  <externalReferences>
    <externalReference r:id="rId5"/>
    <externalReference r:id="rId6"/>
  </externalReferences>
  <definedNames>
    <definedName name="AA">'[1]Base listas desplegables'!$G$3:$G$13</definedName>
    <definedName name="ACTIVID">'[1]Base listas desplegables'!$J$3:$J$11</definedName>
    <definedName name="_xlnm.Print_Area" localSheetId="0">'CUADRO COMPARATIVO'!$A$1:$R$45</definedName>
    <definedName name="_xlnm.Print_Area" localSheetId="2">'INSTRUCTIVO DILIGENCIAMIENTO'!$A$1:$M$16</definedName>
    <definedName name="CIUDAD">'[1]Base listas desplegables'!$D$3:$D$24</definedName>
    <definedName name="DD">'[1]Base listas desplegables'!$E$3:$E$33</definedName>
    <definedName name="DEPENDENCIA">'[1]Base listas desplegables'!$B$3:$B$23</definedName>
    <definedName name="DPTO">'[1]Base listas desplegables'!$I$3:$I$34</definedName>
    <definedName name="DT">'[1]Base listas desplegables'!$C$3:$C$19</definedName>
    <definedName name="FUERZAS_MILITARES">'[1]Base listas desplegables'!$R$2:$R$6</definedName>
    <definedName name="HORA">'[1]Base listas desplegables'!$H$3:$H$50</definedName>
    <definedName name="MM">'[1]Base listas desplegables'!$F$3:$F$14</definedName>
    <definedName name="MODELO">'[1]Base listas desplegables'!$L$2:$L$7</definedName>
    <definedName name="MTRANSPORTE">'[1]Base listas desplegables'!$K$3:$K$4</definedName>
    <definedName name="PONAL">'[1]Base listas desplegables'!$M$2:$M$5</definedName>
    <definedName name="RGCENTRABAJO">[2]DatosPruebaEmp!$B$3:$B$39</definedName>
    <definedName name="RGCLASERIESGO">[2]DatosPruebaEmp!$L$3</definedName>
    <definedName name="RGDIVIDEPTO">[2]DatosPruebaEmp!$AD$3:$AD$35</definedName>
    <definedName name="_xlnm.Print_Titles" localSheetId="2">'INSTRUCTIVO DILIGENCIAMIENTO'!$1:$4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3" i="16" l="1"/>
  <c r="T22" i="16"/>
  <c r="T21" i="16"/>
  <c r="T20" i="16"/>
  <c r="T24" i="16" s="1"/>
  <c r="T19" i="16"/>
  <c r="T18" i="16"/>
  <c r="T17" i="16"/>
  <c r="S23" i="16"/>
  <c r="S21" i="16"/>
  <c r="S20" i="16"/>
  <c r="S19" i="16"/>
  <c r="S18" i="16"/>
  <c r="S17" i="16"/>
  <c r="R23" i="16"/>
  <c r="R22" i="16"/>
  <c r="R21" i="16"/>
  <c r="R20" i="16"/>
  <c r="R19" i="16"/>
  <c r="R18" i="16"/>
  <c r="R17" i="16"/>
  <c r="T11" i="16"/>
  <c r="T10" i="16"/>
  <c r="T8" i="16"/>
  <c r="T7" i="16"/>
  <c r="T6" i="16"/>
  <c r="T5" i="16"/>
  <c r="S11" i="16"/>
  <c r="S10" i="16"/>
  <c r="S9" i="16"/>
  <c r="S8" i="16"/>
  <c r="S7" i="16"/>
  <c r="S6" i="16"/>
  <c r="S5" i="16"/>
  <c r="R11" i="16"/>
  <c r="R10" i="16"/>
  <c r="R9" i="16"/>
  <c r="R8" i="16"/>
  <c r="R7" i="16"/>
  <c r="R6" i="16"/>
  <c r="R5" i="16"/>
  <c r="Q18" i="16"/>
  <c r="Q19" i="16"/>
  <c r="Q20" i="16"/>
  <c r="Q21" i="16"/>
  <c r="Q22" i="16"/>
  <c r="Q23" i="16"/>
  <c r="P18" i="16"/>
  <c r="P19" i="16"/>
  <c r="P20" i="16"/>
  <c r="P21" i="16"/>
  <c r="P22" i="16"/>
  <c r="P23" i="16"/>
  <c r="Q6" i="16"/>
  <c r="Q7" i="16"/>
  <c r="Q8" i="16"/>
  <c r="Q9" i="16"/>
  <c r="Q10" i="16"/>
  <c r="Q11" i="16"/>
  <c r="Q5" i="16"/>
  <c r="P11" i="16"/>
  <c r="P10" i="16"/>
  <c r="P9" i="16"/>
  <c r="P8" i="16"/>
  <c r="P7" i="16"/>
  <c r="P6" i="16"/>
  <c r="P5" i="16"/>
  <c r="O24" i="16"/>
  <c r="N24" i="16"/>
  <c r="M24" i="16"/>
  <c r="K24" i="16"/>
  <c r="J24" i="16"/>
  <c r="I24" i="16"/>
  <c r="H24" i="16"/>
  <c r="G24" i="16"/>
  <c r="F24" i="16"/>
  <c r="L23" i="16"/>
  <c r="S22" i="16"/>
  <c r="L22" i="16"/>
  <c r="L21" i="16"/>
  <c r="L20" i="16"/>
  <c r="L19" i="16"/>
  <c r="L18" i="16"/>
  <c r="L17" i="16"/>
  <c r="O12" i="16"/>
  <c r="N12" i="16"/>
  <c r="M12" i="16"/>
  <c r="L12" i="16"/>
  <c r="K12" i="16"/>
  <c r="J12" i="16"/>
  <c r="I12" i="16"/>
  <c r="H12" i="16"/>
  <c r="G12" i="16"/>
  <c r="F12" i="16"/>
  <c r="T9" i="16"/>
  <c r="S24" i="16" l="1"/>
  <c r="R12" i="16"/>
  <c r="Q12" i="16"/>
  <c r="T12" i="16"/>
  <c r="L24" i="16"/>
  <c r="S12" i="16"/>
  <c r="P17" i="16"/>
  <c r="P12" i="16"/>
  <c r="R24" i="16"/>
  <c r="Q17" i="16"/>
  <c r="Q24" i="16" s="1"/>
  <c r="P24" i="16" l="1"/>
</calcChain>
</file>

<file path=xl/sharedStrings.xml><?xml version="1.0" encoding="utf-8"?>
<sst xmlns="http://schemas.openxmlformats.org/spreadsheetml/2006/main" count="205" uniqueCount="147">
  <si>
    <t>UNIDAD ADMINISTRATIVA ESPECIAL DE GESTIÓN DE RESTITUCIÓN DE TIERRAS DESPOJADAS</t>
  </si>
  <si>
    <t>PÁGINA:</t>
  </si>
  <si>
    <t>PROCESO: GESTIÓN CONTRACTUAL</t>
  </si>
  <si>
    <t>CÓDIGO: GC-FO-52</t>
  </si>
  <si>
    <t>CUADRO COMPARATIVO ESTUDIO DE MERCADO</t>
  </si>
  <si>
    <r>
      <t>VERSIÓN:</t>
    </r>
    <r>
      <rPr>
        <b/>
        <sz val="12"/>
        <color theme="1"/>
        <rFont val="Arial"/>
        <family val="2"/>
      </rPr>
      <t xml:space="preserve"> 3</t>
    </r>
  </si>
  <si>
    <r>
      <rPr>
        <b/>
        <sz val="10"/>
        <color rgb="FF000000"/>
        <rFont val="Arial"/>
        <family val="2"/>
      </rPr>
      <t>Clasificación de la Información:</t>
    </r>
    <r>
      <rPr>
        <sz val="10"/>
        <color rgb="FF000000"/>
        <rFont val="Arial"/>
        <family val="2"/>
      </rPr>
      <t xml:space="preserve"> Publica  ☒ Reservada  ☐  Clasificada  ☐                                                                                                                                                                                                                                                                                                                                                                                     </t>
    </r>
    <r>
      <rPr>
        <b/>
        <sz val="10"/>
        <color rgb="FF000000"/>
        <rFont val="Arial"/>
        <family val="2"/>
      </rPr>
      <t xml:space="preserve">               Fecha de aprobación:</t>
    </r>
    <r>
      <rPr>
        <sz val="10"/>
        <color rgb="FF000000"/>
        <rFont val="Arial"/>
        <family val="2"/>
      </rPr>
      <t xml:space="preserve"> 28/02/2022                                                                                                                                                                                             </t>
    </r>
  </si>
  <si>
    <t>DEPENDENCIA SOLICITANTE:</t>
  </si>
  <si>
    <t>OFICINA DE TECNOLOGÍAS DE LA INFORMACIÓN</t>
  </si>
  <si>
    <t>NOMBRE DEL ANALISTA:</t>
  </si>
  <si>
    <t>ANGELICA MARIA ESCOBAR VIVAS</t>
  </si>
  <si>
    <t>OBJETO DEL BIEN O SERVICIO SOLICITADO:</t>
  </si>
  <si>
    <t>FECHA SOLICITUD:</t>
  </si>
  <si>
    <t>SECTOR AL QUE PERTENECE EL PROCESO:</t>
  </si>
  <si>
    <t>N° DE RADICADO:</t>
  </si>
  <si>
    <t>SERVICIOS</t>
  </si>
  <si>
    <t>SUBSECTOR AL QUE PERTENECE EL PROCESO:</t>
  </si>
  <si>
    <t>EMPRESAS</t>
  </si>
  <si>
    <t>CIUDAD</t>
  </si>
  <si>
    <t xml:space="preserve">CUMPLIMIENTO </t>
  </si>
  <si>
    <t xml:space="preserve">ITEM 1: 
</t>
  </si>
  <si>
    <t>CANTIDAD</t>
  </si>
  <si>
    <t xml:space="preserve">VALOR UNITARIO IVA INCLUIDO </t>
  </si>
  <si>
    <t xml:space="preserve">VALOR TOTAL IVA INCLUIDO </t>
  </si>
  <si>
    <t xml:space="preserve">VALOR TOTAL  IVA INCLUIDO </t>
  </si>
  <si>
    <t>EMPRESA 1</t>
  </si>
  <si>
    <t>EMPRESA 2</t>
  </si>
  <si>
    <t>EMPRESA 3</t>
  </si>
  <si>
    <t>RANGO SUPERIOR</t>
  </si>
  <si>
    <t>RANGO INFERIOR</t>
  </si>
  <si>
    <t>MEDIA GEOMÉTRICA</t>
  </si>
  <si>
    <t>DESVIACIÓN ESTÁNDAR</t>
  </si>
  <si>
    <t>MEDIANA</t>
  </si>
  <si>
    <t>RANGO SUPERIOR CON OUTLIER (con valores atípicos)</t>
  </si>
  <si>
    <t>RANGO INFERIOR CON OUTLIER (con valores atípicos)</t>
  </si>
  <si>
    <t>MEDIA GEOMÉTRICA CON OUTLIER (con valores atípicos)</t>
  </si>
  <si>
    <t>OBSERVACIONES:</t>
  </si>
  <si>
    <t>EVALUACIÓN DEL ANALISTA</t>
  </si>
  <si>
    <t>EMPRESAS COTIZANTES</t>
  </si>
  <si>
    <t>FECHA DE COTIZACION</t>
  </si>
  <si>
    <t>VALOR TOTAL DE LA COTIZACION</t>
  </si>
  <si>
    <t>OBSERVACIONES COTIZACIÓN (Forma de Pago, Garantía, Validez de la oferta)</t>
  </si>
  <si>
    <t xml:space="preserve">EMPRESA 2 </t>
  </si>
  <si>
    <t>RESUMEN</t>
  </si>
  <si>
    <t>Empresas que cumplen con las especificaciones técnicas</t>
  </si>
  <si>
    <t>Preparado por:</t>
  </si>
  <si>
    <t>Valor Unitario Promedio</t>
  </si>
  <si>
    <t>Revisado por:</t>
  </si>
  <si>
    <t>Valor Total Promedio (POE)</t>
  </si>
  <si>
    <t>Vo.Bo. Coordinador GGCIM:</t>
  </si>
  <si>
    <t xml:space="preserve">HECTOR HERNANDO ACOSTA JIMENEZ </t>
  </si>
  <si>
    <t xml:space="preserve">PÁGINA: 1 de 1 </t>
  </si>
  <si>
    <t>FORMATO CUADRO COMPARATIVO ESTUDIO DE MERCADO</t>
  </si>
  <si>
    <t>VERSIÓN: 3</t>
  </si>
  <si>
    <r>
      <t>Clasificación de la Información</t>
    </r>
    <r>
      <rPr>
        <sz val="8"/>
        <color theme="1"/>
        <rFont val="Arial"/>
        <family val="2"/>
      </rPr>
      <t xml:space="preserve">: Publica  ☒ Reservada  ☐  Clasificada  ☐       </t>
    </r>
  </si>
  <si>
    <r>
      <t>Fecha de aprobación</t>
    </r>
    <r>
      <rPr>
        <sz val="8"/>
        <color theme="1"/>
        <rFont val="Arial"/>
        <family val="2"/>
      </rPr>
      <t>: 28/02/2022</t>
    </r>
  </si>
  <si>
    <t>INSTRUCCIONES PARA DILIGENCIAMIENTO DEL FORMATO CUADRO COMPARATIVO ESTUDIO DE MERCADO</t>
  </si>
  <si>
    <r>
      <t>1.DEPENDENCIA SOLICITANTE:</t>
    </r>
    <r>
      <rPr>
        <sz val="10"/>
        <color rgb="FF000000"/>
        <rFont val="Arial"/>
        <family val="2"/>
      </rPr>
      <t xml:space="preserve"> Seleccionar de la lista desplegable la dependencia</t>
    </r>
  </si>
  <si>
    <r>
      <t xml:space="preserve">2. OBJETO DEL BIEN O SERVICIO SOLICITADO: </t>
    </r>
    <r>
      <rPr>
        <sz val="10"/>
        <color rgb="FF000000"/>
        <rFont val="Arial"/>
        <family val="2"/>
      </rPr>
      <t>Ingresar el mismo objeto del bien o servicio a ser adquirido, el cual, se encuentra establecido en la respectiva ficha técnica radicada con la solicitud del estudio de mercado.</t>
    </r>
  </si>
  <si>
    <r>
      <t>3. NOMBRE DEL ANALISTA</t>
    </r>
    <r>
      <rPr>
        <sz val="10"/>
        <color rgb="FF000000"/>
        <rFont val="Arial"/>
        <family val="2"/>
      </rPr>
      <t>: Diligenciar con el nombre del analista que realiza el estudio de mercado.</t>
    </r>
  </si>
  <si>
    <r>
      <t xml:space="preserve">4. FECHA SOLICITUD: </t>
    </r>
    <r>
      <rPr>
        <sz val="10"/>
        <rFont val="Arial"/>
        <family val="2"/>
      </rPr>
      <t>Diligenciar con la fecha del radicado de la solicitud del estudio de mercado.</t>
    </r>
  </si>
  <si>
    <r>
      <t xml:space="preserve">5. N° DE RADICADO: </t>
    </r>
    <r>
      <rPr>
        <sz val="10"/>
        <rFont val="Arial"/>
        <family val="2"/>
      </rPr>
      <t>Diligenciar con en número del radicado de la solicitud del estudio de mercado.</t>
    </r>
  </si>
  <si>
    <r>
      <t xml:space="preserve">6. SECTOR AL QUE PERTENECE EL PROCESO: </t>
    </r>
    <r>
      <rPr>
        <sz val="10"/>
        <rFont val="Arial"/>
        <family val="2"/>
      </rPr>
      <t xml:space="preserve"> Diligenciar con el nombre del sector económico al que pertenece el bien o servicio a ser adquirido, según el estudio de mercado.</t>
    </r>
  </si>
  <si>
    <r>
      <t xml:space="preserve">7. SUBSECTOR AL QUE PERTENECE EL PROCESO: </t>
    </r>
    <r>
      <rPr>
        <sz val="10"/>
        <color rgb="FF000000"/>
        <rFont val="Arial"/>
        <family val="2"/>
      </rPr>
      <t>Diligenciar con el nombre del subsector económico, de acuerdo con el sector económico, al que pertenece el bien o servicio a ser adquirido, según el estudio de mercado.</t>
    </r>
  </si>
  <si>
    <r>
      <t xml:space="preserve">8. Relación de las cotizaciones y/o los históricos de procesos iguales en vigencias anteriores
8.1 EMPRESAS: </t>
    </r>
    <r>
      <rPr>
        <sz val="10"/>
        <color rgb="FF000000"/>
        <rFont val="Arial"/>
        <family val="2"/>
      </rPr>
      <t>Enunciar numéricamente y de manera creciente las empresas que cotizaron, sin identificarlas con sus nombres. Si se presentan valores historicos, se relacionan de igual menera por vigencia y de manera creciente.</t>
    </r>
    <r>
      <rPr>
        <b/>
        <sz val="10"/>
        <color rgb="FF000000"/>
        <rFont val="Arial"/>
        <family val="2"/>
      </rPr>
      <t xml:space="preserve">
8.2 CIUDAD: </t>
    </r>
    <r>
      <rPr>
        <sz val="10"/>
        <color rgb="FF000000"/>
        <rFont val="Arial"/>
        <family val="2"/>
      </rPr>
      <t>Diligenciar por cada empresa el nombre de la ciudad de la sede y/o direccion territorial donde se va a recibir el bien o servico a ser contratado.</t>
    </r>
    <r>
      <rPr>
        <b/>
        <sz val="10"/>
        <color rgb="FF000000"/>
        <rFont val="Arial"/>
        <family val="2"/>
      </rPr>
      <t xml:space="preserve">
8.3 CUMPLIMIENTO : </t>
    </r>
    <r>
      <rPr>
        <sz val="10"/>
        <color rgb="FF000000"/>
        <rFont val="Arial"/>
        <family val="2"/>
      </rPr>
      <t>Identificar si la empresa cotizante cumple con las especificaciones técnicas establecidas en la ficha técnica del bien o servico a ser adquirido.</t>
    </r>
    <r>
      <rPr>
        <b/>
        <sz val="10"/>
        <color rgb="FF000000"/>
        <rFont val="Arial"/>
        <family val="2"/>
      </rPr>
      <t xml:space="preserve">										</t>
    </r>
  </si>
  <si>
    <r>
      <t xml:space="preserve">9. Relación del item del bien o servicio a ser adquirido
9.1 CANTIDAD:  </t>
    </r>
    <r>
      <rPr>
        <sz val="10"/>
        <color theme="1"/>
        <rFont val="Arial"/>
        <family val="2"/>
      </rPr>
      <t xml:space="preserve">Diligenciar por cada empresa la cantidad de items cotizados 
</t>
    </r>
    <r>
      <rPr>
        <b/>
        <sz val="10"/>
        <color theme="1"/>
        <rFont val="Arial"/>
        <family val="2"/>
      </rPr>
      <t xml:space="preserve">9.2 VALOR UNITARIO IVA INCLUIDO : </t>
    </r>
    <r>
      <rPr>
        <sz val="10"/>
        <color theme="1"/>
        <rFont val="Arial"/>
        <family val="2"/>
      </rPr>
      <t>Diligenciar por cada empresa el valor unitario de cada item cotizado, incluyéndole el valor del IVA.</t>
    </r>
    <r>
      <rPr>
        <b/>
        <sz val="10"/>
        <color theme="1"/>
        <rFont val="Arial"/>
        <family val="2"/>
      </rPr>
      <t xml:space="preserve">
9.3 VALOR TOTAL IVA INCLUIDO: </t>
    </r>
    <r>
      <rPr>
        <sz val="10"/>
        <color theme="1"/>
        <rFont val="Arial"/>
        <family val="2"/>
      </rPr>
      <t>Diligenciar por cada empresa el valor total de los items cotizados, incluyéndole el valor del IVA.</t>
    </r>
  </si>
  <si>
    <r>
      <t xml:space="preserve">10. Análisis matemático
10.1 RANGO SUPERIOR:  </t>
    </r>
    <r>
      <rPr>
        <sz val="10"/>
        <color theme="1"/>
        <rFont val="Arial"/>
        <family val="2"/>
      </rPr>
      <t xml:space="preserve">Establecer por cada columna de valor unitario y de valor total de cada item, el rango superior de los valores cotizados por las diferentes empresas, esto de acuerdo con la fórmula de estadística para tal fin. </t>
    </r>
    <r>
      <rPr>
        <b/>
        <sz val="10"/>
        <color theme="1"/>
        <rFont val="Arial"/>
        <family val="2"/>
      </rPr>
      <t xml:space="preserve">
10.2 RANGO INFERIOR:  </t>
    </r>
    <r>
      <rPr>
        <sz val="10"/>
        <color theme="1"/>
        <rFont val="Arial"/>
        <family val="2"/>
      </rPr>
      <t xml:space="preserve">Establecer por cada columna de valor unitario y de valor total de cada item, el rango inferior de los valores cotizados por las diferentes empresas, esto de acuerdo con la fórmula de estadística para tal fin. </t>
    </r>
    <r>
      <rPr>
        <b/>
        <sz val="10"/>
        <color theme="1"/>
        <rFont val="Arial"/>
        <family val="2"/>
      </rPr>
      <t xml:space="preserve">
10.3 MEDIA GEOMÉTRICA: </t>
    </r>
    <r>
      <rPr>
        <sz val="10"/>
        <color theme="1"/>
        <rFont val="Arial"/>
        <family val="2"/>
      </rPr>
      <t xml:space="preserve">Establecer por cada columna de valor unitario y de valor total de cada item, la media geométrica de los valores cotizados por las diferentes empresas, que se encuentren dentro de los rangos inferior y superior , esto de acuerdo con la fórmula de estadística para tal fin. 
</t>
    </r>
    <r>
      <rPr>
        <b/>
        <sz val="10"/>
        <color theme="1"/>
        <rFont val="Arial"/>
        <family val="2"/>
      </rPr>
      <t xml:space="preserve">10.4 DESVIACIÓN ESTÁNDAR: </t>
    </r>
    <r>
      <rPr>
        <sz val="10"/>
        <color theme="1"/>
        <rFont val="Arial"/>
        <family val="2"/>
      </rPr>
      <t xml:space="preserve">Establecer por cada columna de valor unitario y de valor total de cada item, la desviación estandar, de los valores cotizados por las diferentes empresas, que se encuentren dentro de los rangos inferior y superior , esto de acuerdo con la fórmula de estadística para tal fin.
</t>
    </r>
    <r>
      <rPr>
        <b/>
        <sz val="10"/>
        <color theme="1"/>
        <rFont val="Arial"/>
        <family val="2"/>
      </rPr>
      <t xml:space="preserve">10.5 MEDIANA: </t>
    </r>
    <r>
      <rPr>
        <sz val="10"/>
        <color theme="1"/>
        <rFont val="Arial"/>
        <family val="2"/>
      </rPr>
      <t xml:space="preserve">Establecer por cada columna de valor unitario y de valor total de cada item, la mediana, de los valores cotizados por las diferentes empresas, que se encuentren dentro de los rangos inferior y superior , esto de acuerdo con la fórmula de estadística para tal fin.
</t>
    </r>
    <r>
      <rPr>
        <b/>
        <sz val="10"/>
        <color theme="1"/>
        <rFont val="Arial"/>
        <family val="2"/>
      </rPr>
      <t>10.6 RANGO SUPERIOR CON OUTLIER:</t>
    </r>
    <r>
      <rPr>
        <sz val="10"/>
        <color theme="1"/>
        <rFont val="Arial"/>
        <family val="2"/>
      </rPr>
      <t xml:space="preserve">  Cuando se presente valores atípicos, establecer por cada columna de valor unitario y de valor total de cada item, el rango superior de los valores cotizados por las diferentes empresas, incluyendo los valores atípicos, esto de acuerdo con la fórmula de estadística para tal fin. 
</t>
    </r>
    <r>
      <rPr>
        <b/>
        <sz val="10"/>
        <color theme="1"/>
        <rFont val="Arial"/>
        <family val="2"/>
      </rPr>
      <t>10.7 RANGO INFERIOR CON OUTLIER:</t>
    </r>
    <r>
      <rPr>
        <sz val="10"/>
        <color theme="1"/>
        <rFont val="Arial"/>
        <family val="2"/>
      </rPr>
      <t xml:space="preserve"> Cuando se presente valores atípicos, establecer por cada columna de valor unitario y de valor total de cada item, el rango inferior de los valores cotizados por las diferentes empresas, incluyendo los valores atípicos, esto de acuerdo con la fórmula de estadística para tal fin. 
</t>
    </r>
    <r>
      <rPr>
        <b/>
        <sz val="10"/>
        <color theme="1"/>
        <rFont val="Arial"/>
        <family val="2"/>
      </rPr>
      <t xml:space="preserve">10.8 MEDIA GEOMÉTRICA CON OUTLIER: </t>
    </r>
    <r>
      <rPr>
        <sz val="10"/>
        <color theme="1"/>
        <rFont val="Arial"/>
        <family val="2"/>
      </rPr>
      <t xml:space="preserve">Establecer por cada columna de valor unitario y de valor total de cada item, la media geométrica de los valores cotizados por las diferentes empresas, incluyendo los valores atípicos, esto de acuerdo con la fórmula de estadística para tal fin. </t>
    </r>
  </si>
  <si>
    <r>
      <t xml:space="preserve">11. OBSERVACIONES: </t>
    </r>
    <r>
      <rPr>
        <sz val="10"/>
        <color theme="1"/>
        <rFont val="Arial"/>
        <family val="2"/>
      </rPr>
      <t>Enunciar las observaciones relevantes del análisis matemático realizado, asi como de los diferentes valores presentados en las cotizaciones</t>
    </r>
  </si>
  <si>
    <r>
      <t xml:space="preserve">12. Evaluación del Analista
12.1 EMPRESAS COTIZANTES:  </t>
    </r>
    <r>
      <rPr>
        <sz val="10"/>
        <color theme="1"/>
        <rFont val="Arial"/>
        <family val="2"/>
      </rPr>
      <t xml:space="preserve">Enunciar numéricamente y de manera creciente las empresas que cotizaron, sin identificarlas con sus nombres.
</t>
    </r>
    <r>
      <rPr>
        <b/>
        <sz val="10"/>
        <color theme="1"/>
        <rFont val="Arial"/>
        <family val="2"/>
      </rPr>
      <t xml:space="preserve">12.2 FECHA DE COTIZACION: </t>
    </r>
    <r>
      <rPr>
        <sz val="10"/>
        <color theme="1"/>
        <rFont val="Arial"/>
        <family val="2"/>
      </rPr>
      <t>Diligenciar por cada empresa la fecha de presentada la cotización.</t>
    </r>
    <r>
      <rPr>
        <b/>
        <sz val="10"/>
        <color theme="1"/>
        <rFont val="Arial"/>
        <family val="2"/>
      </rPr>
      <t xml:space="preserve">
12.3 VALOR TOTAL DE LA COTIZACION: </t>
    </r>
    <r>
      <rPr>
        <sz val="10"/>
        <color theme="1"/>
        <rFont val="Arial"/>
        <family val="2"/>
      </rPr>
      <t>Diligenciar por cada empresa el valor total de la cotización presentada.</t>
    </r>
    <r>
      <rPr>
        <b/>
        <sz val="10"/>
        <color theme="1"/>
        <rFont val="Arial"/>
        <family val="2"/>
      </rPr>
      <t xml:space="preserve">
12.4 OBSERVACIONES COTIZACIÓN : </t>
    </r>
    <r>
      <rPr>
        <sz val="10"/>
        <color theme="1"/>
        <rFont val="Arial"/>
        <family val="2"/>
      </rPr>
      <t>Diligenciar por cada empresa las observaciones presentadas por cada cotizacion, referente a forma de pago, garantía, validez de la oferta, entre otras.</t>
    </r>
  </si>
  <si>
    <r>
      <t xml:space="preserve">13. Resumen
13.1 Empresas que cumplen con las especificaciones técnicas:  </t>
    </r>
    <r>
      <rPr>
        <sz val="10"/>
        <color theme="1"/>
        <rFont val="Arial"/>
        <family val="2"/>
      </rPr>
      <t xml:space="preserve">Enunciar numéricamente las empresas que cumplen con las especificaciones técnicas del bien o servicio a ser adquirido.
</t>
    </r>
    <r>
      <rPr>
        <b/>
        <sz val="10"/>
        <color theme="1"/>
        <rFont val="Arial"/>
        <family val="2"/>
      </rPr>
      <t xml:space="preserve">13.2 Valor Unitario Promedio: </t>
    </r>
    <r>
      <rPr>
        <sz val="10"/>
        <color theme="1"/>
        <rFont val="Arial"/>
        <family val="2"/>
      </rPr>
      <t>Hacer la sumatoria de las medias geometricas de las columnas de los "Valores unitarios IVA incluido", del total de los items del bien o servicio a ser adquirido.</t>
    </r>
    <r>
      <rPr>
        <b/>
        <sz val="10"/>
        <color theme="1"/>
        <rFont val="Arial"/>
        <family val="2"/>
      </rPr>
      <t xml:space="preserve">
13.3 Valor Total Promedio (POE): </t>
    </r>
    <r>
      <rPr>
        <sz val="10"/>
        <color theme="1"/>
        <rFont val="Arial"/>
        <family val="2"/>
      </rPr>
      <t>Hacer la sumatoria de las medias geometricas de las columnas de los "Valores totales IVA incluido", del total de los items del bien o servicio a ser adquirido.</t>
    </r>
    <r>
      <rPr>
        <b/>
        <sz val="10"/>
        <color theme="1"/>
        <rFont val="Arial"/>
        <family val="2"/>
      </rPr>
      <t xml:space="preserve">
13.4 Preparado por:: </t>
    </r>
    <r>
      <rPr>
        <sz val="10"/>
        <color theme="1"/>
        <rFont val="Arial"/>
        <family val="2"/>
      </rPr>
      <t xml:space="preserve">Diligenciar con el nombre y la firma del analista que realiza el estudio de mercado.
</t>
    </r>
    <r>
      <rPr>
        <b/>
        <sz val="10"/>
        <color theme="1"/>
        <rFont val="Arial"/>
        <family val="2"/>
      </rPr>
      <t>13.5 Revisado por::</t>
    </r>
    <r>
      <rPr>
        <sz val="10"/>
        <color theme="1"/>
        <rFont val="Arial"/>
        <family val="2"/>
      </rPr>
      <t xml:space="preserve"> Diligenciar con el nombre y la firma del analista y/o Abogado que revisa el estudio de mercado.
</t>
    </r>
    <r>
      <rPr>
        <b/>
        <sz val="10"/>
        <color theme="1"/>
        <rFont val="Arial"/>
        <family val="2"/>
      </rPr>
      <t xml:space="preserve">13.6 Vo.Bo. Coordinador GGCIM: </t>
    </r>
    <r>
      <rPr>
        <sz val="10"/>
        <color theme="1"/>
        <rFont val="Arial"/>
        <family val="2"/>
      </rPr>
      <t>Diligenciar con el nombre y la firma del Coordinador del GGCIM.</t>
    </r>
  </si>
  <si>
    <r>
      <t xml:space="preserve">NOTA: </t>
    </r>
    <r>
      <rPr>
        <sz val="10"/>
        <color theme="1"/>
        <rFont val="Arial"/>
        <family val="2"/>
      </rPr>
      <t>Cuando sea necesario, el Cuadro Comparativo puede llevar cuadros anexos, esto se presenta cuando es bastante la cantidad a cotizar de los items del bien o servicio a ser adquirido, tambien cuando se presentan valores históricos, los cuales requieren de la proyeccion de los valores con el IPC de cada vigencia, desde la vigencia en que se contrató hasta la vigencia actual. Anexos que haran parte del Cuadro Comparativo.</t>
    </r>
  </si>
  <si>
    <t>SELECCIONE DEPENDENCIA</t>
  </si>
  <si>
    <t>COJAI-FONDO</t>
  </si>
  <si>
    <t>COJAI-POSTFALLO</t>
  </si>
  <si>
    <t>COJAI-PROYECTOS PRODUCTIVOS</t>
  </si>
  <si>
    <t>DIRECCIÓN CATASTRAL Y DE ANÁLISIS TERRITORIAL</t>
  </si>
  <si>
    <t>DIRECCIÓN DE ASUNTOS ÉTNICOS</t>
  </si>
  <si>
    <t>DIRECCIÓN JURÍDICA DE RESTITUCIÓN</t>
  </si>
  <si>
    <t>DIRECCIÓN JURÍDICA DE RESTITUCIÓN - AMEI</t>
  </si>
  <si>
    <t>DIRECCIÓN SOCIAL</t>
  </si>
  <si>
    <t>GRUPO DE GESTIÓN EN PREVENCIÓN, PROTECCIÓN Y SEGURIDAD</t>
  </si>
  <si>
    <t>OFICINA ASESORA DE COMUNICACIONES</t>
  </si>
  <si>
    <t>OFICINA ASESORA DE PLANEACIÓN</t>
  </si>
  <si>
    <t>OFICINA DE CONTROL INTERNO</t>
  </si>
  <si>
    <t>SG - ATENCIÓN AL CIUDADANO</t>
  </si>
  <si>
    <t>SG - CONTROL INTERNO DISCIPLINARIO</t>
  </si>
  <si>
    <t>SG - DESPACHO</t>
  </si>
  <si>
    <t>SG - GRUPO DE GESTIÓN DE SEGUIMIENTO Y OPERACIÓN ADMINISTRATIVA</t>
  </si>
  <si>
    <t>SG - GRUPO DE GESTIÓN ECONÓMICA Y FINANCIERA</t>
  </si>
  <si>
    <t>SG - GRUPO DE GESTIÓN EN CONTRATACIÓN E INTELIGENCIA DE MERCADO</t>
  </si>
  <si>
    <t>SG - GRUPO DE GESTIÓN TALENTO Y DESARROLLO HUMANO</t>
  </si>
  <si>
    <t>SG - GRUPO DE GESTIÓN Y CONTROL DOCUMENTAL</t>
  </si>
  <si>
    <t xml:space="preserve">SUBDIRECCIÓN GENERAL </t>
  </si>
  <si>
    <t>ALMACENAMIENTO Y ACTIVIDADES COMPLEMENTARIAS AL TRANSPORTE</t>
  </si>
  <si>
    <t xml:space="preserve">ITEM 2: 
</t>
  </si>
  <si>
    <t xml:space="preserve">ITEM 3: 
</t>
  </si>
  <si>
    <t xml:space="preserve">ITEM 4: 
</t>
  </si>
  <si>
    <t xml:space="preserve">ITEM 5: 
</t>
  </si>
  <si>
    <t>VALOR TOTAL PROPUESTA ECONÓMICA</t>
  </si>
  <si>
    <t>CAMIONES – ZONA URBANA</t>
  </si>
  <si>
    <t>BUSETAS – ZONA URBANA</t>
  </si>
  <si>
    <t>BUSES – ZONA URBANA</t>
  </si>
  <si>
    <t xml:space="preserve">CAMIONETAS 4X2 – ZONA URBANA </t>
  </si>
  <si>
    <t>CAMIONETAS Y/O CAMPEROS 4X4 WAGON - ZONA URBANA</t>
  </si>
  <si>
    <t>CAMIONETAS 4X4 PLATÓN - ZONA URBANA</t>
  </si>
  <si>
    <t>Cantidad</t>
  </si>
  <si>
    <t>Descripción</t>
  </si>
  <si>
    <t>ítem</t>
  </si>
  <si>
    <t>CAMIÓNES – ZONA RURAL</t>
  </si>
  <si>
    <t>BUSETAS – ZONA RURAL</t>
  </si>
  <si>
    <t>BUSES - ZONA RURAL</t>
  </si>
  <si>
    <t>CAMIONETAS 4X2 WAGON - ZONA RURAL</t>
  </si>
  <si>
    <t>CAMIONETAS Y/O CAMPEROS 4X4 WAGON - ZONA RURAL</t>
  </si>
  <si>
    <t>CAMIONETAS 4X4 PLATÓN - ZONA RURAL</t>
  </si>
  <si>
    <t>MEDIA GEOMETRICA</t>
  </si>
  <si>
    <t>DESVIACION ESTANDAR</t>
  </si>
  <si>
    <t>FERNANDO VACCA MORENO</t>
  </si>
  <si>
    <t>4 DE ENERO DE 2023</t>
  </si>
  <si>
    <t>DSC3-202300037</t>
  </si>
  <si>
    <t>EMPRESA 4</t>
  </si>
  <si>
    <t>EMPRESA 5</t>
  </si>
  <si>
    <t>EMPRESA 6</t>
  </si>
  <si>
    <t>EMPRESA 7</t>
  </si>
  <si>
    <t>EMPRESA 8</t>
  </si>
  <si>
    <t>Valor Unitario x Día de Servicio</t>
  </si>
  <si>
    <t>Empresa 1-SETCOLTUR</t>
  </si>
  <si>
    <t>Empresa 2-KROS</t>
  </si>
  <si>
    <t xml:space="preserve">VANS - ZONA URBANA </t>
  </si>
  <si>
    <t>VANS – ZONA RURAL</t>
  </si>
  <si>
    <t>Empresa 3-TRANSMEJIA</t>
  </si>
  <si>
    <t>EMPRESA 4-TRANSSABANA</t>
  </si>
  <si>
    <t>EMPRESA 6-SERVITAC</t>
  </si>
  <si>
    <t>EMPRESA 5-NSSR TSS</t>
  </si>
  <si>
    <t>EMPRESA 1
SETVCOLTUR</t>
  </si>
  <si>
    <t>EMPRESA 2
K-ROS</t>
  </si>
  <si>
    <t>EMPRESA 3-
TRANSMEJIA</t>
  </si>
  <si>
    <t>EMPRESA 4
TRANSSABANA</t>
  </si>
  <si>
    <t>EMPRESA 5
NSSR TS</t>
  </si>
  <si>
    <t>EMPRESA 6
SERVITAC</t>
  </si>
  <si>
    <t>EMPRESA 7
SERVIMILENUIM</t>
  </si>
  <si>
    <t>EMPRESA 8
TRANSPORTES FSG</t>
  </si>
  <si>
    <t>LOTE 10 - DIRECCION TERRITORIAL MAGDALENA MEDIO</t>
  </si>
  <si>
    <t>EMPRESA 9
TRANSPORTES GALERAS</t>
  </si>
  <si>
    <t>EMPRESA 10
TML TRANSP</t>
  </si>
  <si>
    <t>EMPRESA 7-INGETRANS</t>
  </si>
  <si>
    <t>Contratar la prestación de los servicios de transporte público terrestre especial automotor en las diferentes modalidades requeridas con conductor para la Dirección Territorial Magdalena Medio Sede Bucaramanga de la Unidad Administrativa Especial de Gestión de Restitución de Tierras Despojadas, incluidos todos los costos operacionales, con una disponibilidad de los vehiculos de 24x30; que garanticen el cumplimiento de los objetivos misionales de LA UNIDAD.</t>
  </si>
  <si>
    <t>1.Para este estudio de mercado no es posible tener en cuenta todos los valores de las diferentes cotizaciones, esto debido a que los valores presentados (valores subrayados), una vez realizado el análisis numérico correspondiente, no se encuentran dentro del rango superior e inferior aceptable.
2.Los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
3.Para el presente estudio de mercado no se tienen en cuenta valores históricos, por recibirse más de 3 cotizaciones las cuales son suficientes para determinar una tendencia.
4. Por ser las cotizaciones de bastantes ítems, estos no se pueden relacionar en este cuadro, el respectivo análisis matemático de las cotizaciones se encuentran en los cuadros anexos.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</si>
</sst>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 #,##0_-;\-&quot;$&quot;\ * #,##0_-;_-&quot;$&quot;\ * &quot;-&quot;_-;_-@_-"/>
    <numFmt numFmtId="41" formatCode="_-* #,##0_-;\-* #,##0_-;_-* &quot;-&quot;_-;_-@_-"/>
    <numFmt numFmtId="44" formatCode="_-&quot;$&quot;\ * #,##0.00_-;\-&quot;$&quot;\ * #,##0.00_-;_-&quot;$&quot;\ * &quot;-&quot;??_-;_-@_-"/>
    <numFmt numFmtId="164" formatCode="_(&quot;$&quot;* #,##0.00_);_(&quot;$&quot;* \(#,##0.00\);_(&quot;$&quot;* &quot;-&quot;??_);_(@_)"/>
    <numFmt numFmtId="165" formatCode="_(* #,##0.00_);_(* \(#,##0.00\);_(* &quot;-&quot;??_);_(@_)"/>
    <numFmt numFmtId="166" formatCode="_-* #,##0.00\ _€_-;\-* #,##0.00\ _€_-;_-* &quot;-&quot;??\ _€_-;_-@_-"/>
    <numFmt numFmtId="167" formatCode="_-* #,##0\ _p_t_a_-;\-* #,##0\ _p_t_a_-;_-* &quot;-&quot;??\ _p_t_a_-;_-@_-"/>
    <numFmt numFmtId="168" formatCode="_-&quot;$&quot;\ * #,##0.00_-;\-&quot;$&quot;\ * #,##0.00_-;_-&quot;$&quot;\ * &quot;-&quot;_-;_-@_-"/>
    <numFmt numFmtId="169" formatCode="_-* #,##0.00\ &quot;€&quot;_-;\-* #,##0.00\ &quot;€&quot;_-;_-* &quot;-&quot;??\ &quot;€&quot;_-;_-@_-"/>
    <numFmt numFmtId="170" formatCode="&quot;$&quot;\ #,##0"/>
    <numFmt numFmtId="171" formatCode="[$$-240A]\ #,##0.00"/>
    <numFmt numFmtId="172" formatCode="_(&quot;$&quot;* #,##0_);_(&quot;$&quot;* \(#,##0\);_(&quot;$&quot;* &quot;-&quot;??_);_(@_)"/>
    <numFmt numFmtId="173" formatCode="_-[$$-240A]\ * #,##0_-;\-[$$-240A]\ * #,##0_-;_-[$$-240A]\ * &quot;-&quot;??_-;_-@_-"/>
    <numFmt numFmtId="174" formatCode="_-&quot;$&quot;\ * #,##0_-;\-&quot;$&quot;\ * #,##0_-;_-&quot;$&quot;\ * &quot;-&quot;??_-;_-@_-"/>
    <numFmt numFmtId="175" formatCode="_-&quot;$&quot;\ * #,##0.0_-;\-&quot;$&quot;\ * #,##0.0_-;_-&quot;$&quot;\ * &quot;-&quot;??_-;_-@_-"/>
  </numFmts>
  <fonts count="37" x14ac:knownFonts="1">
    <font>
      <sz val="11"/>
      <color theme="1"/>
      <name val="Calibri"/>
      <family val="2"/>
      <scheme val="minor"/>
    </font>
    <font>
      <sz val="11"/>
      <color theme="1"/>
      <name val="Calibri"/>
      <family val="2"/>
      <scheme val="minor"/>
    </font>
    <font>
      <sz val="8"/>
      <name val="Calibri"/>
      <family val="2"/>
      <scheme val="minor"/>
    </font>
    <font>
      <sz val="9"/>
      <name val="Arial"/>
      <family val="2"/>
    </font>
    <font>
      <b/>
      <sz val="12"/>
      <name val="Arial"/>
      <family val="2"/>
    </font>
    <font>
      <sz val="8"/>
      <name val="Arial"/>
      <family val="2"/>
    </font>
    <font>
      <b/>
      <sz val="12"/>
      <color indexed="8"/>
      <name val="Arial"/>
      <family val="2"/>
    </font>
    <font>
      <b/>
      <sz val="9"/>
      <color indexed="8"/>
      <name val="Arial"/>
      <family val="2"/>
    </font>
    <font>
      <sz val="11"/>
      <color indexed="8"/>
      <name val="Arial"/>
      <family val="2"/>
    </font>
    <font>
      <sz val="10"/>
      <name val="Arial"/>
      <family val="2"/>
    </font>
    <font>
      <sz val="10"/>
      <color indexed="8"/>
      <name val="Arial"/>
      <family val="2"/>
    </font>
    <font>
      <b/>
      <sz val="11"/>
      <color indexed="8"/>
      <name val="Arial"/>
      <family val="2"/>
    </font>
    <font>
      <b/>
      <sz val="9"/>
      <name val="Arial"/>
      <family val="2"/>
    </font>
    <font>
      <b/>
      <sz val="10"/>
      <name val="Arial"/>
      <family val="2"/>
    </font>
    <font>
      <b/>
      <sz val="11"/>
      <name val="Arial"/>
      <family val="2"/>
    </font>
    <font>
      <sz val="11"/>
      <name val="Arial"/>
      <family val="2"/>
    </font>
    <font>
      <b/>
      <sz val="8"/>
      <name val="Arial"/>
      <family val="2"/>
    </font>
    <font>
      <sz val="10"/>
      <color rgb="FF000000"/>
      <name val="Arial"/>
      <family val="2"/>
    </font>
    <font>
      <sz val="11"/>
      <color theme="1"/>
      <name val="Calibri"/>
      <family val="2"/>
    </font>
    <font>
      <sz val="8"/>
      <color indexed="8"/>
      <name val="Arial"/>
      <family val="2"/>
    </font>
    <font>
      <b/>
      <sz val="8"/>
      <color theme="1"/>
      <name val="Arial"/>
      <family val="2"/>
    </font>
    <font>
      <sz val="8"/>
      <color theme="1"/>
      <name val="Arial"/>
      <family val="2"/>
    </font>
    <font>
      <b/>
      <sz val="10"/>
      <color rgb="FF000000"/>
      <name val="Arial"/>
      <family val="2"/>
    </font>
    <font>
      <b/>
      <sz val="10"/>
      <color theme="1"/>
      <name val="Arial"/>
      <family val="2"/>
    </font>
    <font>
      <sz val="10"/>
      <color theme="1"/>
      <name val="Arial"/>
      <family val="2"/>
    </font>
    <font>
      <b/>
      <sz val="9"/>
      <color rgb="FF000000"/>
      <name val="Arial"/>
      <family val="2"/>
    </font>
    <font>
      <b/>
      <sz val="12"/>
      <color theme="1"/>
      <name val="Arial"/>
      <family val="2"/>
    </font>
    <font>
      <b/>
      <sz val="11"/>
      <color theme="1"/>
      <name val="Calibri"/>
      <family val="2"/>
      <scheme val="minor"/>
    </font>
    <font>
      <b/>
      <sz val="11"/>
      <color rgb="FF000000"/>
      <name val="Calibri"/>
      <family val="2"/>
      <scheme val="minor"/>
    </font>
    <font>
      <sz val="12"/>
      <color theme="1"/>
      <name val="Calibri"/>
      <family val="2"/>
      <scheme val="minor"/>
    </font>
    <font>
      <u val="singleAccounting"/>
      <sz val="10"/>
      <color rgb="FFFF0000"/>
      <name val="Arial"/>
      <family val="2"/>
    </font>
    <font>
      <sz val="10"/>
      <color theme="1"/>
      <name val="Calibri"/>
      <family val="2"/>
      <scheme val="minor"/>
    </font>
    <font>
      <b/>
      <sz val="9"/>
      <color rgb="FF000000"/>
      <name val="Calibri"/>
      <family val="2"/>
      <scheme val="minor"/>
    </font>
    <font>
      <u val="singleAccounting"/>
      <sz val="11"/>
      <color rgb="FFFF0000"/>
      <name val="Calibri"/>
      <family val="2"/>
      <scheme val="minor"/>
    </font>
    <font>
      <sz val="11"/>
      <name val="Calibri"/>
      <family val="2"/>
      <scheme val="minor"/>
    </font>
    <font>
      <b/>
      <sz val="11"/>
      <name val="Calibri"/>
      <family val="2"/>
      <scheme val="minor"/>
    </font>
    <font>
      <sz val="11"/>
      <color rgb="FFFF0000"/>
      <name val="Calibri"/>
      <family val="2"/>
      <scheme val="minor"/>
    </font>
  </fonts>
  <fills count="11">
    <fill>
      <patternFill patternType="none"/>
    </fill>
    <fill>
      <patternFill patternType="gray125"/>
    </fill>
    <fill>
      <patternFill patternType="solid">
        <fgColor rgb="FFC6E0B4"/>
        <bgColor indexed="64"/>
      </patternFill>
    </fill>
    <fill>
      <patternFill patternType="solid">
        <fgColor theme="0"/>
        <bgColor indexed="64"/>
      </patternFill>
    </fill>
    <fill>
      <patternFill patternType="solid">
        <fgColor rgb="FFC5E0B3"/>
        <bgColor indexed="64"/>
      </patternFill>
    </fill>
    <fill>
      <patternFill patternType="solid">
        <fgColor rgb="FF92D050"/>
        <bgColor indexed="64"/>
      </patternFill>
    </fill>
    <fill>
      <patternFill patternType="solid">
        <fgColor theme="0" tint="-0.14999847407452621"/>
        <bgColor indexed="64"/>
      </patternFill>
    </fill>
    <fill>
      <patternFill patternType="solid">
        <fgColor rgb="FFA9D08E"/>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79998168889431442"/>
        <bgColor indexed="64"/>
      </patternFill>
    </fill>
  </fills>
  <borders count="61">
    <border>
      <left/>
      <right/>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s>
  <cellStyleXfs count="9">
    <xf numFmtId="0" fontId="0" fillId="0" borderId="0"/>
    <xf numFmtId="42" fontId="1" fillId="0" borderId="0" applyFont="0" applyFill="0" applyBorder="0" applyAlignment="0" applyProtection="0"/>
    <xf numFmtId="166" fontId="1" fillId="0" borderId="0" applyFont="0" applyFill="0" applyBorder="0" applyAlignment="0" applyProtection="0"/>
    <xf numFmtId="169" fontId="1" fillId="0" borderId="0" applyFont="0" applyFill="0" applyBorder="0" applyAlignment="0" applyProtection="0"/>
    <xf numFmtId="0" fontId="1" fillId="0" borderId="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248">
    <xf numFmtId="0" fontId="0" fillId="0" borderId="0" xfId="0"/>
    <xf numFmtId="0" fontId="5" fillId="3" borderId="0" xfId="0" applyFont="1" applyFill="1" applyAlignment="1">
      <alignment vertical="center"/>
    </xf>
    <xf numFmtId="0" fontId="3" fillId="3" borderId="34" xfId="0" applyFont="1" applyFill="1" applyBorder="1" applyAlignment="1">
      <alignment horizontal="center" vertical="center" wrapText="1"/>
    </xf>
    <xf numFmtId="0" fontId="6" fillId="3" borderId="1" xfId="0" applyFont="1" applyFill="1" applyBorder="1" applyAlignment="1">
      <alignment horizontal="center" vertical="center"/>
    </xf>
    <xf numFmtId="0" fontId="4" fillId="3" borderId="35"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30" xfId="0" applyFont="1" applyFill="1" applyBorder="1" applyAlignment="1">
      <alignment horizontal="center" vertical="center"/>
    </xf>
    <xf numFmtId="0" fontId="7" fillId="3" borderId="0" xfId="0" applyFont="1" applyFill="1" applyAlignment="1">
      <alignment horizontal="left" vertical="center" wrapText="1"/>
    </xf>
    <xf numFmtId="0" fontId="7" fillId="3" borderId="0" xfId="0" applyFont="1" applyFill="1" applyAlignment="1">
      <alignment vertical="center" wrapText="1"/>
    </xf>
    <xf numFmtId="0" fontId="7" fillId="3" borderId="22" xfId="0" applyFont="1" applyFill="1" applyBorder="1" applyAlignment="1">
      <alignment vertical="center" wrapText="1"/>
    </xf>
    <xf numFmtId="0" fontId="9" fillId="3" borderId="22" xfId="0" applyFont="1" applyFill="1" applyBorder="1" applyAlignment="1">
      <alignment horizontal="left" vertical="center"/>
    </xf>
    <xf numFmtId="0" fontId="9" fillId="3" borderId="30" xfId="0" applyFont="1" applyFill="1" applyBorder="1" applyAlignment="1">
      <alignment horizontal="left" vertical="center"/>
    </xf>
    <xf numFmtId="0" fontId="3" fillId="3" borderId="0" xfId="0" applyFont="1" applyFill="1" applyAlignment="1">
      <alignment vertical="center"/>
    </xf>
    <xf numFmtId="173" fontId="13" fillId="3" borderId="6" xfId="0" applyNumberFormat="1" applyFont="1" applyFill="1" applyBorder="1" applyAlignment="1">
      <alignment vertical="center"/>
    </xf>
    <xf numFmtId="164" fontId="13" fillId="0" borderId="6" xfId="0" applyNumberFormat="1" applyFont="1" applyBorder="1" applyAlignment="1">
      <alignment vertical="center"/>
    </xf>
    <xf numFmtId="172" fontId="13" fillId="0" borderId="6" xfId="0" applyNumberFormat="1" applyFont="1" applyBorder="1" applyAlignment="1">
      <alignment vertical="center"/>
    </xf>
    <xf numFmtId="164" fontId="13" fillId="0" borderId="15" xfId="0" applyNumberFormat="1" applyFont="1" applyBorder="1" applyAlignment="1">
      <alignment vertical="center"/>
    </xf>
    <xf numFmtId="14" fontId="3" fillId="3" borderId="6" xfId="0" applyNumberFormat="1" applyFont="1" applyFill="1" applyBorder="1" applyAlignment="1">
      <alignment horizontal="center" vertical="center" wrapText="1"/>
    </xf>
    <xf numFmtId="0" fontId="5" fillId="2" borderId="0" xfId="0" applyFont="1" applyFill="1" applyAlignment="1">
      <alignment vertical="center"/>
    </xf>
    <xf numFmtId="0" fontId="15" fillId="3" borderId="0" xfId="0" applyFont="1" applyFill="1" applyAlignment="1">
      <alignment vertical="center"/>
    </xf>
    <xf numFmtId="0" fontId="3" fillId="3" borderId="0" xfId="0" applyFont="1" applyFill="1" applyAlignment="1">
      <alignment vertical="center" wrapText="1"/>
    </xf>
    <xf numFmtId="171" fontId="5" fillId="3" borderId="0" xfId="0" applyNumberFormat="1" applyFont="1" applyFill="1" applyAlignment="1">
      <alignment vertical="center"/>
    </xf>
    <xf numFmtId="165" fontId="16" fillId="3" borderId="0" xfId="0" applyNumberFormat="1" applyFont="1" applyFill="1" applyAlignment="1">
      <alignment vertical="center"/>
    </xf>
    <xf numFmtId="0" fontId="18" fillId="0" borderId="0" xfId="0" applyFont="1" applyAlignment="1">
      <alignment vertical="center"/>
    </xf>
    <xf numFmtId="0" fontId="0" fillId="0" borderId="0" xfId="0" applyAlignment="1">
      <alignment vertical="center"/>
    </xf>
    <xf numFmtId="0" fontId="7" fillId="3" borderId="0" xfId="0" applyFont="1" applyFill="1" applyAlignment="1">
      <alignment horizontal="justify" vertical="center"/>
    </xf>
    <xf numFmtId="0" fontId="7" fillId="3" borderId="2" xfId="0" applyFont="1" applyFill="1" applyBorder="1" applyAlignment="1">
      <alignment vertical="center" wrapText="1"/>
    </xf>
    <xf numFmtId="0" fontId="19" fillId="0" borderId="0" xfId="0" applyFont="1" applyAlignment="1">
      <alignment vertical="center" wrapText="1"/>
    </xf>
    <xf numFmtId="0" fontId="20" fillId="0" borderId="0" xfId="0" applyFont="1" applyAlignment="1">
      <alignment horizontal="center" vertical="center" wrapText="1"/>
    </xf>
    <xf numFmtId="0" fontId="10" fillId="0" borderId="0" xfId="0" applyFont="1" applyAlignment="1">
      <alignment vertical="center" wrapText="1"/>
    </xf>
    <xf numFmtId="0" fontId="13" fillId="0" borderId="0" xfId="0" applyFont="1" applyAlignment="1">
      <alignment vertical="center" wrapText="1"/>
    </xf>
    <xf numFmtId="42" fontId="9" fillId="3" borderId="6" xfId="1" applyFont="1" applyFill="1" applyBorder="1" applyAlignment="1">
      <alignment vertical="center"/>
    </xf>
    <xf numFmtId="171" fontId="9" fillId="3" borderId="6" xfId="0" applyNumberFormat="1" applyFont="1" applyFill="1" applyBorder="1" applyAlignment="1">
      <alignment vertical="center"/>
    </xf>
    <xf numFmtId="164" fontId="13" fillId="0" borderId="20" xfId="0" applyNumberFormat="1" applyFont="1" applyBorder="1" applyAlignment="1">
      <alignment vertical="center"/>
    </xf>
    <xf numFmtId="172" fontId="13" fillId="0" borderId="20" xfId="0" applyNumberFormat="1" applyFont="1" applyBorder="1" applyAlignment="1">
      <alignment vertical="center"/>
    </xf>
    <xf numFmtId="164" fontId="13" fillId="0" borderId="21" xfId="0" applyNumberFormat="1" applyFont="1" applyBorder="1" applyAlignment="1">
      <alignment vertical="center"/>
    </xf>
    <xf numFmtId="42" fontId="9" fillId="3" borderId="49" xfId="1" applyFont="1" applyFill="1" applyBorder="1" applyAlignment="1">
      <alignment vertical="center"/>
    </xf>
    <xf numFmtId="171" fontId="9" fillId="3" borderId="49" xfId="0" applyNumberFormat="1" applyFont="1" applyFill="1" applyBorder="1" applyAlignment="1">
      <alignment vertical="center"/>
    </xf>
    <xf numFmtId="0" fontId="23" fillId="0" borderId="0" xfId="0" applyFont="1" applyAlignment="1">
      <alignment horizontal="left" vertical="center" wrapText="1"/>
    </xf>
    <xf numFmtId="0" fontId="25" fillId="3" borderId="39" xfId="0" applyFont="1" applyFill="1" applyBorder="1" applyAlignment="1">
      <alignment horizontal="center" vertical="center" wrapText="1" readingOrder="1"/>
    </xf>
    <xf numFmtId="0" fontId="25" fillId="3" borderId="42" xfId="0" applyFont="1" applyFill="1" applyBorder="1" applyAlignment="1">
      <alignment horizontal="center" vertical="center" wrapText="1" readingOrder="1"/>
    </xf>
    <xf numFmtId="0" fontId="25" fillId="3" borderId="46" xfId="0" applyFont="1" applyFill="1" applyBorder="1" applyAlignment="1">
      <alignment horizontal="center" vertical="center" wrapText="1" readingOrder="1"/>
    </xf>
    <xf numFmtId="0" fontId="0" fillId="0" borderId="0" xfId="0" applyAlignment="1">
      <alignment horizontal="center" vertical="center"/>
    </xf>
    <xf numFmtId="42" fontId="9" fillId="0" borderId="6" xfId="3" applyNumberFormat="1" applyFont="1" applyBorder="1" applyAlignment="1">
      <alignment horizontal="right" vertical="center"/>
    </xf>
    <xf numFmtId="42" fontId="9" fillId="0" borderId="6" xfId="0" applyNumberFormat="1" applyFont="1" applyBorder="1" applyAlignment="1">
      <alignment horizontal="right" vertical="center" wrapText="1"/>
    </xf>
    <xf numFmtId="0" fontId="0" fillId="0" borderId="0" xfId="0" applyAlignment="1">
      <alignment vertical="center" wrapText="1"/>
    </xf>
    <xf numFmtId="0" fontId="0" fillId="0" borderId="6" xfId="0" applyBorder="1" applyAlignment="1">
      <alignment horizontal="center" vertical="center" wrapText="1"/>
    </xf>
    <xf numFmtId="0" fontId="27" fillId="6" borderId="6" xfId="0" applyFont="1" applyFill="1" applyBorder="1" applyAlignment="1">
      <alignment horizontal="center" vertical="center" wrapText="1"/>
    </xf>
    <xf numFmtId="42" fontId="0" fillId="0" borderId="6" xfId="0" applyNumberFormat="1" applyBorder="1" applyAlignment="1">
      <alignment vertical="center"/>
    </xf>
    <xf numFmtId="41" fontId="27" fillId="0" borderId="6" xfId="6" applyFont="1" applyFill="1" applyBorder="1" applyAlignment="1">
      <alignment vertical="center"/>
    </xf>
    <xf numFmtId="42" fontId="27" fillId="0" borderId="6" xfId="1" applyFont="1" applyBorder="1" applyAlignment="1">
      <alignment vertical="center" wrapText="1"/>
    </xf>
    <xf numFmtId="0" fontId="16" fillId="2" borderId="6" xfId="0" applyFont="1" applyFill="1" applyBorder="1" applyAlignment="1">
      <alignment horizontal="center" vertical="center" wrapText="1"/>
    </xf>
    <xf numFmtId="0" fontId="3" fillId="0" borderId="6" xfId="0" applyFont="1" applyBorder="1" applyAlignment="1">
      <alignment horizontal="center" vertical="center" wrapText="1"/>
    </xf>
    <xf numFmtId="167" fontId="5" fillId="0" borderId="6" xfId="2" applyNumberFormat="1" applyFont="1" applyBorder="1" applyAlignment="1">
      <alignment horizontal="center" vertical="center"/>
    </xf>
    <xf numFmtId="0" fontId="29" fillId="0" borderId="6" xfId="0" applyFont="1" applyBorder="1" applyAlignment="1">
      <alignment horizontal="center" vertical="center" wrapText="1"/>
    </xf>
    <xf numFmtId="42" fontId="30" fillId="0" borderId="6" xfId="0" applyNumberFormat="1" applyFont="1" applyBorder="1" applyAlignment="1">
      <alignment horizontal="right" vertical="center" wrapText="1"/>
    </xf>
    <xf numFmtId="3" fontId="9" fillId="0" borderId="6" xfId="0" applyNumberFormat="1" applyFont="1" applyBorder="1" applyAlignment="1">
      <alignment horizontal="center" vertical="center" wrapText="1"/>
    </xf>
    <xf numFmtId="42" fontId="30" fillId="0" borderId="6" xfId="0" applyNumberFormat="1" applyFont="1" applyBorder="1" applyAlignment="1">
      <alignment horizontal="center" vertical="center" wrapText="1"/>
    </xf>
    <xf numFmtId="42" fontId="30" fillId="0" borderId="6" xfId="0" applyNumberFormat="1" applyFont="1" applyBorder="1" applyAlignment="1">
      <alignment horizontal="center" vertical="center"/>
    </xf>
    <xf numFmtId="42" fontId="30" fillId="0" borderId="6" xfId="3" applyNumberFormat="1" applyFont="1" applyBorder="1" applyAlignment="1">
      <alignment horizontal="right" vertical="center"/>
    </xf>
    <xf numFmtId="0" fontId="31" fillId="0" borderId="6" xfId="0" applyFont="1" applyBorder="1" applyAlignment="1">
      <alignment horizontal="center" vertical="center" wrapText="1"/>
    </xf>
    <xf numFmtId="42" fontId="9" fillId="0" borderId="6" xfId="0" applyNumberFormat="1" applyFont="1" applyBorder="1" applyAlignment="1">
      <alignment horizontal="center" vertical="center"/>
    </xf>
    <xf numFmtId="0" fontId="5" fillId="3" borderId="6" xfId="0" applyFont="1" applyFill="1" applyBorder="1" applyAlignment="1">
      <alignment horizontal="center" vertical="center" wrapText="1"/>
    </xf>
    <xf numFmtId="164" fontId="13" fillId="3" borderId="6" xfId="0" applyNumberFormat="1" applyFont="1" applyFill="1" applyBorder="1" applyAlignment="1">
      <alignment vertical="center"/>
    </xf>
    <xf numFmtId="0" fontId="5" fillId="0" borderId="6" xfId="0" applyFont="1" applyBorder="1" applyAlignment="1">
      <alignment horizontal="center" vertical="center" wrapText="1"/>
    </xf>
    <xf numFmtId="0" fontId="16" fillId="2" borderId="15" xfId="0" applyFont="1" applyFill="1" applyBorder="1" applyAlignment="1">
      <alignment horizontal="center" vertical="center" wrapText="1"/>
    </xf>
    <xf numFmtId="0" fontId="12" fillId="0" borderId="23" xfId="0" applyFont="1" applyBorder="1" applyAlignment="1">
      <alignment horizontal="center" vertical="center" wrapText="1"/>
    </xf>
    <xf numFmtId="42" fontId="9" fillId="0" borderId="15" xfId="0" applyNumberFormat="1" applyFont="1" applyBorder="1" applyAlignment="1">
      <alignment horizontal="center" vertical="center"/>
    </xf>
    <xf numFmtId="42" fontId="9" fillId="3" borderId="15" xfId="1" applyFont="1" applyFill="1" applyBorder="1" applyAlignment="1">
      <alignment vertical="center"/>
    </xf>
    <xf numFmtId="173" fontId="13" fillId="3" borderId="15" xfId="0" applyNumberFormat="1" applyFont="1" applyFill="1" applyBorder="1" applyAlignment="1">
      <alignment vertical="center"/>
    </xf>
    <xf numFmtId="0" fontId="3" fillId="0" borderId="23" xfId="0" applyFont="1" applyBorder="1" applyAlignment="1">
      <alignment horizontal="center" vertical="center" wrapText="1"/>
    </xf>
    <xf numFmtId="0" fontId="5" fillId="3" borderId="49" xfId="0" applyFont="1" applyFill="1" applyBorder="1" applyAlignment="1">
      <alignment horizontal="center" vertical="center" wrapText="1"/>
    </xf>
    <xf numFmtId="42" fontId="9" fillId="3" borderId="50" xfId="1" applyFont="1" applyFill="1" applyBorder="1" applyAlignment="1">
      <alignment vertical="center"/>
    </xf>
    <xf numFmtId="0" fontId="5" fillId="0" borderId="20" xfId="0" applyFont="1" applyBorder="1" applyAlignment="1">
      <alignment horizontal="center" vertical="center" wrapText="1"/>
    </xf>
    <xf numFmtId="0" fontId="4" fillId="2" borderId="57" xfId="0" applyFont="1" applyFill="1" applyBorder="1" applyAlignment="1">
      <alignment vertical="center" wrapText="1"/>
    </xf>
    <xf numFmtId="0" fontId="3" fillId="0" borderId="29" xfId="0" applyFont="1" applyBorder="1" applyAlignment="1">
      <alignment horizontal="center" vertical="center" wrapText="1"/>
    </xf>
    <xf numFmtId="167" fontId="5" fillId="0" borderId="29" xfId="2" applyNumberFormat="1" applyFont="1" applyBorder="1" applyAlignment="1">
      <alignment horizontal="center" vertical="center"/>
    </xf>
    <xf numFmtId="0" fontId="29" fillId="0" borderId="29" xfId="0" applyFont="1" applyBorder="1" applyAlignment="1">
      <alignment horizontal="center" vertical="center" wrapText="1"/>
    </xf>
    <xf numFmtId="42" fontId="9" fillId="0" borderId="29" xfId="0" applyNumberFormat="1" applyFont="1" applyBorder="1" applyAlignment="1">
      <alignment horizontal="right" vertical="center" wrapText="1"/>
    </xf>
    <xf numFmtId="3" fontId="9" fillId="0" borderId="29" xfId="0" applyNumberFormat="1" applyFont="1" applyBorder="1" applyAlignment="1">
      <alignment horizontal="center" vertical="center" wrapText="1"/>
    </xf>
    <xf numFmtId="42" fontId="9" fillId="0" borderId="29" xfId="3" applyNumberFormat="1" applyFont="1" applyBorder="1" applyAlignment="1">
      <alignment horizontal="right" vertical="center"/>
    </xf>
    <xf numFmtId="42" fontId="9" fillId="0" borderId="29" xfId="0" applyNumberFormat="1" applyFont="1" applyBorder="1" applyAlignment="1">
      <alignment horizontal="center" vertical="center"/>
    </xf>
    <xf numFmtId="0" fontId="31" fillId="0" borderId="29" xfId="0" applyFont="1" applyBorder="1" applyAlignment="1">
      <alignment horizontal="center" vertical="center" wrapText="1"/>
    </xf>
    <xf numFmtId="42" fontId="9" fillId="0" borderId="60" xfId="0" applyNumberFormat="1" applyFont="1" applyBorder="1" applyAlignment="1">
      <alignment horizontal="center" vertical="center"/>
    </xf>
    <xf numFmtId="0" fontId="34" fillId="0" borderId="0" xfId="0" applyFont="1"/>
    <xf numFmtId="0" fontId="35" fillId="6" borderId="6" xfId="0" applyFont="1" applyFill="1" applyBorder="1" applyAlignment="1">
      <alignment horizontal="center" vertical="center" wrapText="1"/>
    </xf>
    <xf numFmtId="0" fontId="28" fillId="6" borderId="29" xfId="0" applyFont="1" applyFill="1" applyBorder="1" applyAlignment="1">
      <alignment horizontal="center" vertical="center" wrapText="1"/>
    </xf>
    <xf numFmtId="174" fontId="33" fillId="0" borderId="6" xfId="7" applyNumberFormat="1" applyFont="1" applyBorder="1" applyAlignment="1">
      <alignment horizontal="justify" vertical="center" wrapText="1"/>
    </xf>
    <xf numFmtId="0" fontId="27" fillId="6" borderId="25" xfId="0" applyFont="1" applyFill="1" applyBorder="1" applyAlignment="1">
      <alignment horizontal="center" vertical="center" wrapText="1"/>
    </xf>
    <xf numFmtId="42" fontId="0" fillId="9" borderId="6" xfId="0" applyNumberFormat="1" applyFill="1" applyBorder="1" applyAlignment="1">
      <alignment vertical="center"/>
    </xf>
    <xf numFmtId="42" fontId="0" fillId="10" borderId="6" xfId="0" applyNumberFormat="1" applyFill="1" applyBorder="1" applyAlignment="1">
      <alignment vertical="center"/>
    </xf>
    <xf numFmtId="42" fontId="35" fillId="0" borderId="6" xfId="1" applyFont="1" applyBorder="1" applyAlignment="1">
      <alignment vertical="center" wrapText="1"/>
    </xf>
    <xf numFmtId="42" fontId="27" fillId="10" borderId="6" xfId="1" applyFont="1" applyFill="1" applyBorder="1" applyAlignment="1">
      <alignment vertical="center" wrapText="1"/>
    </xf>
    <xf numFmtId="42" fontId="27" fillId="9" borderId="6" xfId="1" applyFont="1" applyFill="1" applyBorder="1" applyAlignment="1">
      <alignment vertical="center" wrapText="1"/>
    </xf>
    <xf numFmtId="174" fontId="34" fillId="0" borderId="6" xfId="7" applyNumberFormat="1" applyFont="1" applyBorder="1"/>
    <xf numFmtId="174" fontId="34" fillId="0" borderId="6" xfId="7" applyNumberFormat="1" applyFont="1" applyBorder="1" applyAlignment="1">
      <alignment horizontal="justify" vertical="center" wrapText="1"/>
    </xf>
    <xf numFmtId="174" fontId="1" fillId="0" borderId="6" xfId="7" applyNumberFormat="1" applyFont="1" applyBorder="1" applyAlignment="1">
      <alignment horizontal="justify" vertical="center" wrapText="1"/>
    </xf>
    <xf numFmtId="41" fontId="1" fillId="0" borderId="6" xfId="6" applyFont="1" applyFill="1" applyBorder="1" applyAlignment="1">
      <alignment vertical="center"/>
    </xf>
    <xf numFmtId="174" fontId="34" fillId="0" borderId="6" xfId="7" applyNumberFormat="1" applyFont="1" applyBorder="1" applyAlignment="1">
      <alignment horizontal="left" vertical="center" wrapText="1"/>
    </xf>
    <xf numFmtId="174" fontId="33" fillId="0" borderId="6" xfId="7" applyNumberFormat="1" applyFont="1" applyBorder="1" applyAlignment="1">
      <alignment horizontal="left" vertical="center" wrapText="1"/>
    </xf>
    <xf numFmtId="174" fontId="1" fillId="0" borderId="6" xfId="7" applyNumberFormat="1" applyFont="1" applyBorder="1" applyAlignment="1">
      <alignment horizontal="left" vertical="center" wrapText="1"/>
    </xf>
    <xf numFmtId="0" fontId="28" fillId="6" borderId="6" xfId="0" applyFont="1" applyFill="1" applyBorder="1" applyAlignment="1">
      <alignment horizontal="center" vertical="center" wrapText="1"/>
    </xf>
    <xf numFmtId="0" fontId="27" fillId="6" borderId="24" xfId="0" applyFont="1" applyFill="1" applyBorder="1" applyAlignment="1">
      <alignment horizontal="center" vertical="center"/>
    </xf>
    <xf numFmtId="0" fontId="27" fillId="6" borderId="13" xfId="0" applyFont="1" applyFill="1" applyBorder="1" applyAlignment="1">
      <alignment horizontal="center" vertical="center"/>
    </xf>
    <xf numFmtId="0" fontId="27" fillId="6" borderId="25" xfId="0" applyFont="1" applyFill="1" applyBorder="1" applyAlignment="1">
      <alignment horizontal="center" vertical="center"/>
    </xf>
    <xf numFmtId="42" fontId="34" fillId="0" borderId="6" xfId="7" applyNumberFormat="1" applyFont="1" applyBorder="1" applyAlignment="1"/>
    <xf numFmtId="42" fontId="34" fillId="0" borderId="6" xfId="1" applyFont="1" applyBorder="1" applyAlignment="1">
      <alignment vertical="center" wrapText="1"/>
    </xf>
    <xf numFmtId="0" fontId="0" fillId="0" borderId="0" xfId="0" applyAlignment="1">
      <alignment horizontal="center" vertical="center" wrapText="1"/>
    </xf>
    <xf numFmtId="174" fontId="36" fillId="0" borderId="6" xfId="7" applyNumberFormat="1" applyFont="1" applyBorder="1" applyAlignment="1">
      <alignment horizontal="justify" vertical="center" wrapText="1"/>
    </xf>
    <xf numFmtId="42" fontId="33" fillId="0" borderId="6" xfId="7" applyNumberFormat="1" applyFont="1" applyBorder="1" applyAlignment="1"/>
    <xf numFmtId="42" fontId="33" fillId="0" borderId="6" xfId="1" applyFont="1" applyBorder="1" applyAlignment="1">
      <alignment vertical="center" wrapText="1"/>
    </xf>
    <xf numFmtId="175" fontId="34" fillId="0" borderId="6" xfId="7" applyNumberFormat="1" applyFont="1" applyBorder="1" applyAlignment="1">
      <alignment horizontal="justify" vertical="center" wrapText="1"/>
    </xf>
    <xf numFmtId="174" fontId="34" fillId="0" borderId="6" xfId="7" applyNumberFormat="1" applyFont="1" applyBorder="1" applyAlignment="1"/>
    <xf numFmtId="174" fontId="34" fillId="0" borderId="6" xfId="7" applyNumberFormat="1" applyFont="1" applyBorder="1" applyAlignment="1">
      <alignment vertical="center" wrapText="1"/>
    </xf>
    <xf numFmtId="0" fontId="35" fillId="6" borderId="25" xfId="0" applyFont="1" applyFill="1" applyBorder="1" applyAlignment="1">
      <alignment horizontal="center" vertical="center"/>
    </xf>
    <xf numFmtId="0" fontId="27" fillId="0" borderId="0" xfId="0" applyFont="1"/>
    <xf numFmtId="0" fontId="12" fillId="0" borderId="51" xfId="0" applyFont="1" applyBorder="1" applyAlignment="1">
      <alignment horizontal="left" vertical="center" wrapText="1"/>
    </xf>
    <xf numFmtId="0" fontId="12" fillId="0" borderId="20" xfId="0" applyFont="1" applyBorder="1" applyAlignment="1">
      <alignment horizontal="left" vertical="center" wrapText="1"/>
    </xf>
    <xf numFmtId="0" fontId="14" fillId="2" borderId="48" xfId="0" applyFont="1" applyFill="1" applyBorder="1" applyAlignment="1">
      <alignment horizontal="left" vertical="center" wrapText="1"/>
    </xf>
    <xf numFmtId="0" fontId="14" fillId="2" borderId="49"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4" fillId="2" borderId="51" xfId="0" applyFont="1" applyFill="1" applyBorder="1" applyAlignment="1">
      <alignment horizontal="left" vertical="center" wrapText="1"/>
    </xf>
    <xf numFmtId="0" fontId="14" fillId="2" borderId="20" xfId="0" applyFont="1" applyFill="1" applyBorder="1" applyAlignment="1">
      <alignment horizontal="left" vertical="center" wrapText="1"/>
    </xf>
    <xf numFmtId="0" fontId="12" fillId="2" borderId="48" xfId="0" applyFont="1" applyFill="1" applyBorder="1" applyAlignment="1">
      <alignment horizontal="left" vertical="center" wrapText="1"/>
    </xf>
    <xf numFmtId="0" fontId="12" fillId="2" borderId="23" xfId="0" applyFont="1" applyFill="1" applyBorder="1" applyAlignment="1">
      <alignment horizontal="left" vertical="center" wrapText="1"/>
    </xf>
    <xf numFmtId="0" fontId="7" fillId="2" borderId="49" xfId="0" applyFont="1" applyFill="1" applyBorder="1" applyAlignment="1">
      <alignment horizontal="center" vertical="center" wrapText="1"/>
    </xf>
    <xf numFmtId="0" fontId="7" fillId="2" borderId="6" xfId="0" applyFont="1" applyFill="1" applyBorder="1" applyAlignment="1">
      <alignment horizontal="center" vertical="center" wrapText="1"/>
    </xf>
    <xf numFmtId="168" fontId="9" fillId="0" borderId="6" xfId="1" applyNumberFormat="1" applyFont="1" applyBorder="1" applyAlignment="1">
      <alignment horizontal="center" vertical="center" wrapText="1"/>
    </xf>
    <xf numFmtId="0" fontId="12" fillId="3" borderId="23" xfId="4" applyFont="1" applyFill="1" applyBorder="1" applyAlignment="1">
      <alignment horizontal="left" vertical="center" wrapText="1"/>
    </xf>
    <xf numFmtId="0" fontId="12" fillId="3" borderId="6" xfId="4" applyFont="1" applyFill="1" applyBorder="1" applyAlignment="1">
      <alignment horizontal="left" vertical="center" wrapText="1"/>
    </xf>
    <xf numFmtId="0" fontId="12" fillId="0" borderId="23" xfId="0" applyFont="1" applyBorder="1" applyAlignment="1">
      <alignment horizontal="left" vertical="center" wrapText="1"/>
    </xf>
    <xf numFmtId="0" fontId="12" fillId="0" borderId="6" xfId="0" applyFont="1" applyBorder="1" applyAlignment="1">
      <alignment horizontal="left" vertical="center" wrapText="1"/>
    </xf>
    <xf numFmtId="0" fontId="12" fillId="2" borderId="49"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49" xfId="0" applyFont="1" applyFill="1" applyBorder="1" applyAlignment="1">
      <alignment horizontal="justify" vertical="justify" wrapText="1"/>
    </xf>
    <xf numFmtId="0" fontId="12" fillId="0" borderId="48" xfId="0" applyFont="1" applyBorder="1" applyAlignment="1">
      <alignment horizontal="left" vertical="center" wrapText="1"/>
    </xf>
    <xf numFmtId="0" fontId="12" fillId="0" borderId="49" xfId="0" applyFont="1" applyBorder="1" applyAlignment="1">
      <alignment horizontal="left" vertical="center" wrapText="1"/>
    </xf>
    <xf numFmtId="0" fontId="10" fillId="3" borderId="22" xfId="0" applyFont="1" applyFill="1" applyBorder="1" applyAlignment="1">
      <alignment horizontal="justify" vertical="center" wrapText="1"/>
    </xf>
    <xf numFmtId="0" fontId="10" fillId="3" borderId="5" xfId="0" applyFont="1" applyFill="1" applyBorder="1" applyAlignment="1">
      <alignment horizontal="justify" vertical="center" wrapText="1"/>
    </xf>
    <xf numFmtId="0" fontId="7" fillId="3" borderId="0" xfId="0" applyFont="1" applyFill="1" applyAlignment="1">
      <alignment horizontal="justify" vertical="center" wrapText="1"/>
    </xf>
    <xf numFmtId="14" fontId="9" fillId="3" borderId="5" xfId="0" applyNumberFormat="1" applyFont="1" applyFill="1" applyBorder="1" applyAlignment="1">
      <alignment horizontal="center" vertical="center" wrapText="1"/>
    </xf>
    <xf numFmtId="14" fontId="9" fillId="3" borderId="31" xfId="0" applyNumberFormat="1" applyFont="1" applyFill="1" applyBorder="1" applyAlignment="1">
      <alignment horizontal="center" vertical="center" wrapText="1"/>
    </xf>
    <xf numFmtId="0" fontId="7" fillId="3" borderId="2" xfId="0" applyFont="1" applyFill="1" applyBorder="1" applyAlignment="1">
      <alignment vertical="center" wrapText="1"/>
    </xf>
    <xf numFmtId="0" fontId="12" fillId="2" borderId="50" xfId="0" applyFont="1" applyFill="1" applyBorder="1" applyAlignment="1">
      <alignment horizontal="justify" vertical="justify" wrapText="1"/>
    </xf>
    <xf numFmtId="0" fontId="11" fillId="3" borderId="22" xfId="0" applyFont="1" applyFill="1" applyBorder="1" applyAlignment="1">
      <alignment horizontal="center" vertical="center" wrapText="1"/>
    </xf>
    <xf numFmtId="0" fontId="9" fillId="3" borderId="13" xfId="0" applyFont="1" applyFill="1" applyBorder="1" applyAlignment="1">
      <alignment horizontal="center" vertical="center"/>
    </xf>
    <xf numFmtId="0" fontId="9" fillId="3" borderId="26" xfId="0" applyFont="1" applyFill="1" applyBorder="1" applyAlignment="1">
      <alignment horizontal="center" vertical="center"/>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6" xfId="0" applyFont="1" applyBorder="1" applyAlignment="1">
      <alignment horizontal="center" vertical="center" wrapText="1"/>
    </xf>
    <xf numFmtId="0" fontId="12" fillId="4" borderId="48"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9" fillId="0" borderId="6" xfId="0" applyFont="1" applyBorder="1" applyAlignment="1">
      <alignment horizontal="left" vertical="center" wrapText="1"/>
    </xf>
    <xf numFmtId="0" fontId="9" fillId="0" borderId="15" xfId="0" applyFont="1" applyBorder="1" applyAlignment="1">
      <alignment horizontal="left" vertical="center" wrapText="1"/>
    </xf>
    <xf numFmtId="0" fontId="3" fillId="3" borderId="7"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6"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7" fillId="3" borderId="0" xfId="0" applyFont="1" applyFill="1" applyAlignment="1">
      <alignment horizontal="justify" vertical="center"/>
    </xf>
    <xf numFmtId="0" fontId="9" fillId="3" borderId="5" xfId="0" applyFont="1" applyFill="1" applyBorder="1" applyAlignment="1">
      <alignment horizontal="center" vertical="center"/>
    </xf>
    <xf numFmtId="0" fontId="9" fillId="3" borderId="31" xfId="0" applyFont="1" applyFill="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32" xfId="0" applyFont="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33" xfId="0" applyFont="1" applyFill="1" applyBorder="1" applyAlignment="1">
      <alignment horizontal="center" vertical="center"/>
    </xf>
    <xf numFmtId="0" fontId="17" fillId="0" borderId="34" xfId="0" applyFont="1" applyBorder="1" applyAlignment="1">
      <alignment horizontal="left" vertical="center" wrapText="1"/>
    </xf>
    <xf numFmtId="0" fontId="17" fillId="0" borderId="1" xfId="0" applyFont="1" applyBorder="1" applyAlignment="1">
      <alignment horizontal="left" vertical="center" wrapText="1"/>
    </xf>
    <xf numFmtId="0" fontId="17" fillId="0" borderId="35" xfId="0" applyFont="1" applyBorder="1" applyAlignment="1">
      <alignment horizontal="left" vertical="center" wrapText="1"/>
    </xf>
    <xf numFmtId="0" fontId="14" fillId="2" borderId="6" xfId="0" applyFont="1" applyFill="1" applyBorder="1" applyAlignment="1">
      <alignment horizontal="justify" vertical="center" wrapText="1"/>
    </xf>
    <xf numFmtId="0" fontId="14" fillId="3" borderId="6" xfId="0" applyFont="1" applyFill="1" applyBorder="1" applyAlignment="1">
      <alignment horizontal="left" vertical="center" wrapText="1"/>
    </xf>
    <xf numFmtId="0" fontId="14" fillId="3" borderId="15" xfId="0" applyFont="1" applyFill="1" applyBorder="1" applyAlignment="1">
      <alignment horizontal="left" vertical="center" wrapText="1"/>
    </xf>
    <xf numFmtId="0" fontId="5" fillId="0" borderId="0" xfId="5" applyFont="1" applyAlignment="1">
      <alignment horizontal="center" vertical="center" wrapText="1"/>
    </xf>
    <xf numFmtId="0" fontId="9" fillId="0" borderId="58" xfId="0" applyFont="1" applyBorder="1" applyAlignment="1">
      <alignment horizontal="justify" vertical="center" wrapText="1"/>
    </xf>
    <xf numFmtId="0" fontId="9" fillId="0" borderId="59" xfId="0" applyFont="1" applyBorder="1" applyAlignment="1">
      <alignment horizontal="justify" vertical="center" wrapText="1"/>
    </xf>
    <xf numFmtId="0" fontId="6" fillId="4" borderId="56" xfId="0" applyFont="1" applyFill="1" applyBorder="1" applyAlignment="1">
      <alignment horizontal="center" vertical="center"/>
    </xf>
    <xf numFmtId="0" fontId="6" fillId="4" borderId="54" xfId="0" applyFont="1" applyFill="1" applyBorder="1" applyAlignment="1">
      <alignment horizontal="center" vertical="center"/>
    </xf>
    <xf numFmtId="0" fontId="6" fillId="4" borderId="55" xfId="0" applyFont="1" applyFill="1" applyBorder="1" applyAlignment="1">
      <alignment horizontal="center" vertical="center"/>
    </xf>
    <xf numFmtId="0" fontId="14" fillId="2" borderId="49" xfId="0" applyFont="1" applyFill="1" applyBorder="1" applyAlignment="1">
      <alignment horizontal="justify" vertical="center" wrapText="1"/>
    </xf>
    <xf numFmtId="0" fontId="14" fillId="3" borderId="49" xfId="0" applyFont="1" applyFill="1" applyBorder="1" applyAlignment="1">
      <alignment horizontal="left" vertical="center" wrapText="1"/>
    </xf>
    <xf numFmtId="0" fontId="14" fillId="3" borderId="50" xfId="0" applyFont="1" applyFill="1" applyBorder="1" applyAlignment="1">
      <alignment horizontal="left" vertical="center" wrapText="1"/>
    </xf>
    <xf numFmtId="0" fontId="13" fillId="2" borderId="49"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15" xfId="0" applyFont="1" applyFill="1" applyBorder="1" applyAlignment="1">
      <alignment horizontal="center" vertical="center"/>
    </xf>
    <xf numFmtId="0" fontId="14" fillId="2" borderId="20" xfId="0" applyFont="1" applyFill="1" applyBorder="1" applyAlignment="1">
      <alignment horizontal="justify" vertical="center" wrapText="1"/>
    </xf>
    <xf numFmtId="0" fontId="14" fillId="3" borderId="20"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0" borderId="49" xfId="0" applyFont="1" applyBorder="1" applyAlignment="1">
      <alignment horizontal="center" vertical="center" wrapText="1"/>
    </xf>
    <xf numFmtId="170" fontId="14" fillId="3" borderId="6" xfId="3" applyNumberFormat="1" applyFont="1" applyFill="1" applyBorder="1" applyAlignment="1">
      <alignment horizontal="right" vertical="center" wrapText="1"/>
    </xf>
    <xf numFmtId="170" fontId="14" fillId="3" borderId="20" xfId="3" applyNumberFormat="1" applyFont="1" applyFill="1" applyBorder="1" applyAlignment="1">
      <alignment horizontal="right" vertical="center" wrapText="1"/>
    </xf>
    <xf numFmtId="0" fontId="14" fillId="0" borderId="6" xfId="0" applyFont="1" applyBorder="1" applyAlignment="1">
      <alignment horizontal="center" vertical="center" wrapText="1"/>
    </xf>
    <xf numFmtId="0" fontId="14" fillId="0" borderId="20" xfId="0" applyFont="1" applyBorder="1" applyAlignment="1">
      <alignment horizontal="center" vertical="center" wrapText="1"/>
    </xf>
    <xf numFmtId="0" fontId="6" fillId="2" borderId="56" xfId="0" applyFont="1" applyFill="1" applyBorder="1" applyAlignment="1">
      <alignment horizontal="center" vertical="center"/>
    </xf>
    <xf numFmtId="0" fontId="6" fillId="2" borderId="54" xfId="0" applyFont="1" applyFill="1" applyBorder="1" applyAlignment="1">
      <alignment horizontal="center" vertical="center"/>
    </xf>
    <xf numFmtId="0" fontId="6" fillId="2" borderId="55" xfId="0" applyFont="1" applyFill="1" applyBorder="1" applyAlignment="1">
      <alignment horizontal="center" vertical="center"/>
    </xf>
    <xf numFmtId="0" fontId="0" fillId="0" borderId="6" xfId="0" applyBorder="1" applyAlignment="1">
      <alignment horizontal="justify" vertical="center" wrapText="1"/>
    </xf>
    <xf numFmtId="0" fontId="28" fillId="6" borderId="6" xfId="0" applyFont="1" applyFill="1" applyBorder="1" applyAlignment="1">
      <alignment horizontal="center" vertical="center" wrapText="1"/>
    </xf>
    <xf numFmtId="0" fontId="32" fillId="8" borderId="29" xfId="0" applyFont="1" applyFill="1" applyBorder="1" applyAlignment="1">
      <alignment horizontal="center" vertical="center" wrapText="1"/>
    </xf>
    <xf numFmtId="0" fontId="32" fillId="8" borderId="27" xfId="0" applyFont="1" applyFill="1" applyBorder="1" applyAlignment="1">
      <alignment horizontal="center" vertical="center" wrapText="1"/>
    </xf>
    <xf numFmtId="0" fontId="32" fillId="7" borderId="29" xfId="0" applyFont="1" applyFill="1" applyBorder="1" applyAlignment="1">
      <alignment horizontal="center" vertical="center" wrapText="1"/>
    </xf>
    <xf numFmtId="0" fontId="32" fillId="7" borderId="27" xfId="0" applyFont="1" applyFill="1" applyBorder="1" applyAlignment="1">
      <alignment horizontal="center" vertical="center" wrapText="1"/>
    </xf>
    <xf numFmtId="0" fontId="0" fillId="0" borderId="24" xfId="0" applyBorder="1" applyAlignment="1">
      <alignment horizontal="left" vertical="center" wrapText="1"/>
    </xf>
    <xf numFmtId="0" fontId="0" fillId="0" borderId="25" xfId="0" applyBorder="1" applyAlignment="1">
      <alignment horizontal="left" vertical="center" wrapText="1"/>
    </xf>
    <xf numFmtId="0" fontId="27" fillId="6" borderId="24" xfId="0" applyFont="1" applyFill="1" applyBorder="1" applyAlignment="1">
      <alignment horizontal="center" vertical="center"/>
    </xf>
    <xf numFmtId="0" fontId="27" fillId="6" borderId="13" xfId="0" applyFont="1" applyFill="1" applyBorder="1" applyAlignment="1">
      <alignment horizontal="center" vertical="center"/>
    </xf>
    <xf numFmtId="0" fontId="27" fillId="6" borderId="25" xfId="0" applyFont="1" applyFill="1" applyBorder="1" applyAlignment="1">
      <alignment horizontal="center" vertical="center"/>
    </xf>
    <xf numFmtId="0" fontId="23" fillId="0" borderId="4" xfId="0" applyFont="1" applyBorder="1" applyAlignment="1">
      <alignment horizontal="left" vertical="center" wrapText="1"/>
    </xf>
    <xf numFmtId="0" fontId="23" fillId="0" borderId="5" xfId="0" applyFont="1" applyBorder="1" applyAlignment="1">
      <alignment horizontal="left" vertical="center" wrapText="1"/>
    </xf>
    <xf numFmtId="0" fontId="23" fillId="0" borderId="31" xfId="0" applyFont="1" applyBorder="1" applyAlignment="1">
      <alignment horizontal="left" vertical="center" wrapText="1"/>
    </xf>
    <xf numFmtId="0" fontId="23" fillId="0" borderId="52" xfId="0" applyFont="1" applyBorder="1" applyAlignment="1">
      <alignment horizontal="left" vertical="center" wrapText="1"/>
    </xf>
    <xf numFmtId="0" fontId="23" fillId="0" borderId="3" xfId="0" applyFont="1" applyBorder="1" applyAlignment="1">
      <alignment horizontal="left" vertical="center" wrapText="1"/>
    </xf>
    <xf numFmtId="0" fontId="23" fillId="0" borderId="53" xfId="0" applyFont="1" applyBorder="1" applyAlignment="1">
      <alignment horizontal="left" vertical="center" wrapText="1"/>
    </xf>
    <xf numFmtId="0" fontId="22" fillId="3" borderId="28" xfId="0" applyFont="1" applyFill="1" applyBorder="1" applyAlignment="1">
      <alignment horizontal="left" vertical="center" wrapText="1" readingOrder="1"/>
    </xf>
    <xf numFmtId="0" fontId="22" fillId="3" borderId="13" xfId="0" applyFont="1" applyFill="1" applyBorder="1" applyAlignment="1">
      <alignment horizontal="left" vertical="center" wrapText="1" readingOrder="1"/>
    </xf>
    <xf numFmtId="0" fontId="22" fillId="3" borderId="26" xfId="0" applyFont="1" applyFill="1" applyBorder="1" applyAlignment="1">
      <alignment horizontal="left" vertical="center" wrapText="1" readingOrder="1"/>
    </xf>
    <xf numFmtId="0" fontId="13" fillId="3" borderId="28" xfId="0" applyFont="1" applyFill="1" applyBorder="1" applyAlignment="1">
      <alignment horizontal="left" vertical="center" wrapText="1" readingOrder="1"/>
    </xf>
    <xf numFmtId="0" fontId="13" fillId="3" borderId="13" xfId="0" applyFont="1" applyFill="1" applyBorder="1" applyAlignment="1">
      <alignment horizontal="left" vertical="center" wrapText="1" readingOrder="1"/>
    </xf>
    <xf numFmtId="0" fontId="13" fillId="3" borderId="26" xfId="0" applyFont="1" applyFill="1" applyBorder="1" applyAlignment="1">
      <alignment horizontal="left" vertical="center" wrapText="1" readingOrder="1"/>
    </xf>
    <xf numFmtId="0" fontId="19" fillId="3" borderId="36" xfId="0" applyFont="1" applyFill="1" applyBorder="1" applyAlignment="1">
      <alignment horizontal="center" vertical="center" wrapText="1"/>
    </xf>
    <xf numFmtId="0" fontId="19" fillId="3" borderId="37" xfId="0" applyFont="1" applyFill="1" applyBorder="1" applyAlignment="1">
      <alignment horizontal="center" vertical="center" wrapText="1"/>
    </xf>
    <xf numFmtId="0" fontId="19" fillId="3" borderId="40" xfId="0" applyFont="1" applyFill="1" applyBorder="1" applyAlignment="1">
      <alignment horizontal="center" vertical="center" wrapText="1"/>
    </xf>
    <xf numFmtId="0" fontId="19" fillId="3" borderId="41" xfId="0" applyFont="1" applyFill="1" applyBorder="1" applyAlignment="1">
      <alignment horizontal="center" vertical="center" wrapText="1"/>
    </xf>
    <xf numFmtId="0" fontId="19" fillId="3" borderId="43" xfId="0" applyFont="1" applyFill="1" applyBorder="1" applyAlignment="1">
      <alignment horizontal="center" vertical="center" wrapText="1"/>
    </xf>
    <xf numFmtId="0" fontId="19" fillId="3" borderId="44" xfId="0" applyFont="1" applyFill="1" applyBorder="1" applyAlignment="1">
      <alignment horizontal="center" vertical="center" wrapText="1"/>
    </xf>
    <xf numFmtId="0" fontId="25" fillId="0" borderId="38" xfId="0" applyFont="1" applyBorder="1" applyAlignment="1">
      <alignment horizontal="center" vertical="center" wrapText="1" readingOrder="1"/>
    </xf>
    <xf numFmtId="0" fontId="25" fillId="0" borderId="22" xfId="0" applyFont="1" applyBorder="1" applyAlignment="1">
      <alignment horizontal="center" vertical="center" wrapText="1" readingOrder="1"/>
    </xf>
    <xf numFmtId="0" fontId="25" fillId="0" borderId="45" xfId="0" applyFont="1" applyBorder="1" applyAlignment="1">
      <alignment horizontal="center" vertical="center" wrapText="1" readingOrder="1"/>
    </xf>
    <xf numFmtId="0" fontId="20" fillId="0" borderId="3" xfId="0" applyFont="1" applyBorder="1" applyAlignment="1">
      <alignment horizontal="left" vertical="center" wrapText="1"/>
    </xf>
    <xf numFmtId="0" fontId="13" fillId="5" borderId="47"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13" fillId="5" borderId="32" xfId="0" applyFont="1" applyFill="1" applyBorder="1" applyAlignment="1">
      <alignment horizontal="center" vertical="center" wrapText="1"/>
    </xf>
    <xf numFmtId="0" fontId="22" fillId="3" borderId="23" xfId="0" applyFont="1" applyFill="1" applyBorder="1" applyAlignment="1">
      <alignment horizontal="left" vertical="center" wrapText="1" readingOrder="1"/>
    </xf>
    <xf numFmtId="0" fontId="22" fillId="3" borderId="6" xfId="0" applyFont="1" applyFill="1" applyBorder="1" applyAlignment="1">
      <alignment horizontal="left" vertical="center" wrapText="1" readingOrder="1"/>
    </xf>
    <xf numFmtId="0" fontId="22" fillId="3" borderId="15" xfId="0" applyFont="1" applyFill="1" applyBorder="1" applyAlignment="1">
      <alignment horizontal="left" vertical="center" wrapText="1" readingOrder="1"/>
    </xf>
  </cellXfs>
  <cellStyles count="9">
    <cellStyle name="Millares [0]" xfId="6" builtinId="6"/>
    <cellStyle name="Millares 2" xfId="2"/>
    <cellStyle name="Moneda" xfId="7" builtinId="4"/>
    <cellStyle name="Moneda [0]" xfId="1" builtinId="7"/>
    <cellStyle name="Moneda [0] 2" xfId="8"/>
    <cellStyle name="Moneda 2" xfId="3"/>
    <cellStyle name="Normal" xfId="0" builtinId="0"/>
    <cellStyle name="Normal 11" xfId="4"/>
    <cellStyle name="Normal 2" xfId="5"/>
  </cellStyles>
  <dxfs count="14">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597330</xdr:colOff>
      <xdr:row>0</xdr:row>
      <xdr:rowOff>66870</xdr:rowOff>
    </xdr:from>
    <xdr:to>
      <xdr:col>0</xdr:col>
      <xdr:colOff>1299219</xdr:colOff>
      <xdr:row>2</xdr:row>
      <xdr:rowOff>352621</xdr:rowOff>
    </xdr:to>
    <xdr:pic>
      <xdr:nvPicPr>
        <xdr:cNvPr id="2" name="4 Imagen" descr="restitucion 2 copia">
          <a:extLst>
            <a:ext uri="{FF2B5EF4-FFF2-40B4-BE49-F238E27FC236}">
              <a16:creationId xmlns:a16="http://schemas.microsoft.com/office/drawing/2014/main" id="{0149CBEA-9FAA-489F-AA1E-8260F01F56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330" y="66870"/>
          <a:ext cx="701889" cy="1053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336175</xdr:colOff>
      <xdr:row>0</xdr:row>
      <xdr:rowOff>86142</xdr:rowOff>
    </xdr:from>
    <xdr:ext cx="741110" cy="940876"/>
    <xdr:pic>
      <xdr:nvPicPr>
        <xdr:cNvPr id="2" name="3 Imagen">
          <a:extLst>
            <a:ext uri="{FF2B5EF4-FFF2-40B4-BE49-F238E27FC236}">
              <a16:creationId xmlns:a16="http://schemas.microsoft.com/office/drawing/2014/main" id="{C32C19CE-6030-426C-83C6-26086CA557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6175" y="86142"/>
          <a:ext cx="741110" cy="940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C:/Users/EDITH%20DELGADILLO/Downloads/SE-FO-02%20ORDEN%20DE%20TRABAJO%20PARA%20LAS%20SALIDAS%20A%20TERRENO_V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D:/2017/Caterin%20Johana%20Cespedes%20Ropero%20Cont%20107%202018/PROCESOS%20NOMINA/NOMINAS/A&#209;O%202019/FEBRERO/NOMINA/planilla%20de%20p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FO-02"/>
      <sheetName val="INSTRUCTIVO DILIGENCIAMIENTO"/>
      <sheetName val="Base listas desplegable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PruebaEmp"/>
      <sheetName val="Liquidaciones"/>
      <sheetName val="Hoja4"/>
      <sheetName val="Hoja3"/>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1"/>
  <sheetViews>
    <sheetView tabSelected="1" topLeftCell="A30" zoomScale="80" zoomScaleNormal="80" zoomScaleSheetLayoutView="40" zoomScalePageLayoutView="50" workbookViewId="0">
      <selection activeCell="B30" sqref="B30:R30"/>
    </sheetView>
  </sheetViews>
  <sheetFormatPr baseColWidth="10" defaultColWidth="11.42578125" defaultRowHeight="12" x14ac:dyDescent="0.25"/>
  <cols>
    <col min="1" max="1" width="29.140625" style="20" customWidth="1"/>
    <col min="2" max="2" width="16.5703125" style="20" customWidth="1"/>
    <col min="3" max="3" width="17" style="1" customWidth="1"/>
    <col min="4" max="4" width="13" style="1" customWidth="1"/>
    <col min="5" max="5" width="17.140625" style="1" customWidth="1"/>
    <col min="6" max="6" width="18.85546875" style="1" customWidth="1"/>
    <col min="7" max="7" width="12.42578125" style="1" customWidth="1"/>
    <col min="8" max="8" width="16.5703125" style="1" customWidth="1"/>
    <col min="9" max="9" width="17.140625" style="1" customWidth="1"/>
    <col min="10" max="10" width="13.140625" style="1" customWidth="1"/>
    <col min="11" max="11" width="18.5703125" style="1" customWidth="1"/>
    <col min="12" max="12" width="18.140625" style="1" customWidth="1"/>
    <col min="13" max="13" width="12.7109375" style="1" customWidth="1"/>
    <col min="14" max="14" width="18" style="1" customWidth="1"/>
    <col min="15" max="15" width="21.42578125" style="1" customWidth="1"/>
    <col min="16" max="16" width="12" style="1" customWidth="1"/>
    <col min="17" max="17" width="17.5703125" style="1" customWidth="1"/>
    <col min="18" max="18" width="18.85546875" style="1" customWidth="1"/>
    <col min="19" max="16384" width="11.42578125" style="1"/>
  </cols>
  <sheetData>
    <row r="1" spans="1:18" ht="30.75" customHeight="1" x14ac:dyDescent="0.25">
      <c r="A1" s="155"/>
      <c r="B1" s="158" t="s">
        <v>0</v>
      </c>
      <c r="C1" s="159"/>
      <c r="D1" s="159"/>
      <c r="E1" s="159"/>
      <c r="F1" s="159"/>
      <c r="G1" s="159"/>
      <c r="H1" s="159"/>
      <c r="I1" s="159"/>
      <c r="J1" s="159"/>
      <c r="K1" s="159"/>
      <c r="L1" s="159"/>
      <c r="M1" s="159"/>
      <c r="N1" s="159"/>
      <c r="O1" s="160"/>
      <c r="P1" s="170" t="s">
        <v>1</v>
      </c>
      <c r="Q1" s="171"/>
      <c r="R1" s="172"/>
    </row>
    <row r="2" spans="1:18" ht="30" customHeight="1" x14ac:dyDescent="0.25">
      <c r="A2" s="156"/>
      <c r="B2" s="161" t="s">
        <v>2</v>
      </c>
      <c r="C2" s="162"/>
      <c r="D2" s="162"/>
      <c r="E2" s="162"/>
      <c r="F2" s="162"/>
      <c r="G2" s="162"/>
      <c r="H2" s="162"/>
      <c r="I2" s="162"/>
      <c r="J2" s="162"/>
      <c r="K2" s="162"/>
      <c r="L2" s="162"/>
      <c r="M2" s="162"/>
      <c r="N2" s="162"/>
      <c r="O2" s="163"/>
      <c r="P2" s="173" t="s">
        <v>3</v>
      </c>
      <c r="Q2" s="174"/>
      <c r="R2" s="175"/>
    </row>
    <row r="3" spans="1:18" ht="30" customHeight="1" thickBot="1" x14ac:dyDescent="0.3">
      <c r="A3" s="157"/>
      <c r="B3" s="164" t="s">
        <v>4</v>
      </c>
      <c r="C3" s="165"/>
      <c r="D3" s="165"/>
      <c r="E3" s="165"/>
      <c r="F3" s="165"/>
      <c r="G3" s="165"/>
      <c r="H3" s="165"/>
      <c r="I3" s="165"/>
      <c r="J3" s="165"/>
      <c r="K3" s="165"/>
      <c r="L3" s="165"/>
      <c r="M3" s="165"/>
      <c r="N3" s="165"/>
      <c r="O3" s="166"/>
      <c r="P3" s="176" t="s">
        <v>5</v>
      </c>
      <c r="Q3" s="177"/>
      <c r="R3" s="178"/>
    </row>
    <row r="4" spans="1:18" ht="33.950000000000003" customHeight="1" thickBot="1" x14ac:dyDescent="0.3">
      <c r="A4" s="179" t="s">
        <v>6</v>
      </c>
      <c r="B4" s="180"/>
      <c r="C4" s="180"/>
      <c r="D4" s="180"/>
      <c r="E4" s="180"/>
      <c r="F4" s="180"/>
      <c r="G4" s="180"/>
      <c r="H4" s="180"/>
      <c r="I4" s="180"/>
      <c r="J4" s="180"/>
      <c r="K4" s="180"/>
      <c r="L4" s="180"/>
      <c r="M4" s="180"/>
      <c r="N4" s="180"/>
      <c r="O4" s="180"/>
      <c r="P4" s="180"/>
      <c r="Q4" s="180"/>
      <c r="R4" s="181"/>
    </row>
    <row r="5" spans="1:18" ht="15" customHeight="1" x14ac:dyDescent="0.25">
      <c r="A5" s="2"/>
      <c r="B5" s="3"/>
      <c r="C5" s="3"/>
      <c r="D5" s="3"/>
      <c r="E5" s="3"/>
      <c r="F5" s="3"/>
      <c r="G5" s="3"/>
      <c r="H5" s="3"/>
      <c r="I5" s="3"/>
      <c r="J5" s="3"/>
      <c r="K5" s="3"/>
      <c r="L5" s="3"/>
      <c r="M5" s="3"/>
      <c r="N5" s="3"/>
      <c r="O5" s="3"/>
      <c r="P5" s="3"/>
      <c r="Q5" s="3"/>
      <c r="R5" s="4"/>
    </row>
    <row r="6" spans="1:18" ht="30" customHeight="1" x14ac:dyDescent="0.25">
      <c r="A6" s="26" t="s">
        <v>7</v>
      </c>
      <c r="B6" s="148" t="s">
        <v>87</v>
      </c>
      <c r="C6" s="148"/>
      <c r="D6" s="148"/>
      <c r="E6" s="148"/>
      <c r="F6" s="148"/>
      <c r="G6" s="148"/>
      <c r="I6" s="167" t="s">
        <v>9</v>
      </c>
      <c r="J6" s="167"/>
      <c r="K6" s="168" t="s">
        <v>10</v>
      </c>
      <c r="L6" s="168"/>
      <c r="M6" s="168"/>
      <c r="N6" s="168"/>
      <c r="O6" s="168"/>
      <c r="P6" s="168"/>
      <c r="Q6" s="168"/>
      <c r="R6" s="169"/>
    </row>
    <row r="7" spans="1:18" ht="27.75" customHeight="1" x14ac:dyDescent="0.25">
      <c r="A7" s="143" t="s">
        <v>11</v>
      </c>
      <c r="B7" s="138" t="s">
        <v>145</v>
      </c>
      <c r="C7" s="138"/>
      <c r="D7" s="138"/>
      <c r="E7" s="138"/>
      <c r="F7" s="138"/>
      <c r="G7" s="138"/>
      <c r="I7" s="25"/>
      <c r="J7" s="25"/>
      <c r="K7" s="5"/>
      <c r="L7" s="5"/>
      <c r="M7" s="5"/>
      <c r="N7" s="5"/>
      <c r="O7" s="5"/>
      <c r="P7" s="5"/>
      <c r="Q7" s="5"/>
      <c r="R7" s="6"/>
    </row>
    <row r="8" spans="1:18" ht="44.25" customHeight="1" x14ac:dyDescent="0.25">
      <c r="A8" s="143"/>
      <c r="B8" s="139"/>
      <c r="C8" s="139"/>
      <c r="D8" s="139"/>
      <c r="E8" s="139"/>
      <c r="F8" s="139"/>
      <c r="G8" s="139"/>
      <c r="I8" s="140" t="s">
        <v>12</v>
      </c>
      <c r="J8" s="140"/>
      <c r="K8" s="141" t="s">
        <v>117</v>
      </c>
      <c r="L8" s="141"/>
      <c r="M8" s="141"/>
      <c r="N8" s="141"/>
      <c r="O8" s="141"/>
      <c r="P8" s="141"/>
      <c r="Q8" s="141"/>
      <c r="R8" s="142"/>
    </row>
    <row r="9" spans="1:18" ht="24" customHeight="1" x14ac:dyDescent="0.25">
      <c r="A9" s="143" t="s">
        <v>13</v>
      </c>
      <c r="B9" s="145"/>
      <c r="C9" s="145"/>
      <c r="D9" s="145"/>
      <c r="E9" s="145"/>
      <c r="F9" s="145"/>
      <c r="G9" s="145"/>
      <c r="I9" s="140" t="s">
        <v>14</v>
      </c>
      <c r="J9" s="140"/>
      <c r="K9" s="146" t="s">
        <v>118</v>
      </c>
      <c r="L9" s="146"/>
      <c r="M9" s="146"/>
      <c r="N9" s="146"/>
      <c r="O9" s="146"/>
      <c r="P9" s="146"/>
      <c r="Q9" s="146"/>
      <c r="R9" s="147"/>
    </row>
    <row r="10" spans="1:18" ht="34.5" customHeight="1" x14ac:dyDescent="0.25">
      <c r="A10" s="143"/>
      <c r="B10" s="148" t="s">
        <v>15</v>
      </c>
      <c r="C10" s="148"/>
      <c r="D10" s="148"/>
      <c r="E10" s="148"/>
      <c r="F10" s="148"/>
      <c r="G10" s="148"/>
      <c r="I10" s="140" t="s">
        <v>16</v>
      </c>
      <c r="J10" s="140"/>
      <c r="K10" s="149" t="s">
        <v>93</v>
      </c>
      <c r="L10" s="149"/>
      <c r="M10" s="149"/>
      <c r="N10" s="149"/>
      <c r="O10" s="149"/>
      <c r="P10" s="149"/>
      <c r="Q10" s="149"/>
      <c r="R10" s="150"/>
    </row>
    <row r="11" spans="1:18" ht="13.5" thickBot="1" x14ac:dyDescent="0.3">
      <c r="A11" s="26"/>
      <c r="B11" s="7"/>
      <c r="C11" s="7"/>
      <c r="D11" s="7"/>
      <c r="E11" s="7"/>
      <c r="F11" s="7"/>
      <c r="G11" s="7"/>
      <c r="H11" s="8"/>
      <c r="I11" s="8"/>
      <c r="J11" s="8"/>
      <c r="K11" s="9"/>
      <c r="L11" s="10"/>
      <c r="M11" s="10"/>
      <c r="N11" s="10"/>
      <c r="O11" s="10"/>
      <c r="P11" s="10"/>
      <c r="Q11" s="10"/>
      <c r="R11" s="11"/>
    </row>
    <row r="12" spans="1:18" s="12" customFormat="1" ht="49.5" customHeight="1" x14ac:dyDescent="0.25">
      <c r="A12" s="151" t="s">
        <v>17</v>
      </c>
      <c r="B12" s="133" t="s">
        <v>18</v>
      </c>
      <c r="C12" s="133" t="s">
        <v>19</v>
      </c>
      <c r="D12" s="135" t="s">
        <v>20</v>
      </c>
      <c r="E12" s="135"/>
      <c r="F12" s="135"/>
      <c r="G12" s="135" t="s">
        <v>94</v>
      </c>
      <c r="H12" s="135"/>
      <c r="I12" s="135"/>
      <c r="J12" s="135" t="s">
        <v>95</v>
      </c>
      <c r="K12" s="135"/>
      <c r="L12" s="135"/>
      <c r="M12" s="135" t="s">
        <v>96</v>
      </c>
      <c r="N12" s="135"/>
      <c r="O12" s="135"/>
      <c r="P12" s="135" t="s">
        <v>97</v>
      </c>
      <c r="Q12" s="135"/>
      <c r="R12" s="144"/>
    </row>
    <row r="13" spans="1:18" s="12" customFormat="1" ht="38.25" customHeight="1" x14ac:dyDescent="0.25">
      <c r="A13" s="152"/>
      <c r="B13" s="134"/>
      <c r="C13" s="134"/>
      <c r="D13" s="51" t="s">
        <v>21</v>
      </c>
      <c r="E13" s="51" t="s">
        <v>22</v>
      </c>
      <c r="F13" s="51" t="s">
        <v>23</v>
      </c>
      <c r="G13" s="51" t="s">
        <v>21</v>
      </c>
      <c r="H13" s="51" t="s">
        <v>22</v>
      </c>
      <c r="I13" s="51" t="s">
        <v>23</v>
      </c>
      <c r="J13" s="51" t="s">
        <v>21</v>
      </c>
      <c r="K13" s="51" t="s">
        <v>22</v>
      </c>
      <c r="L13" s="51" t="s">
        <v>23</v>
      </c>
      <c r="M13" s="51" t="s">
        <v>21</v>
      </c>
      <c r="N13" s="51" t="s">
        <v>22</v>
      </c>
      <c r="O13" s="51" t="s">
        <v>24</v>
      </c>
      <c r="P13" s="51" t="s">
        <v>21</v>
      </c>
      <c r="Q13" s="51" t="s">
        <v>22</v>
      </c>
      <c r="R13" s="65" t="s">
        <v>24</v>
      </c>
    </row>
    <row r="14" spans="1:18" ht="15.75" x14ac:dyDescent="0.25">
      <c r="A14" s="66" t="s">
        <v>25</v>
      </c>
      <c r="B14" s="52"/>
      <c r="C14" s="53"/>
      <c r="D14" s="54"/>
      <c r="E14" s="55"/>
      <c r="F14" s="55"/>
      <c r="G14" s="56"/>
      <c r="H14" s="57"/>
      <c r="I14" s="55"/>
      <c r="J14" s="56"/>
      <c r="K14" s="57"/>
      <c r="L14" s="58"/>
      <c r="M14" s="56"/>
      <c r="N14" s="59"/>
      <c r="O14" s="58"/>
      <c r="P14" s="60"/>
      <c r="Q14" s="43"/>
      <c r="R14" s="67"/>
    </row>
    <row r="15" spans="1:18" ht="15.75" x14ac:dyDescent="0.25">
      <c r="A15" s="66" t="s">
        <v>26</v>
      </c>
      <c r="B15" s="52"/>
      <c r="C15" s="53"/>
      <c r="D15" s="54"/>
      <c r="E15" s="44"/>
      <c r="F15" s="44"/>
      <c r="G15" s="56"/>
      <c r="H15" s="44"/>
      <c r="I15" s="44"/>
      <c r="J15" s="56"/>
      <c r="K15" s="43"/>
      <c r="L15" s="61"/>
      <c r="M15" s="56"/>
      <c r="N15" s="43"/>
      <c r="O15" s="61"/>
      <c r="P15" s="60"/>
      <c r="Q15" s="43"/>
      <c r="R15" s="67"/>
    </row>
    <row r="16" spans="1:18" ht="15.75" x14ac:dyDescent="0.25">
      <c r="A16" s="66" t="s">
        <v>27</v>
      </c>
      <c r="B16" s="75"/>
      <c r="C16" s="76"/>
      <c r="D16" s="77"/>
      <c r="E16" s="78"/>
      <c r="F16" s="78"/>
      <c r="G16" s="79"/>
      <c r="H16" s="78"/>
      <c r="I16" s="78"/>
      <c r="J16" s="79"/>
      <c r="K16" s="80"/>
      <c r="L16" s="81"/>
      <c r="M16" s="79"/>
      <c r="N16" s="80"/>
      <c r="O16" s="81"/>
      <c r="P16" s="82"/>
      <c r="Q16" s="80"/>
      <c r="R16" s="83"/>
    </row>
    <row r="17" spans="1:18" ht="15.75" x14ac:dyDescent="0.25">
      <c r="A17" s="66" t="s">
        <v>119</v>
      </c>
      <c r="B17" s="75"/>
      <c r="C17" s="76"/>
      <c r="D17" s="77"/>
      <c r="E17" s="78"/>
      <c r="F17" s="78"/>
      <c r="G17" s="79"/>
      <c r="H17" s="78"/>
      <c r="I17" s="78"/>
      <c r="J17" s="79"/>
      <c r="K17" s="80"/>
      <c r="L17" s="81"/>
      <c r="M17" s="79"/>
      <c r="N17" s="80"/>
      <c r="O17" s="81"/>
      <c r="P17" s="82"/>
      <c r="Q17" s="80"/>
      <c r="R17" s="83"/>
    </row>
    <row r="18" spans="1:18" ht="15.75" x14ac:dyDescent="0.25">
      <c r="A18" s="66" t="s">
        <v>120</v>
      </c>
      <c r="B18" s="75"/>
      <c r="C18" s="76"/>
      <c r="D18" s="77"/>
      <c r="E18" s="78"/>
      <c r="F18" s="78"/>
      <c r="G18" s="79"/>
      <c r="H18" s="78"/>
      <c r="I18" s="78"/>
      <c r="J18" s="79"/>
      <c r="K18" s="80"/>
      <c r="L18" s="81"/>
      <c r="M18" s="79"/>
      <c r="N18" s="80"/>
      <c r="O18" s="81"/>
      <c r="P18" s="82"/>
      <c r="Q18" s="80"/>
      <c r="R18" s="83"/>
    </row>
    <row r="19" spans="1:18" ht="15.75" x14ac:dyDescent="0.25">
      <c r="A19" s="66" t="s">
        <v>121</v>
      </c>
      <c r="B19" s="75"/>
      <c r="C19" s="76"/>
      <c r="D19" s="77"/>
      <c r="E19" s="78"/>
      <c r="F19" s="78"/>
      <c r="G19" s="79"/>
      <c r="H19" s="78"/>
      <c r="I19" s="78"/>
      <c r="J19" s="79"/>
      <c r="K19" s="80"/>
      <c r="L19" s="81"/>
      <c r="M19" s="79"/>
      <c r="N19" s="80"/>
      <c r="O19" s="81"/>
      <c r="P19" s="82"/>
      <c r="Q19" s="80"/>
      <c r="R19" s="83"/>
    </row>
    <row r="20" spans="1:18" ht="15.75" x14ac:dyDescent="0.25">
      <c r="A20" s="66" t="s">
        <v>122</v>
      </c>
      <c r="B20" s="75"/>
      <c r="C20" s="76"/>
      <c r="D20" s="77"/>
      <c r="E20" s="78"/>
      <c r="F20" s="78"/>
      <c r="G20" s="79"/>
      <c r="H20" s="78"/>
      <c r="I20" s="78"/>
      <c r="J20" s="79"/>
      <c r="K20" s="80"/>
      <c r="L20" s="81"/>
      <c r="M20" s="79"/>
      <c r="N20" s="80"/>
      <c r="O20" s="81"/>
      <c r="P20" s="82"/>
      <c r="Q20" s="80"/>
      <c r="R20" s="83"/>
    </row>
    <row r="21" spans="1:18" ht="16.5" thickBot="1" x14ac:dyDescent="0.3">
      <c r="A21" s="66" t="s">
        <v>123</v>
      </c>
      <c r="B21" s="75"/>
      <c r="C21" s="76"/>
      <c r="D21" s="77"/>
      <c r="E21" s="78"/>
      <c r="F21" s="78"/>
      <c r="G21" s="79"/>
      <c r="H21" s="78"/>
      <c r="I21" s="78"/>
      <c r="J21" s="79"/>
      <c r="K21" s="80"/>
      <c r="L21" s="81"/>
      <c r="M21" s="79"/>
      <c r="N21" s="80"/>
      <c r="O21" s="81"/>
      <c r="P21" s="82"/>
      <c r="Q21" s="80"/>
      <c r="R21" s="83"/>
    </row>
    <row r="22" spans="1:18" ht="23.25" customHeight="1" x14ac:dyDescent="0.25">
      <c r="A22" s="136" t="s">
        <v>28</v>
      </c>
      <c r="B22" s="137"/>
      <c r="C22" s="137"/>
      <c r="D22" s="71"/>
      <c r="E22" s="36"/>
      <c r="F22" s="36"/>
      <c r="G22" s="36"/>
      <c r="H22" s="36"/>
      <c r="I22" s="36"/>
      <c r="J22" s="36"/>
      <c r="K22" s="36"/>
      <c r="L22" s="36"/>
      <c r="M22" s="36"/>
      <c r="N22" s="36"/>
      <c r="O22" s="36"/>
      <c r="P22" s="37"/>
      <c r="Q22" s="36"/>
      <c r="R22" s="72"/>
    </row>
    <row r="23" spans="1:18" ht="23.25" customHeight="1" x14ac:dyDescent="0.25">
      <c r="A23" s="131" t="s">
        <v>29</v>
      </c>
      <c r="B23" s="132"/>
      <c r="C23" s="132"/>
      <c r="D23" s="62"/>
      <c r="E23" s="31"/>
      <c r="F23" s="31"/>
      <c r="G23" s="31"/>
      <c r="H23" s="31"/>
      <c r="I23" s="31"/>
      <c r="J23" s="31"/>
      <c r="K23" s="31"/>
      <c r="L23" s="31"/>
      <c r="M23" s="31"/>
      <c r="N23" s="31"/>
      <c r="O23" s="31"/>
      <c r="P23" s="32"/>
      <c r="Q23" s="31"/>
      <c r="R23" s="68"/>
    </row>
    <row r="24" spans="1:18" ht="24" customHeight="1" x14ac:dyDescent="0.25">
      <c r="A24" s="129" t="s">
        <v>30</v>
      </c>
      <c r="B24" s="130"/>
      <c r="C24" s="130"/>
      <c r="D24" s="62"/>
      <c r="E24" s="31"/>
      <c r="F24" s="31"/>
      <c r="G24" s="31"/>
      <c r="H24" s="31"/>
      <c r="I24" s="31"/>
      <c r="J24" s="31"/>
      <c r="K24" s="31"/>
      <c r="L24" s="31"/>
      <c r="M24" s="31"/>
      <c r="N24" s="31"/>
      <c r="O24" s="31"/>
      <c r="P24" s="32"/>
      <c r="Q24" s="31"/>
      <c r="R24" s="68"/>
    </row>
    <row r="25" spans="1:18" ht="23.25" customHeight="1" x14ac:dyDescent="0.25">
      <c r="A25" s="131" t="s">
        <v>31</v>
      </c>
      <c r="B25" s="132"/>
      <c r="C25" s="132"/>
      <c r="D25" s="62"/>
      <c r="E25" s="13"/>
      <c r="F25" s="13"/>
      <c r="G25" s="13"/>
      <c r="H25" s="13"/>
      <c r="I25" s="13"/>
      <c r="J25" s="13"/>
      <c r="K25" s="13"/>
      <c r="L25" s="13"/>
      <c r="M25" s="13"/>
      <c r="N25" s="13"/>
      <c r="O25" s="13"/>
      <c r="P25" s="63"/>
      <c r="Q25" s="13"/>
      <c r="R25" s="69"/>
    </row>
    <row r="26" spans="1:18" ht="24" customHeight="1" x14ac:dyDescent="0.25">
      <c r="A26" s="131" t="s">
        <v>32</v>
      </c>
      <c r="B26" s="132"/>
      <c r="C26" s="132"/>
      <c r="D26" s="62"/>
      <c r="E26" s="13"/>
      <c r="F26" s="13"/>
      <c r="G26" s="13"/>
      <c r="H26" s="13"/>
      <c r="I26" s="13"/>
      <c r="J26" s="13"/>
      <c r="K26" s="13"/>
      <c r="L26" s="13"/>
      <c r="M26" s="13"/>
      <c r="N26" s="13"/>
      <c r="O26" s="13"/>
      <c r="P26" s="63"/>
      <c r="Q26" s="13"/>
      <c r="R26" s="69"/>
    </row>
    <row r="27" spans="1:18" ht="26.25" customHeight="1" x14ac:dyDescent="0.25">
      <c r="A27" s="131" t="s">
        <v>33</v>
      </c>
      <c r="B27" s="132"/>
      <c r="C27" s="132"/>
      <c r="D27" s="14"/>
      <c r="E27" s="14"/>
      <c r="F27" s="14"/>
      <c r="G27" s="14"/>
      <c r="H27" s="14"/>
      <c r="I27" s="14"/>
      <c r="J27" s="14"/>
      <c r="K27" s="14"/>
      <c r="L27" s="14"/>
      <c r="M27" s="14"/>
      <c r="N27" s="14"/>
      <c r="O27" s="14"/>
      <c r="P27" s="14"/>
      <c r="Q27" s="14"/>
      <c r="R27" s="16"/>
    </row>
    <row r="28" spans="1:18" ht="25.5" customHeight="1" x14ac:dyDescent="0.25">
      <c r="A28" s="131" t="s">
        <v>34</v>
      </c>
      <c r="B28" s="132"/>
      <c r="C28" s="132"/>
      <c r="D28" s="64"/>
      <c r="E28" s="14"/>
      <c r="F28" s="14"/>
      <c r="G28" s="15"/>
      <c r="H28" s="14"/>
      <c r="I28" s="14"/>
      <c r="J28" s="14"/>
      <c r="K28" s="14"/>
      <c r="L28" s="14"/>
      <c r="M28" s="14"/>
      <c r="N28" s="14"/>
      <c r="O28" s="14"/>
      <c r="P28" s="14"/>
      <c r="Q28" s="14"/>
      <c r="R28" s="16"/>
    </row>
    <row r="29" spans="1:18" ht="28.5" customHeight="1" thickBot="1" x14ac:dyDescent="0.3">
      <c r="A29" s="116" t="s">
        <v>35</v>
      </c>
      <c r="B29" s="117"/>
      <c r="C29" s="117"/>
      <c r="D29" s="73"/>
      <c r="E29" s="33"/>
      <c r="F29" s="33"/>
      <c r="G29" s="34"/>
      <c r="H29" s="33"/>
      <c r="I29" s="33"/>
      <c r="J29" s="33"/>
      <c r="K29" s="33"/>
      <c r="L29" s="33"/>
      <c r="M29" s="33"/>
      <c r="N29" s="33"/>
      <c r="O29" s="33"/>
      <c r="P29" s="33"/>
      <c r="Q29" s="33"/>
      <c r="R29" s="35"/>
    </row>
    <row r="30" spans="1:18" ht="75" customHeight="1" thickBot="1" x14ac:dyDescent="0.3">
      <c r="A30" s="74" t="s">
        <v>36</v>
      </c>
      <c r="B30" s="186" t="s">
        <v>146</v>
      </c>
      <c r="C30" s="186"/>
      <c r="D30" s="186"/>
      <c r="E30" s="186"/>
      <c r="F30" s="186"/>
      <c r="G30" s="186"/>
      <c r="H30" s="186"/>
      <c r="I30" s="186"/>
      <c r="J30" s="186"/>
      <c r="K30" s="186"/>
      <c r="L30" s="186"/>
      <c r="M30" s="186"/>
      <c r="N30" s="186"/>
      <c r="O30" s="186"/>
      <c r="P30" s="186"/>
      <c r="Q30" s="186"/>
      <c r="R30" s="187"/>
    </row>
    <row r="31" spans="1:18" ht="16.5" customHeight="1" thickBot="1" x14ac:dyDescent="0.3">
      <c r="A31" s="188" t="s">
        <v>37</v>
      </c>
      <c r="B31" s="189"/>
      <c r="C31" s="189"/>
      <c r="D31" s="189"/>
      <c r="E31" s="189"/>
      <c r="F31" s="189"/>
      <c r="G31" s="189"/>
      <c r="H31" s="189"/>
      <c r="I31" s="189"/>
      <c r="J31" s="189"/>
      <c r="K31" s="189"/>
      <c r="L31" s="189"/>
      <c r="M31" s="189"/>
      <c r="N31" s="189"/>
      <c r="O31" s="189"/>
      <c r="P31" s="189"/>
      <c r="Q31" s="189"/>
      <c r="R31" s="190"/>
    </row>
    <row r="32" spans="1:18" ht="12" customHeight="1" x14ac:dyDescent="0.25">
      <c r="A32" s="124" t="s">
        <v>38</v>
      </c>
      <c r="B32" s="126" t="s">
        <v>39</v>
      </c>
      <c r="C32" s="126" t="s">
        <v>40</v>
      </c>
      <c r="D32" s="126"/>
      <c r="E32" s="194" t="s">
        <v>41</v>
      </c>
      <c r="F32" s="194"/>
      <c r="G32" s="194"/>
      <c r="H32" s="194"/>
      <c r="I32" s="194"/>
      <c r="J32" s="194"/>
      <c r="K32" s="194"/>
      <c r="L32" s="194"/>
      <c r="M32" s="194"/>
      <c r="N32" s="194"/>
      <c r="O32" s="194"/>
      <c r="P32" s="194"/>
      <c r="Q32" s="194"/>
      <c r="R32" s="195"/>
    </row>
    <row r="33" spans="1:25" ht="26.25" customHeight="1" x14ac:dyDescent="0.25">
      <c r="A33" s="125"/>
      <c r="B33" s="127"/>
      <c r="C33" s="127"/>
      <c r="D33" s="127"/>
      <c r="E33" s="196"/>
      <c r="F33" s="196"/>
      <c r="G33" s="196"/>
      <c r="H33" s="196"/>
      <c r="I33" s="196"/>
      <c r="J33" s="196"/>
      <c r="K33" s="196"/>
      <c r="L33" s="196"/>
      <c r="M33" s="196"/>
      <c r="N33" s="196"/>
      <c r="O33" s="196"/>
      <c r="P33" s="196"/>
      <c r="Q33" s="196"/>
      <c r="R33" s="197"/>
    </row>
    <row r="34" spans="1:25" ht="12.75" x14ac:dyDescent="0.25">
      <c r="A34" s="70" t="s">
        <v>25</v>
      </c>
      <c r="B34" s="17"/>
      <c r="C34" s="128"/>
      <c r="D34" s="128"/>
      <c r="E34" s="153"/>
      <c r="F34" s="153"/>
      <c r="G34" s="153"/>
      <c r="H34" s="153"/>
      <c r="I34" s="153"/>
      <c r="J34" s="153"/>
      <c r="K34" s="153"/>
      <c r="L34" s="153"/>
      <c r="M34" s="153"/>
      <c r="N34" s="153"/>
      <c r="O34" s="153"/>
      <c r="P34" s="153"/>
      <c r="Q34" s="153"/>
      <c r="R34" s="154"/>
    </row>
    <row r="35" spans="1:25" ht="12.75" x14ac:dyDescent="0.25">
      <c r="A35" s="70" t="s">
        <v>42</v>
      </c>
      <c r="B35" s="17"/>
      <c r="C35" s="128"/>
      <c r="D35" s="128"/>
      <c r="E35" s="153"/>
      <c r="F35" s="153"/>
      <c r="G35" s="153"/>
      <c r="H35" s="153"/>
      <c r="I35" s="153"/>
      <c r="J35" s="153"/>
      <c r="K35" s="153"/>
      <c r="L35" s="153"/>
      <c r="M35" s="153"/>
      <c r="N35" s="153"/>
      <c r="O35" s="153"/>
      <c r="P35" s="153"/>
      <c r="Q35" s="153"/>
      <c r="R35" s="154"/>
    </row>
    <row r="36" spans="1:25" ht="12.75" x14ac:dyDescent="0.25">
      <c r="A36" s="70" t="s">
        <v>27</v>
      </c>
      <c r="B36" s="17"/>
      <c r="C36" s="128"/>
      <c r="D36" s="128"/>
      <c r="E36" s="153"/>
      <c r="F36" s="153"/>
      <c r="G36" s="153"/>
      <c r="H36" s="153"/>
      <c r="I36" s="153"/>
      <c r="J36" s="153"/>
      <c r="K36" s="153"/>
      <c r="L36" s="153"/>
      <c r="M36" s="153"/>
      <c r="N36" s="153"/>
      <c r="O36" s="153"/>
      <c r="P36" s="153"/>
      <c r="Q36" s="153"/>
      <c r="R36" s="154"/>
    </row>
    <row r="37" spans="1:25" ht="12.75" x14ac:dyDescent="0.25">
      <c r="A37" s="70" t="s">
        <v>119</v>
      </c>
      <c r="B37" s="17"/>
      <c r="C37" s="128"/>
      <c r="D37" s="128"/>
      <c r="E37" s="153"/>
      <c r="F37" s="153"/>
      <c r="G37" s="153"/>
      <c r="H37" s="153"/>
      <c r="I37" s="153"/>
      <c r="J37" s="153"/>
      <c r="K37" s="153"/>
      <c r="L37" s="153"/>
      <c r="M37" s="153"/>
      <c r="N37" s="153"/>
      <c r="O37" s="153"/>
      <c r="P37" s="153"/>
      <c r="Q37" s="153"/>
      <c r="R37" s="154"/>
    </row>
    <row r="38" spans="1:25" ht="12.75" x14ac:dyDescent="0.25">
      <c r="A38" s="70" t="s">
        <v>120</v>
      </c>
      <c r="B38" s="17"/>
      <c r="C38" s="128"/>
      <c r="D38" s="128"/>
      <c r="E38" s="153"/>
      <c r="F38" s="153"/>
      <c r="G38" s="153"/>
      <c r="H38" s="153"/>
      <c r="I38" s="153"/>
      <c r="J38" s="153"/>
      <c r="K38" s="153"/>
      <c r="L38" s="153"/>
      <c r="M38" s="153"/>
      <c r="N38" s="153"/>
      <c r="O38" s="153"/>
      <c r="P38" s="153"/>
      <c r="Q38" s="153"/>
      <c r="R38" s="154"/>
    </row>
    <row r="39" spans="1:25" ht="12.75" x14ac:dyDescent="0.25">
      <c r="A39" s="70" t="s">
        <v>121</v>
      </c>
      <c r="B39" s="17"/>
      <c r="C39" s="128"/>
      <c r="D39" s="128"/>
      <c r="E39" s="153"/>
      <c r="F39" s="153"/>
      <c r="G39" s="153"/>
      <c r="H39" s="153"/>
      <c r="I39" s="153"/>
      <c r="J39" s="153"/>
      <c r="K39" s="153"/>
      <c r="L39" s="153"/>
      <c r="M39" s="153"/>
      <c r="N39" s="153"/>
      <c r="O39" s="153"/>
      <c r="P39" s="153"/>
      <c r="Q39" s="153"/>
      <c r="R39" s="154"/>
    </row>
    <row r="40" spans="1:25" ht="12.75" x14ac:dyDescent="0.25">
      <c r="A40" s="70" t="s">
        <v>122</v>
      </c>
      <c r="B40" s="17"/>
      <c r="C40" s="128"/>
      <c r="D40" s="128"/>
      <c r="E40" s="153"/>
      <c r="F40" s="153"/>
      <c r="G40" s="153"/>
      <c r="H40" s="153"/>
      <c r="I40" s="153"/>
      <c r="J40" s="153"/>
      <c r="K40" s="153"/>
      <c r="L40" s="153"/>
      <c r="M40" s="153"/>
      <c r="N40" s="153"/>
      <c r="O40" s="153"/>
      <c r="P40" s="153"/>
      <c r="Q40" s="153"/>
      <c r="R40" s="154"/>
    </row>
    <row r="41" spans="1:25" ht="12.75" x14ac:dyDescent="0.25">
      <c r="A41" s="70" t="s">
        <v>123</v>
      </c>
      <c r="B41" s="17"/>
      <c r="C41" s="128"/>
      <c r="D41" s="128"/>
      <c r="E41" s="153"/>
      <c r="F41" s="153"/>
      <c r="G41" s="153"/>
      <c r="H41" s="153"/>
      <c r="I41" s="153"/>
      <c r="J41" s="153"/>
      <c r="K41" s="153"/>
      <c r="L41" s="153"/>
      <c r="M41" s="153"/>
      <c r="N41" s="153"/>
      <c r="O41" s="153"/>
      <c r="P41" s="153"/>
      <c r="Q41" s="153"/>
      <c r="R41" s="154"/>
    </row>
    <row r="42" spans="1:25" s="18" customFormat="1" ht="16.5" thickBot="1" x14ac:dyDescent="0.3">
      <c r="A42" s="206" t="s">
        <v>43</v>
      </c>
      <c r="B42" s="207"/>
      <c r="C42" s="207"/>
      <c r="D42" s="207"/>
      <c r="E42" s="207"/>
      <c r="F42" s="207"/>
      <c r="G42" s="207"/>
      <c r="H42" s="207"/>
      <c r="I42" s="207"/>
      <c r="J42" s="207"/>
      <c r="K42" s="207"/>
      <c r="L42" s="207"/>
      <c r="M42" s="207"/>
      <c r="N42" s="207"/>
      <c r="O42" s="207"/>
      <c r="P42" s="207"/>
      <c r="Q42" s="207"/>
      <c r="R42" s="208"/>
      <c r="S42" s="1"/>
      <c r="T42" s="1"/>
      <c r="U42" s="1"/>
      <c r="V42" s="1"/>
      <c r="W42" s="1"/>
      <c r="X42" s="1"/>
      <c r="Y42" s="1"/>
    </row>
    <row r="43" spans="1:25" s="19" customFormat="1" ht="37.5" customHeight="1" x14ac:dyDescent="0.25">
      <c r="A43" s="118" t="s">
        <v>44</v>
      </c>
      <c r="B43" s="119"/>
      <c r="C43" s="119"/>
      <c r="D43" s="119"/>
      <c r="E43" s="201"/>
      <c r="F43" s="201"/>
      <c r="G43" s="201"/>
      <c r="H43" s="201"/>
      <c r="I43" s="201"/>
      <c r="J43" s="191" t="s">
        <v>45</v>
      </c>
      <c r="K43" s="191"/>
      <c r="L43" s="192" t="s">
        <v>10</v>
      </c>
      <c r="M43" s="192"/>
      <c r="N43" s="192"/>
      <c r="O43" s="192"/>
      <c r="P43" s="192"/>
      <c r="Q43" s="192"/>
      <c r="R43" s="193"/>
    </row>
    <row r="44" spans="1:25" s="19" customFormat="1" ht="38.25" customHeight="1" x14ac:dyDescent="0.25">
      <c r="A44" s="120" t="s">
        <v>46</v>
      </c>
      <c r="B44" s="121"/>
      <c r="C44" s="121"/>
      <c r="D44" s="121"/>
      <c r="E44" s="202"/>
      <c r="F44" s="202"/>
      <c r="G44" s="204"/>
      <c r="H44" s="204"/>
      <c r="I44" s="204"/>
      <c r="J44" s="182" t="s">
        <v>47</v>
      </c>
      <c r="K44" s="182"/>
      <c r="L44" s="183" t="s">
        <v>116</v>
      </c>
      <c r="M44" s="183"/>
      <c r="N44" s="183"/>
      <c r="O44" s="183"/>
      <c r="P44" s="183"/>
      <c r="Q44" s="183"/>
      <c r="R44" s="184"/>
    </row>
    <row r="45" spans="1:25" s="19" customFormat="1" ht="37.5" customHeight="1" thickBot="1" x14ac:dyDescent="0.3">
      <c r="A45" s="122" t="s">
        <v>48</v>
      </c>
      <c r="B45" s="123"/>
      <c r="C45" s="123"/>
      <c r="D45" s="123"/>
      <c r="E45" s="203"/>
      <c r="F45" s="203"/>
      <c r="G45" s="205"/>
      <c r="H45" s="205"/>
      <c r="I45" s="205"/>
      <c r="J45" s="198" t="s">
        <v>49</v>
      </c>
      <c r="K45" s="198"/>
      <c r="L45" s="199" t="s">
        <v>50</v>
      </c>
      <c r="M45" s="199"/>
      <c r="N45" s="199"/>
      <c r="O45" s="199"/>
      <c r="P45" s="199"/>
      <c r="Q45" s="199"/>
      <c r="R45" s="200"/>
    </row>
    <row r="47" spans="1:25" x14ac:dyDescent="0.25">
      <c r="I47" s="21"/>
    </row>
    <row r="48" spans="1:25" x14ac:dyDescent="0.25">
      <c r="F48" s="21"/>
    </row>
    <row r="49" spans="1:18" ht="12" customHeight="1" x14ac:dyDescent="0.25">
      <c r="A49" s="185"/>
      <c r="B49" s="185"/>
      <c r="C49" s="185"/>
      <c r="D49" s="185"/>
      <c r="E49" s="185"/>
      <c r="F49" s="185"/>
      <c r="G49" s="185"/>
      <c r="H49" s="185"/>
      <c r="I49" s="185"/>
      <c r="J49" s="185"/>
      <c r="K49" s="185"/>
      <c r="L49" s="185"/>
      <c r="M49" s="185"/>
      <c r="N49" s="185"/>
      <c r="O49" s="185"/>
      <c r="P49" s="185"/>
      <c r="Q49" s="185"/>
      <c r="R49" s="185"/>
    </row>
    <row r="80" spans="5:5" x14ac:dyDescent="0.25">
      <c r="E80" s="22"/>
    </row>
    <row r="81" spans="5:5" x14ac:dyDescent="0.25">
      <c r="E81" s="22"/>
    </row>
  </sheetData>
  <mergeCells count="75">
    <mergeCell ref="E38:R38"/>
    <mergeCell ref="C39:D39"/>
    <mergeCell ref="E39:R39"/>
    <mergeCell ref="E35:R35"/>
    <mergeCell ref="C36:D36"/>
    <mergeCell ref="E36:R36"/>
    <mergeCell ref="C37:D37"/>
    <mergeCell ref="E37:R37"/>
    <mergeCell ref="J44:K44"/>
    <mergeCell ref="L44:R44"/>
    <mergeCell ref="A49:R49"/>
    <mergeCell ref="B30:R30"/>
    <mergeCell ref="A31:R31"/>
    <mergeCell ref="J43:K43"/>
    <mergeCell ref="L43:R43"/>
    <mergeCell ref="E32:R33"/>
    <mergeCell ref="J45:K45"/>
    <mergeCell ref="L45:R45"/>
    <mergeCell ref="E43:F43"/>
    <mergeCell ref="E44:F44"/>
    <mergeCell ref="E45:F45"/>
    <mergeCell ref="G43:I45"/>
    <mergeCell ref="A42:R42"/>
    <mergeCell ref="E34:R34"/>
    <mergeCell ref="E40:R40"/>
    <mergeCell ref="C41:D41"/>
    <mergeCell ref="E41:R41"/>
    <mergeCell ref="A1:A3"/>
    <mergeCell ref="B1:O1"/>
    <mergeCell ref="B2:O2"/>
    <mergeCell ref="B3:O3"/>
    <mergeCell ref="B6:G6"/>
    <mergeCell ref="I6:J6"/>
    <mergeCell ref="K6:R6"/>
    <mergeCell ref="P1:R1"/>
    <mergeCell ref="P2:R2"/>
    <mergeCell ref="P3:R3"/>
    <mergeCell ref="A4:R4"/>
    <mergeCell ref="A7:A8"/>
    <mergeCell ref="C35:D35"/>
    <mergeCell ref="B7:G8"/>
    <mergeCell ref="I8:J8"/>
    <mergeCell ref="C34:D34"/>
    <mergeCell ref="K8:R8"/>
    <mergeCell ref="A9:A10"/>
    <mergeCell ref="P12:R12"/>
    <mergeCell ref="B9:G9"/>
    <mergeCell ref="I9:J9"/>
    <mergeCell ref="K9:R9"/>
    <mergeCell ref="B10:G10"/>
    <mergeCell ref="I10:J10"/>
    <mergeCell ref="K10:R10"/>
    <mergeCell ref="M12:O12"/>
    <mergeCell ref="G12:I12"/>
    <mergeCell ref="J12:L12"/>
    <mergeCell ref="A12:A13"/>
    <mergeCell ref="B12:B13"/>
    <mergeCell ref="C12:C13"/>
    <mergeCell ref="D12:F12"/>
    <mergeCell ref="A22:C22"/>
    <mergeCell ref="A23:C23"/>
    <mergeCell ref="A24:C24"/>
    <mergeCell ref="A25:C25"/>
    <mergeCell ref="A26:C26"/>
    <mergeCell ref="A27:C27"/>
    <mergeCell ref="A28:C28"/>
    <mergeCell ref="A29:C29"/>
    <mergeCell ref="A43:D43"/>
    <mergeCell ref="A44:D44"/>
    <mergeCell ref="A45:D45"/>
    <mergeCell ref="A32:A33"/>
    <mergeCell ref="B32:B33"/>
    <mergeCell ref="C32:D33"/>
    <mergeCell ref="C40:D40"/>
    <mergeCell ref="C38:D38"/>
  </mergeCells>
  <phoneticPr fontId="2" type="noConversion"/>
  <pageMargins left="0.70866141732283472" right="0.70866141732283472" top="0.74803149606299213" bottom="0.74803149606299213" header="0.31496062992125984" footer="0.31496062992125984"/>
  <pageSetup scale="41" orientation="landscape" horizontalDpi="300" verticalDpi="300" r:id="rId1"/>
  <headerFooter>
    <oddFooter>&amp;CSi usted copia o imprime este documento, la UAEGRTD lo considerará como No Controlado y no se hace responsable por su consulta o uso. Si desea consultar la versión vigente y controlada, consulte siempre el Sistema de Información Strategos</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Hoja1!$A$1:$A$23</xm:f>
          </x14:formula1>
          <xm:sqref>B6:G6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2:T25"/>
  <sheetViews>
    <sheetView topLeftCell="D1" zoomScale="70" zoomScaleNormal="70" workbookViewId="0">
      <selection activeCell="T24" sqref="T24"/>
    </sheetView>
  </sheetViews>
  <sheetFormatPr baseColWidth="10" defaultColWidth="11.42578125" defaultRowHeight="15" x14ac:dyDescent="0.25"/>
  <cols>
    <col min="1" max="1" width="3" customWidth="1"/>
    <col min="2" max="2" width="6.85546875" style="42" customWidth="1"/>
    <col min="3" max="3" width="20.5703125" customWidth="1"/>
    <col min="4" max="4" width="32.85546875" customWidth="1"/>
    <col min="6" max="15" width="18.7109375" customWidth="1"/>
    <col min="16" max="17" width="16.7109375" customWidth="1"/>
    <col min="18" max="18" width="17.85546875" customWidth="1"/>
    <col min="19" max="19" width="18.28515625" customWidth="1"/>
    <col min="20" max="20" width="19.28515625" customWidth="1"/>
    <col min="257" max="257" width="3" customWidth="1"/>
    <col min="258" max="258" width="6.85546875" customWidth="1"/>
    <col min="259" max="259" width="20.5703125" customWidth="1"/>
    <col min="260" max="260" width="32.85546875" customWidth="1"/>
    <col min="262" max="271" width="18.7109375" customWidth="1"/>
    <col min="272" max="273" width="16.7109375" customWidth="1"/>
    <col min="274" max="274" width="17.85546875" customWidth="1"/>
    <col min="275" max="275" width="18.28515625" customWidth="1"/>
    <col min="276" max="276" width="19.28515625" customWidth="1"/>
    <col min="513" max="513" width="3" customWidth="1"/>
    <col min="514" max="514" width="6.85546875" customWidth="1"/>
    <col min="515" max="515" width="20.5703125" customWidth="1"/>
    <col min="516" max="516" width="32.85546875" customWidth="1"/>
    <col min="518" max="527" width="18.7109375" customWidth="1"/>
    <col min="528" max="529" width="16.7109375" customWidth="1"/>
    <col min="530" max="530" width="17.85546875" customWidth="1"/>
    <col min="531" max="531" width="18.28515625" customWidth="1"/>
    <col min="532" max="532" width="19.28515625" customWidth="1"/>
    <col min="769" max="769" width="3" customWidth="1"/>
    <col min="770" max="770" width="6.85546875" customWidth="1"/>
    <col min="771" max="771" width="20.5703125" customWidth="1"/>
    <col min="772" max="772" width="32.85546875" customWidth="1"/>
    <col min="774" max="783" width="18.7109375" customWidth="1"/>
    <col min="784" max="785" width="16.7109375" customWidth="1"/>
    <col min="786" max="786" width="17.85546875" customWidth="1"/>
    <col min="787" max="787" width="18.28515625" customWidth="1"/>
    <col min="788" max="788" width="19.28515625" customWidth="1"/>
    <col min="1025" max="1025" width="3" customWidth="1"/>
    <col min="1026" max="1026" width="6.85546875" customWidth="1"/>
    <col min="1027" max="1027" width="20.5703125" customWidth="1"/>
    <col min="1028" max="1028" width="32.85546875" customWidth="1"/>
    <col min="1030" max="1039" width="18.7109375" customWidth="1"/>
    <col min="1040" max="1041" width="16.7109375" customWidth="1"/>
    <col min="1042" max="1042" width="17.85546875" customWidth="1"/>
    <col min="1043" max="1043" width="18.28515625" customWidth="1"/>
    <col min="1044" max="1044" width="19.28515625" customWidth="1"/>
    <col min="1281" max="1281" width="3" customWidth="1"/>
    <col min="1282" max="1282" width="6.85546875" customWidth="1"/>
    <col min="1283" max="1283" width="20.5703125" customWidth="1"/>
    <col min="1284" max="1284" width="32.85546875" customWidth="1"/>
    <col min="1286" max="1295" width="18.7109375" customWidth="1"/>
    <col min="1296" max="1297" width="16.7109375" customWidth="1"/>
    <col min="1298" max="1298" width="17.85546875" customWidth="1"/>
    <col min="1299" max="1299" width="18.28515625" customWidth="1"/>
    <col min="1300" max="1300" width="19.28515625" customWidth="1"/>
    <col min="1537" max="1537" width="3" customWidth="1"/>
    <col min="1538" max="1538" width="6.85546875" customWidth="1"/>
    <col min="1539" max="1539" width="20.5703125" customWidth="1"/>
    <col min="1540" max="1540" width="32.85546875" customWidth="1"/>
    <col min="1542" max="1551" width="18.7109375" customWidth="1"/>
    <col min="1552" max="1553" width="16.7109375" customWidth="1"/>
    <col min="1554" max="1554" width="17.85546875" customWidth="1"/>
    <col min="1555" max="1555" width="18.28515625" customWidth="1"/>
    <col min="1556" max="1556" width="19.28515625" customWidth="1"/>
    <col min="1793" max="1793" width="3" customWidth="1"/>
    <col min="1794" max="1794" width="6.85546875" customWidth="1"/>
    <col min="1795" max="1795" width="20.5703125" customWidth="1"/>
    <col min="1796" max="1796" width="32.85546875" customWidth="1"/>
    <col min="1798" max="1807" width="18.7109375" customWidth="1"/>
    <col min="1808" max="1809" width="16.7109375" customWidth="1"/>
    <col min="1810" max="1810" width="17.85546875" customWidth="1"/>
    <col min="1811" max="1811" width="18.28515625" customWidth="1"/>
    <col min="1812" max="1812" width="19.28515625" customWidth="1"/>
    <col min="2049" max="2049" width="3" customWidth="1"/>
    <col min="2050" max="2050" width="6.85546875" customWidth="1"/>
    <col min="2051" max="2051" width="20.5703125" customWidth="1"/>
    <col min="2052" max="2052" width="32.85546875" customWidth="1"/>
    <col min="2054" max="2063" width="18.7109375" customWidth="1"/>
    <col min="2064" max="2065" width="16.7109375" customWidth="1"/>
    <col min="2066" max="2066" width="17.85546875" customWidth="1"/>
    <col min="2067" max="2067" width="18.28515625" customWidth="1"/>
    <col min="2068" max="2068" width="19.28515625" customWidth="1"/>
    <col min="2305" max="2305" width="3" customWidth="1"/>
    <col min="2306" max="2306" width="6.85546875" customWidth="1"/>
    <col min="2307" max="2307" width="20.5703125" customWidth="1"/>
    <col min="2308" max="2308" width="32.85546875" customWidth="1"/>
    <col min="2310" max="2319" width="18.7109375" customWidth="1"/>
    <col min="2320" max="2321" width="16.7109375" customWidth="1"/>
    <col min="2322" max="2322" width="17.85546875" customWidth="1"/>
    <col min="2323" max="2323" width="18.28515625" customWidth="1"/>
    <col min="2324" max="2324" width="19.28515625" customWidth="1"/>
    <col min="2561" max="2561" width="3" customWidth="1"/>
    <col min="2562" max="2562" width="6.85546875" customWidth="1"/>
    <col min="2563" max="2563" width="20.5703125" customWidth="1"/>
    <col min="2564" max="2564" width="32.85546875" customWidth="1"/>
    <col min="2566" max="2575" width="18.7109375" customWidth="1"/>
    <col min="2576" max="2577" width="16.7109375" customWidth="1"/>
    <col min="2578" max="2578" width="17.85546875" customWidth="1"/>
    <col min="2579" max="2579" width="18.28515625" customWidth="1"/>
    <col min="2580" max="2580" width="19.28515625" customWidth="1"/>
    <col min="2817" max="2817" width="3" customWidth="1"/>
    <col min="2818" max="2818" width="6.85546875" customWidth="1"/>
    <col min="2819" max="2819" width="20.5703125" customWidth="1"/>
    <col min="2820" max="2820" width="32.85546875" customWidth="1"/>
    <col min="2822" max="2831" width="18.7109375" customWidth="1"/>
    <col min="2832" max="2833" width="16.7109375" customWidth="1"/>
    <col min="2834" max="2834" width="17.85546875" customWidth="1"/>
    <col min="2835" max="2835" width="18.28515625" customWidth="1"/>
    <col min="2836" max="2836" width="19.28515625" customWidth="1"/>
    <col min="3073" max="3073" width="3" customWidth="1"/>
    <col min="3074" max="3074" width="6.85546875" customWidth="1"/>
    <col min="3075" max="3075" width="20.5703125" customWidth="1"/>
    <col min="3076" max="3076" width="32.85546875" customWidth="1"/>
    <col min="3078" max="3087" width="18.7109375" customWidth="1"/>
    <col min="3088" max="3089" width="16.7109375" customWidth="1"/>
    <col min="3090" max="3090" width="17.85546875" customWidth="1"/>
    <col min="3091" max="3091" width="18.28515625" customWidth="1"/>
    <col min="3092" max="3092" width="19.28515625" customWidth="1"/>
    <col min="3329" max="3329" width="3" customWidth="1"/>
    <col min="3330" max="3330" width="6.85546875" customWidth="1"/>
    <col min="3331" max="3331" width="20.5703125" customWidth="1"/>
    <col min="3332" max="3332" width="32.85546875" customWidth="1"/>
    <col min="3334" max="3343" width="18.7109375" customWidth="1"/>
    <col min="3344" max="3345" width="16.7109375" customWidth="1"/>
    <col min="3346" max="3346" width="17.85546875" customWidth="1"/>
    <col min="3347" max="3347" width="18.28515625" customWidth="1"/>
    <col min="3348" max="3348" width="19.28515625" customWidth="1"/>
    <col min="3585" max="3585" width="3" customWidth="1"/>
    <col min="3586" max="3586" width="6.85546875" customWidth="1"/>
    <col min="3587" max="3587" width="20.5703125" customWidth="1"/>
    <col min="3588" max="3588" width="32.85546875" customWidth="1"/>
    <col min="3590" max="3599" width="18.7109375" customWidth="1"/>
    <col min="3600" max="3601" width="16.7109375" customWidth="1"/>
    <col min="3602" max="3602" width="17.85546875" customWidth="1"/>
    <col min="3603" max="3603" width="18.28515625" customWidth="1"/>
    <col min="3604" max="3604" width="19.28515625" customWidth="1"/>
    <col min="3841" max="3841" width="3" customWidth="1"/>
    <col min="3842" max="3842" width="6.85546875" customWidth="1"/>
    <col min="3843" max="3843" width="20.5703125" customWidth="1"/>
    <col min="3844" max="3844" width="32.85546875" customWidth="1"/>
    <col min="3846" max="3855" width="18.7109375" customWidth="1"/>
    <col min="3856" max="3857" width="16.7109375" customWidth="1"/>
    <col min="3858" max="3858" width="17.85546875" customWidth="1"/>
    <col min="3859" max="3859" width="18.28515625" customWidth="1"/>
    <col min="3860" max="3860" width="19.28515625" customWidth="1"/>
    <col min="4097" max="4097" width="3" customWidth="1"/>
    <col min="4098" max="4098" width="6.85546875" customWidth="1"/>
    <col min="4099" max="4099" width="20.5703125" customWidth="1"/>
    <col min="4100" max="4100" width="32.85546875" customWidth="1"/>
    <col min="4102" max="4111" width="18.7109375" customWidth="1"/>
    <col min="4112" max="4113" width="16.7109375" customWidth="1"/>
    <col min="4114" max="4114" width="17.85546875" customWidth="1"/>
    <col min="4115" max="4115" width="18.28515625" customWidth="1"/>
    <col min="4116" max="4116" width="19.28515625" customWidth="1"/>
    <col min="4353" max="4353" width="3" customWidth="1"/>
    <col min="4354" max="4354" width="6.85546875" customWidth="1"/>
    <col min="4355" max="4355" width="20.5703125" customWidth="1"/>
    <col min="4356" max="4356" width="32.85546875" customWidth="1"/>
    <col min="4358" max="4367" width="18.7109375" customWidth="1"/>
    <col min="4368" max="4369" width="16.7109375" customWidth="1"/>
    <col min="4370" max="4370" width="17.85546875" customWidth="1"/>
    <col min="4371" max="4371" width="18.28515625" customWidth="1"/>
    <col min="4372" max="4372" width="19.28515625" customWidth="1"/>
    <col min="4609" max="4609" width="3" customWidth="1"/>
    <col min="4610" max="4610" width="6.85546875" customWidth="1"/>
    <col min="4611" max="4611" width="20.5703125" customWidth="1"/>
    <col min="4612" max="4612" width="32.85546875" customWidth="1"/>
    <col min="4614" max="4623" width="18.7109375" customWidth="1"/>
    <col min="4624" max="4625" width="16.7109375" customWidth="1"/>
    <col min="4626" max="4626" width="17.85546875" customWidth="1"/>
    <col min="4627" max="4627" width="18.28515625" customWidth="1"/>
    <col min="4628" max="4628" width="19.28515625" customWidth="1"/>
    <col min="4865" max="4865" width="3" customWidth="1"/>
    <col min="4866" max="4866" width="6.85546875" customWidth="1"/>
    <col min="4867" max="4867" width="20.5703125" customWidth="1"/>
    <col min="4868" max="4868" width="32.85546875" customWidth="1"/>
    <col min="4870" max="4879" width="18.7109375" customWidth="1"/>
    <col min="4880" max="4881" width="16.7109375" customWidth="1"/>
    <col min="4882" max="4882" width="17.85546875" customWidth="1"/>
    <col min="4883" max="4883" width="18.28515625" customWidth="1"/>
    <col min="4884" max="4884" width="19.28515625" customWidth="1"/>
    <col min="5121" max="5121" width="3" customWidth="1"/>
    <col min="5122" max="5122" width="6.85546875" customWidth="1"/>
    <col min="5123" max="5123" width="20.5703125" customWidth="1"/>
    <col min="5124" max="5124" width="32.85546875" customWidth="1"/>
    <col min="5126" max="5135" width="18.7109375" customWidth="1"/>
    <col min="5136" max="5137" width="16.7109375" customWidth="1"/>
    <col min="5138" max="5138" width="17.85546875" customWidth="1"/>
    <col min="5139" max="5139" width="18.28515625" customWidth="1"/>
    <col min="5140" max="5140" width="19.28515625" customWidth="1"/>
    <col min="5377" max="5377" width="3" customWidth="1"/>
    <col min="5378" max="5378" width="6.85546875" customWidth="1"/>
    <col min="5379" max="5379" width="20.5703125" customWidth="1"/>
    <col min="5380" max="5380" width="32.85546875" customWidth="1"/>
    <col min="5382" max="5391" width="18.7109375" customWidth="1"/>
    <col min="5392" max="5393" width="16.7109375" customWidth="1"/>
    <col min="5394" max="5394" width="17.85546875" customWidth="1"/>
    <col min="5395" max="5395" width="18.28515625" customWidth="1"/>
    <col min="5396" max="5396" width="19.28515625" customWidth="1"/>
    <col min="5633" max="5633" width="3" customWidth="1"/>
    <col min="5634" max="5634" width="6.85546875" customWidth="1"/>
    <col min="5635" max="5635" width="20.5703125" customWidth="1"/>
    <col min="5636" max="5636" width="32.85546875" customWidth="1"/>
    <col min="5638" max="5647" width="18.7109375" customWidth="1"/>
    <col min="5648" max="5649" width="16.7109375" customWidth="1"/>
    <col min="5650" max="5650" width="17.85546875" customWidth="1"/>
    <col min="5651" max="5651" width="18.28515625" customWidth="1"/>
    <col min="5652" max="5652" width="19.28515625" customWidth="1"/>
    <col min="5889" max="5889" width="3" customWidth="1"/>
    <col min="5890" max="5890" width="6.85546875" customWidth="1"/>
    <col min="5891" max="5891" width="20.5703125" customWidth="1"/>
    <col min="5892" max="5892" width="32.85546875" customWidth="1"/>
    <col min="5894" max="5903" width="18.7109375" customWidth="1"/>
    <col min="5904" max="5905" width="16.7109375" customWidth="1"/>
    <col min="5906" max="5906" width="17.85546875" customWidth="1"/>
    <col min="5907" max="5907" width="18.28515625" customWidth="1"/>
    <col min="5908" max="5908" width="19.28515625" customWidth="1"/>
    <col min="6145" max="6145" width="3" customWidth="1"/>
    <col min="6146" max="6146" width="6.85546875" customWidth="1"/>
    <col min="6147" max="6147" width="20.5703125" customWidth="1"/>
    <col min="6148" max="6148" width="32.85546875" customWidth="1"/>
    <col min="6150" max="6159" width="18.7109375" customWidth="1"/>
    <col min="6160" max="6161" width="16.7109375" customWidth="1"/>
    <col min="6162" max="6162" width="17.85546875" customWidth="1"/>
    <col min="6163" max="6163" width="18.28515625" customWidth="1"/>
    <col min="6164" max="6164" width="19.28515625" customWidth="1"/>
    <col min="6401" max="6401" width="3" customWidth="1"/>
    <col min="6402" max="6402" width="6.85546875" customWidth="1"/>
    <col min="6403" max="6403" width="20.5703125" customWidth="1"/>
    <col min="6404" max="6404" width="32.85546875" customWidth="1"/>
    <col min="6406" max="6415" width="18.7109375" customWidth="1"/>
    <col min="6416" max="6417" width="16.7109375" customWidth="1"/>
    <col min="6418" max="6418" width="17.85546875" customWidth="1"/>
    <col min="6419" max="6419" width="18.28515625" customWidth="1"/>
    <col min="6420" max="6420" width="19.28515625" customWidth="1"/>
    <col min="6657" max="6657" width="3" customWidth="1"/>
    <col min="6658" max="6658" width="6.85546875" customWidth="1"/>
    <col min="6659" max="6659" width="20.5703125" customWidth="1"/>
    <col min="6660" max="6660" width="32.85546875" customWidth="1"/>
    <col min="6662" max="6671" width="18.7109375" customWidth="1"/>
    <col min="6672" max="6673" width="16.7109375" customWidth="1"/>
    <col min="6674" max="6674" width="17.85546875" customWidth="1"/>
    <col min="6675" max="6675" width="18.28515625" customWidth="1"/>
    <col min="6676" max="6676" width="19.28515625" customWidth="1"/>
    <col min="6913" max="6913" width="3" customWidth="1"/>
    <col min="6914" max="6914" width="6.85546875" customWidth="1"/>
    <col min="6915" max="6915" width="20.5703125" customWidth="1"/>
    <col min="6916" max="6916" width="32.85546875" customWidth="1"/>
    <col min="6918" max="6927" width="18.7109375" customWidth="1"/>
    <col min="6928" max="6929" width="16.7109375" customWidth="1"/>
    <col min="6930" max="6930" width="17.85546875" customWidth="1"/>
    <col min="6931" max="6931" width="18.28515625" customWidth="1"/>
    <col min="6932" max="6932" width="19.28515625" customWidth="1"/>
    <col min="7169" max="7169" width="3" customWidth="1"/>
    <col min="7170" max="7170" width="6.85546875" customWidth="1"/>
    <col min="7171" max="7171" width="20.5703125" customWidth="1"/>
    <col min="7172" max="7172" width="32.85546875" customWidth="1"/>
    <col min="7174" max="7183" width="18.7109375" customWidth="1"/>
    <col min="7184" max="7185" width="16.7109375" customWidth="1"/>
    <col min="7186" max="7186" width="17.85546875" customWidth="1"/>
    <col min="7187" max="7187" width="18.28515625" customWidth="1"/>
    <col min="7188" max="7188" width="19.28515625" customWidth="1"/>
    <col min="7425" max="7425" width="3" customWidth="1"/>
    <col min="7426" max="7426" width="6.85546875" customWidth="1"/>
    <col min="7427" max="7427" width="20.5703125" customWidth="1"/>
    <col min="7428" max="7428" width="32.85546875" customWidth="1"/>
    <col min="7430" max="7439" width="18.7109375" customWidth="1"/>
    <col min="7440" max="7441" width="16.7109375" customWidth="1"/>
    <col min="7442" max="7442" width="17.85546875" customWidth="1"/>
    <col min="7443" max="7443" width="18.28515625" customWidth="1"/>
    <col min="7444" max="7444" width="19.28515625" customWidth="1"/>
    <col min="7681" max="7681" width="3" customWidth="1"/>
    <col min="7682" max="7682" width="6.85546875" customWidth="1"/>
    <col min="7683" max="7683" width="20.5703125" customWidth="1"/>
    <col min="7684" max="7684" width="32.85546875" customWidth="1"/>
    <col min="7686" max="7695" width="18.7109375" customWidth="1"/>
    <col min="7696" max="7697" width="16.7109375" customWidth="1"/>
    <col min="7698" max="7698" width="17.85546875" customWidth="1"/>
    <col min="7699" max="7699" width="18.28515625" customWidth="1"/>
    <col min="7700" max="7700" width="19.28515625" customWidth="1"/>
    <col min="7937" max="7937" width="3" customWidth="1"/>
    <col min="7938" max="7938" width="6.85546875" customWidth="1"/>
    <col min="7939" max="7939" width="20.5703125" customWidth="1"/>
    <col min="7940" max="7940" width="32.85546875" customWidth="1"/>
    <col min="7942" max="7951" width="18.7109375" customWidth="1"/>
    <col min="7952" max="7953" width="16.7109375" customWidth="1"/>
    <col min="7954" max="7954" width="17.85546875" customWidth="1"/>
    <col min="7955" max="7955" width="18.28515625" customWidth="1"/>
    <col min="7956" max="7956" width="19.28515625" customWidth="1"/>
    <col min="8193" max="8193" width="3" customWidth="1"/>
    <col min="8194" max="8194" width="6.85546875" customWidth="1"/>
    <col min="8195" max="8195" width="20.5703125" customWidth="1"/>
    <col min="8196" max="8196" width="32.85546875" customWidth="1"/>
    <col min="8198" max="8207" width="18.7109375" customWidth="1"/>
    <col min="8208" max="8209" width="16.7109375" customWidth="1"/>
    <col min="8210" max="8210" width="17.85546875" customWidth="1"/>
    <col min="8211" max="8211" width="18.28515625" customWidth="1"/>
    <col min="8212" max="8212" width="19.28515625" customWidth="1"/>
    <col min="8449" max="8449" width="3" customWidth="1"/>
    <col min="8450" max="8450" width="6.85546875" customWidth="1"/>
    <col min="8451" max="8451" width="20.5703125" customWidth="1"/>
    <col min="8452" max="8452" width="32.85546875" customWidth="1"/>
    <col min="8454" max="8463" width="18.7109375" customWidth="1"/>
    <col min="8464" max="8465" width="16.7109375" customWidth="1"/>
    <col min="8466" max="8466" width="17.85546875" customWidth="1"/>
    <col min="8467" max="8467" width="18.28515625" customWidth="1"/>
    <col min="8468" max="8468" width="19.28515625" customWidth="1"/>
    <col min="8705" max="8705" width="3" customWidth="1"/>
    <col min="8706" max="8706" width="6.85546875" customWidth="1"/>
    <col min="8707" max="8707" width="20.5703125" customWidth="1"/>
    <col min="8708" max="8708" width="32.85546875" customWidth="1"/>
    <col min="8710" max="8719" width="18.7109375" customWidth="1"/>
    <col min="8720" max="8721" width="16.7109375" customWidth="1"/>
    <col min="8722" max="8722" width="17.85546875" customWidth="1"/>
    <col min="8723" max="8723" width="18.28515625" customWidth="1"/>
    <col min="8724" max="8724" width="19.28515625" customWidth="1"/>
    <col min="8961" max="8961" width="3" customWidth="1"/>
    <col min="8962" max="8962" width="6.85546875" customWidth="1"/>
    <col min="8963" max="8963" width="20.5703125" customWidth="1"/>
    <col min="8964" max="8964" width="32.85546875" customWidth="1"/>
    <col min="8966" max="8975" width="18.7109375" customWidth="1"/>
    <col min="8976" max="8977" width="16.7109375" customWidth="1"/>
    <col min="8978" max="8978" width="17.85546875" customWidth="1"/>
    <col min="8979" max="8979" width="18.28515625" customWidth="1"/>
    <col min="8980" max="8980" width="19.28515625" customWidth="1"/>
    <col min="9217" max="9217" width="3" customWidth="1"/>
    <col min="9218" max="9218" width="6.85546875" customWidth="1"/>
    <col min="9219" max="9219" width="20.5703125" customWidth="1"/>
    <col min="9220" max="9220" width="32.85546875" customWidth="1"/>
    <col min="9222" max="9231" width="18.7109375" customWidth="1"/>
    <col min="9232" max="9233" width="16.7109375" customWidth="1"/>
    <col min="9234" max="9234" width="17.85546875" customWidth="1"/>
    <col min="9235" max="9235" width="18.28515625" customWidth="1"/>
    <col min="9236" max="9236" width="19.28515625" customWidth="1"/>
    <col min="9473" max="9473" width="3" customWidth="1"/>
    <col min="9474" max="9474" width="6.85546875" customWidth="1"/>
    <col min="9475" max="9475" width="20.5703125" customWidth="1"/>
    <col min="9476" max="9476" width="32.85546875" customWidth="1"/>
    <col min="9478" max="9487" width="18.7109375" customWidth="1"/>
    <col min="9488" max="9489" width="16.7109375" customWidth="1"/>
    <col min="9490" max="9490" width="17.85546875" customWidth="1"/>
    <col min="9491" max="9491" width="18.28515625" customWidth="1"/>
    <col min="9492" max="9492" width="19.28515625" customWidth="1"/>
    <col min="9729" max="9729" width="3" customWidth="1"/>
    <col min="9730" max="9730" width="6.85546875" customWidth="1"/>
    <col min="9731" max="9731" width="20.5703125" customWidth="1"/>
    <col min="9732" max="9732" width="32.85546875" customWidth="1"/>
    <col min="9734" max="9743" width="18.7109375" customWidth="1"/>
    <col min="9744" max="9745" width="16.7109375" customWidth="1"/>
    <col min="9746" max="9746" width="17.85546875" customWidth="1"/>
    <col min="9747" max="9747" width="18.28515625" customWidth="1"/>
    <col min="9748" max="9748" width="19.28515625" customWidth="1"/>
    <col min="9985" max="9985" width="3" customWidth="1"/>
    <col min="9986" max="9986" width="6.85546875" customWidth="1"/>
    <col min="9987" max="9987" width="20.5703125" customWidth="1"/>
    <col min="9988" max="9988" width="32.85546875" customWidth="1"/>
    <col min="9990" max="9999" width="18.7109375" customWidth="1"/>
    <col min="10000" max="10001" width="16.7109375" customWidth="1"/>
    <col min="10002" max="10002" width="17.85546875" customWidth="1"/>
    <col min="10003" max="10003" width="18.28515625" customWidth="1"/>
    <col min="10004" max="10004" width="19.28515625" customWidth="1"/>
    <col min="10241" max="10241" width="3" customWidth="1"/>
    <col min="10242" max="10242" width="6.85546875" customWidth="1"/>
    <col min="10243" max="10243" width="20.5703125" customWidth="1"/>
    <col min="10244" max="10244" width="32.85546875" customWidth="1"/>
    <col min="10246" max="10255" width="18.7109375" customWidth="1"/>
    <col min="10256" max="10257" width="16.7109375" customWidth="1"/>
    <col min="10258" max="10258" width="17.85546875" customWidth="1"/>
    <col min="10259" max="10259" width="18.28515625" customWidth="1"/>
    <col min="10260" max="10260" width="19.28515625" customWidth="1"/>
    <col min="10497" max="10497" width="3" customWidth="1"/>
    <col min="10498" max="10498" width="6.85546875" customWidth="1"/>
    <col min="10499" max="10499" width="20.5703125" customWidth="1"/>
    <col min="10500" max="10500" width="32.85546875" customWidth="1"/>
    <col min="10502" max="10511" width="18.7109375" customWidth="1"/>
    <col min="10512" max="10513" width="16.7109375" customWidth="1"/>
    <col min="10514" max="10514" width="17.85546875" customWidth="1"/>
    <col min="10515" max="10515" width="18.28515625" customWidth="1"/>
    <col min="10516" max="10516" width="19.28515625" customWidth="1"/>
    <col min="10753" max="10753" width="3" customWidth="1"/>
    <col min="10754" max="10754" width="6.85546875" customWidth="1"/>
    <col min="10755" max="10755" width="20.5703125" customWidth="1"/>
    <col min="10756" max="10756" width="32.85546875" customWidth="1"/>
    <col min="10758" max="10767" width="18.7109375" customWidth="1"/>
    <col min="10768" max="10769" width="16.7109375" customWidth="1"/>
    <col min="10770" max="10770" width="17.85546875" customWidth="1"/>
    <col min="10771" max="10771" width="18.28515625" customWidth="1"/>
    <col min="10772" max="10772" width="19.28515625" customWidth="1"/>
    <col min="11009" max="11009" width="3" customWidth="1"/>
    <col min="11010" max="11010" width="6.85546875" customWidth="1"/>
    <col min="11011" max="11011" width="20.5703125" customWidth="1"/>
    <col min="11012" max="11012" width="32.85546875" customWidth="1"/>
    <col min="11014" max="11023" width="18.7109375" customWidth="1"/>
    <col min="11024" max="11025" width="16.7109375" customWidth="1"/>
    <col min="11026" max="11026" width="17.85546875" customWidth="1"/>
    <col min="11027" max="11027" width="18.28515625" customWidth="1"/>
    <col min="11028" max="11028" width="19.28515625" customWidth="1"/>
    <col min="11265" max="11265" width="3" customWidth="1"/>
    <col min="11266" max="11266" width="6.85546875" customWidth="1"/>
    <col min="11267" max="11267" width="20.5703125" customWidth="1"/>
    <col min="11268" max="11268" width="32.85546875" customWidth="1"/>
    <col min="11270" max="11279" width="18.7109375" customWidth="1"/>
    <col min="11280" max="11281" width="16.7109375" customWidth="1"/>
    <col min="11282" max="11282" width="17.85546875" customWidth="1"/>
    <col min="11283" max="11283" width="18.28515625" customWidth="1"/>
    <col min="11284" max="11284" width="19.28515625" customWidth="1"/>
    <col min="11521" max="11521" width="3" customWidth="1"/>
    <col min="11522" max="11522" width="6.85546875" customWidth="1"/>
    <col min="11523" max="11523" width="20.5703125" customWidth="1"/>
    <col min="11524" max="11524" width="32.85546875" customWidth="1"/>
    <col min="11526" max="11535" width="18.7109375" customWidth="1"/>
    <col min="11536" max="11537" width="16.7109375" customWidth="1"/>
    <col min="11538" max="11538" width="17.85546875" customWidth="1"/>
    <col min="11539" max="11539" width="18.28515625" customWidth="1"/>
    <col min="11540" max="11540" width="19.28515625" customWidth="1"/>
    <col min="11777" max="11777" width="3" customWidth="1"/>
    <col min="11778" max="11778" width="6.85546875" customWidth="1"/>
    <col min="11779" max="11779" width="20.5703125" customWidth="1"/>
    <col min="11780" max="11780" width="32.85546875" customWidth="1"/>
    <col min="11782" max="11791" width="18.7109375" customWidth="1"/>
    <col min="11792" max="11793" width="16.7109375" customWidth="1"/>
    <col min="11794" max="11794" width="17.85546875" customWidth="1"/>
    <col min="11795" max="11795" width="18.28515625" customWidth="1"/>
    <col min="11796" max="11796" width="19.28515625" customWidth="1"/>
    <col min="12033" max="12033" width="3" customWidth="1"/>
    <col min="12034" max="12034" width="6.85546875" customWidth="1"/>
    <col min="12035" max="12035" width="20.5703125" customWidth="1"/>
    <col min="12036" max="12036" width="32.85546875" customWidth="1"/>
    <col min="12038" max="12047" width="18.7109375" customWidth="1"/>
    <col min="12048" max="12049" width="16.7109375" customWidth="1"/>
    <col min="12050" max="12050" width="17.85546875" customWidth="1"/>
    <col min="12051" max="12051" width="18.28515625" customWidth="1"/>
    <col min="12052" max="12052" width="19.28515625" customWidth="1"/>
    <col min="12289" max="12289" width="3" customWidth="1"/>
    <col min="12290" max="12290" width="6.85546875" customWidth="1"/>
    <col min="12291" max="12291" width="20.5703125" customWidth="1"/>
    <col min="12292" max="12292" width="32.85546875" customWidth="1"/>
    <col min="12294" max="12303" width="18.7109375" customWidth="1"/>
    <col min="12304" max="12305" width="16.7109375" customWidth="1"/>
    <col min="12306" max="12306" width="17.85546875" customWidth="1"/>
    <col min="12307" max="12307" width="18.28515625" customWidth="1"/>
    <col min="12308" max="12308" width="19.28515625" customWidth="1"/>
    <col min="12545" max="12545" width="3" customWidth="1"/>
    <col min="12546" max="12546" width="6.85546875" customWidth="1"/>
    <col min="12547" max="12547" width="20.5703125" customWidth="1"/>
    <col min="12548" max="12548" width="32.85546875" customWidth="1"/>
    <col min="12550" max="12559" width="18.7109375" customWidth="1"/>
    <col min="12560" max="12561" width="16.7109375" customWidth="1"/>
    <col min="12562" max="12562" width="17.85546875" customWidth="1"/>
    <col min="12563" max="12563" width="18.28515625" customWidth="1"/>
    <col min="12564" max="12564" width="19.28515625" customWidth="1"/>
    <col min="12801" max="12801" width="3" customWidth="1"/>
    <col min="12802" max="12802" width="6.85546875" customWidth="1"/>
    <col min="12803" max="12803" width="20.5703125" customWidth="1"/>
    <col min="12804" max="12804" width="32.85546875" customWidth="1"/>
    <col min="12806" max="12815" width="18.7109375" customWidth="1"/>
    <col min="12816" max="12817" width="16.7109375" customWidth="1"/>
    <col min="12818" max="12818" width="17.85546875" customWidth="1"/>
    <col min="12819" max="12819" width="18.28515625" customWidth="1"/>
    <col min="12820" max="12820" width="19.28515625" customWidth="1"/>
    <col min="13057" max="13057" width="3" customWidth="1"/>
    <col min="13058" max="13058" width="6.85546875" customWidth="1"/>
    <col min="13059" max="13059" width="20.5703125" customWidth="1"/>
    <col min="13060" max="13060" width="32.85546875" customWidth="1"/>
    <col min="13062" max="13071" width="18.7109375" customWidth="1"/>
    <col min="13072" max="13073" width="16.7109375" customWidth="1"/>
    <col min="13074" max="13074" width="17.85546875" customWidth="1"/>
    <col min="13075" max="13075" width="18.28515625" customWidth="1"/>
    <col min="13076" max="13076" width="19.28515625" customWidth="1"/>
    <col min="13313" max="13313" width="3" customWidth="1"/>
    <col min="13314" max="13314" width="6.85546875" customWidth="1"/>
    <col min="13315" max="13315" width="20.5703125" customWidth="1"/>
    <col min="13316" max="13316" width="32.85546875" customWidth="1"/>
    <col min="13318" max="13327" width="18.7109375" customWidth="1"/>
    <col min="13328" max="13329" width="16.7109375" customWidth="1"/>
    <col min="13330" max="13330" width="17.85546875" customWidth="1"/>
    <col min="13331" max="13331" width="18.28515625" customWidth="1"/>
    <col min="13332" max="13332" width="19.28515625" customWidth="1"/>
    <col min="13569" max="13569" width="3" customWidth="1"/>
    <col min="13570" max="13570" width="6.85546875" customWidth="1"/>
    <col min="13571" max="13571" width="20.5703125" customWidth="1"/>
    <col min="13572" max="13572" width="32.85546875" customWidth="1"/>
    <col min="13574" max="13583" width="18.7109375" customWidth="1"/>
    <col min="13584" max="13585" width="16.7109375" customWidth="1"/>
    <col min="13586" max="13586" width="17.85546875" customWidth="1"/>
    <col min="13587" max="13587" width="18.28515625" customWidth="1"/>
    <col min="13588" max="13588" width="19.28515625" customWidth="1"/>
    <col min="13825" max="13825" width="3" customWidth="1"/>
    <col min="13826" max="13826" width="6.85546875" customWidth="1"/>
    <col min="13827" max="13827" width="20.5703125" customWidth="1"/>
    <col min="13828" max="13828" width="32.85546875" customWidth="1"/>
    <col min="13830" max="13839" width="18.7109375" customWidth="1"/>
    <col min="13840" max="13841" width="16.7109375" customWidth="1"/>
    <col min="13842" max="13842" width="17.85546875" customWidth="1"/>
    <col min="13843" max="13843" width="18.28515625" customWidth="1"/>
    <col min="13844" max="13844" width="19.28515625" customWidth="1"/>
    <col min="14081" max="14081" width="3" customWidth="1"/>
    <col min="14082" max="14082" width="6.85546875" customWidth="1"/>
    <col min="14083" max="14083" width="20.5703125" customWidth="1"/>
    <col min="14084" max="14084" width="32.85546875" customWidth="1"/>
    <col min="14086" max="14095" width="18.7109375" customWidth="1"/>
    <col min="14096" max="14097" width="16.7109375" customWidth="1"/>
    <col min="14098" max="14098" width="17.85546875" customWidth="1"/>
    <col min="14099" max="14099" width="18.28515625" customWidth="1"/>
    <col min="14100" max="14100" width="19.28515625" customWidth="1"/>
    <col min="14337" max="14337" width="3" customWidth="1"/>
    <col min="14338" max="14338" width="6.85546875" customWidth="1"/>
    <col min="14339" max="14339" width="20.5703125" customWidth="1"/>
    <col min="14340" max="14340" width="32.85546875" customWidth="1"/>
    <col min="14342" max="14351" width="18.7109375" customWidth="1"/>
    <col min="14352" max="14353" width="16.7109375" customWidth="1"/>
    <col min="14354" max="14354" width="17.85546875" customWidth="1"/>
    <col min="14355" max="14355" width="18.28515625" customWidth="1"/>
    <col min="14356" max="14356" width="19.28515625" customWidth="1"/>
    <col min="14593" max="14593" width="3" customWidth="1"/>
    <col min="14594" max="14594" width="6.85546875" customWidth="1"/>
    <col min="14595" max="14595" width="20.5703125" customWidth="1"/>
    <col min="14596" max="14596" width="32.85546875" customWidth="1"/>
    <col min="14598" max="14607" width="18.7109375" customWidth="1"/>
    <col min="14608" max="14609" width="16.7109375" customWidth="1"/>
    <col min="14610" max="14610" width="17.85546875" customWidth="1"/>
    <col min="14611" max="14611" width="18.28515625" customWidth="1"/>
    <col min="14612" max="14612" width="19.28515625" customWidth="1"/>
    <col min="14849" max="14849" width="3" customWidth="1"/>
    <col min="14850" max="14850" width="6.85546875" customWidth="1"/>
    <col min="14851" max="14851" width="20.5703125" customWidth="1"/>
    <col min="14852" max="14852" width="32.85546875" customWidth="1"/>
    <col min="14854" max="14863" width="18.7109375" customWidth="1"/>
    <col min="14864" max="14865" width="16.7109375" customWidth="1"/>
    <col min="14866" max="14866" width="17.85546875" customWidth="1"/>
    <col min="14867" max="14867" width="18.28515625" customWidth="1"/>
    <col min="14868" max="14868" width="19.28515625" customWidth="1"/>
    <col min="15105" max="15105" width="3" customWidth="1"/>
    <col min="15106" max="15106" width="6.85546875" customWidth="1"/>
    <col min="15107" max="15107" width="20.5703125" customWidth="1"/>
    <col min="15108" max="15108" width="32.85546875" customWidth="1"/>
    <col min="15110" max="15119" width="18.7109375" customWidth="1"/>
    <col min="15120" max="15121" width="16.7109375" customWidth="1"/>
    <col min="15122" max="15122" width="17.85546875" customWidth="1"/>
    <col min="15123" max="15123" width="18.28515625" customWidth="1"/>
    <col min="15124" max="15124" width="19.28515625" customWidth="1"/>
    <col min="15361" max="15361" width="3" customWidth="1"/>
    <col min="15362" max="15362" width="6.85546875" customWidth="1"/>
    <col min="15363" max="15363" width="20.5703125" customWidth="1"/>
    <col min="15364" max="15364" width="32.85546875" customWidth="1"/>
    <col min="15366" max="15375" width="18.7109375" customWidth="1"/>
    <col min="15376" max="15377" width="16.7109375" customWidth="1"/>
    <col min="15378" max="15378" width="17.85546875" customWidth="1"/>
    <col min="15379" max="15379" width="18.28515625" customWidth="1"/>
    <col min="15380" max="15380" width="19.28515625" customWidth="1"/>
    <col min="15617" max="15617" width="3" customWidth="1"/>
    <col min="15618" max="15618" width="6.85546875" customWidth="1"/>
    <col min="15619" max="15619" width="20.5703125" customWidth="1"/>
    <col min="15620" max="15620" width="32.85546875" customWidth="1"/>
    <col min="15622" max="15631" width="18.7109375" customWidth="1"/>
    <col min="15632" max="15633" width="16.7109375" customWidth="1"/>
    <col min="15634" max="15634" width="17.85546875" customWidth="1"/>
    <col min="15635" max="15635" width="18.28515625" customWidth="1"/>
    <col min="15636" max="15636" width="19.28515625" customWidth="1"/>
    <col min="15873" max="15873" width="3" customWidth="1"/>
    <col min="15874" max="15874" width="6.85546875" customWidth="1"/>
    <col min="15875" max="15875" width="20.5703125" customWidth="1"/>
    <col min="15876" max="15876" width="32.85546875" customWidth="1"/>
    <col min="15878" max="15887" width="18.7109375" customWidth="1"/>
    <col min="15888" max="15889" width="16.7109375" customWidth="1"/>
    <col min="15890" max="15890" width="17.85546875" customWidth="1"/>
    <col min="15891" max="15891" width="18.28515625" customWidth="1"/>
    <col min="15892" max="15892" width="19.28515625" customWidth="1"/>
    <col min="16129" max="16129" width="3" customWidth="1"/>
    <col min="16130" max="16130" width="6.85546875" customWidth="1"/>
    <col min="16131" max="16131" width="20.5703125" customWidth="1"/>
    <col min="16132" max="16132" width="32.85546875" customWidth="1"/>
    <col min="16134" max="16143" width="18.7109375" customWidth="1"/>
    <col min="16144" max="16145" width="16.7109375" customWidth="1"/>
    <col min="16146" max="16146" width="17.85546875" customWidth="1"/>
    <col min="16147" max="16147" width="18.28515625" customWidth="1"/>
    <col min="16148" max="16148" width="19.28515625" customWidth="1"/>
  </cols>
  <sheetData>
    <row r="2" spans="2:20" x14ac:dyDescent="0.25">
      <c r="B2" s="217" t="s">
        <v>141</v>
      </c>
      <c r="C2" s="218"/>
      <c r="D2" s="218"/>
      <c r="E2" s="218"/>
      <c r="F2" s="219"/>
    </row>
    <row r="3" spans="2:20" ht="45" x14ac:dyDescent="0.25">
      <c r="B3" s="102"/>
      <c r="C3" s="103"/>
      <c r="D3" s="103"/>
      <c r="E3" s="103"/>
      <c r="F3" s="47" t="s">
        <v>133</v>
      </c>
      <c r="G3" s="88" t="s">
        <v>134</v>
      </c>
      <c r="H3" s="88" t="s">
        <v>135</v>
      </c>
      <c r="I3" s="47" t="s">
        <v>136</v>
      </c>
      <c r="J3" s="88" t="s">
        <v>137</v>
      </c>
      <c r="K3" s="88" t="s">
        <v>138</v>
      </c>
      <c r="L3" s="47" t="s">
        <v>139</v>
      </c>
      <c r="M3" s="88" t="s">
        <v>140</v>
      </c>
      <c r="N3" s="88" t="s">
        <v>142</v>
      </c>
      <c r="O3" s="88" t="s">
        <v>143</v>
      </c>
      <c r="P3" s="213" t="s">
        <v>29</v>
      </c>
      <c r="Q3" s="213" t="s">
        <v>28</v>
      </c>
      <c r="R3" s="211" t="s">
        <v>114</v>
      </c>
      <c r="S3" s="211" t="s">
        <v>115</v>
      </c>
      <c r="T3" s="211" t="s">
        <v>32</v>
      </c>
    </row>
    <row r="4" spans="2:20" ht="30" x14ac:dyDescent="0.25">
      <c r="B4" s="47" t="s">
        <v>107</v>
      </c>
      <c r="C4" s="210" t="s">
        <v>106</v>
      </c>
      <c r="D4" s="210"/>
      <c r="E4" s="101" t="s">
        <v>105</v>
      </c>
      <c r="F4" s="86" t="s">
        <v>124</v>
      </c>
      <c r="G4" s="101" t="s">
        <v>124</v>
      </c>
      <c r="H4" s="101" t="s">
        <v>124</v>
      </c>
      <c r="I4" s="101" t="s">
        <v>124</v>
      </c>
      <c r="J4" s="101" t="s">
        <v>124</v>
      </c>
      <c r="K4" s="101" t="s">
        <v>124</v>
      </c>
      <c r="L4" s="101" t="s">
        <v>124</v>
      </c>
      <c r="M4" s="101" t="s">
        <v>124</v>
      </c>
      <c r="N4" s="101" t="s">
        <v>124</v>
      </c>
      <c r="O4" s="101" t="s">
        <v>124</v>
      </c>
      <c r="P4" s="214"/>
      <c r="Q4" s="214"/>
      <c r="R4" s="212"/>
      <c r="S4" s="212"/>
      <c r="T4" s="212"/>
    </row>
    <row r="5" spans="2:20" ht="15" customHeight="1" x14ac:dyDescent="0.25">
      <c r="B5" s="46">
        <v>1</v>
      </c>
      <c r="C5" s="209" t="s">
        <v>104</v>
      </c>
      <c r="D5" s="209"/>
      <c r="E5" s="46">
        <v>1</v>
      </c>
      <c r="F5" s="94">
        <v>579156</v>
      </c>
      <c r="G5" s="94">
        <v>800000</v>
      </c>
      <c r="H5" s="95">
        <v>772000</v>
      </c>
      <c r="I5" s="111">
        <v>670000</v>
      </c>
      <c r="J5" s="95">
        <v>850000</v>
      </c>
      <c r="K5" s="95">
        <v>830000</v>
      </c>
      <c r="L5" s="87">
        <v>1080000</v>
      </c>
      <c r="M5" s="95">
        <v>603750</v>
      </c>
      <c r="N5" s="87">
        <v>475778.40218114114</v>
      </c>
      <c r="O5" s="95">
        <v>618511</v>
      </c>
      <c r="P5" s="90">
        <f t="shared" ref="P5:P11" si="0">ROUND(MEDIAN(F5:O5)-STDEVA(F5:O5),0)</f>
        <v>546876</v>
      </c>
      <c r="Q5" s="89">
        <f>ROUND(MEDIAN(F5:O5)+STDEVA(F5:O5),0)</f>
        <v>895124</v>
      </c>
      <c r="R5" s="49">
        <f>ROUND(GEOMEAN(F5:K5,M5,O5),0)</f>
        <v>708003</v>
      </c>
      <c r="S5" s="97">
        <f>ROUND(STDEVA(F5:K5,M5,O5),0)</f>
        <v>109602</v>
      </c>
      <c r="T5" s="48">
        <f>ROUND(MEDIAN(F5:K5,M5,O5),0)</f>
        <v>721000</v>
      </c>
    </row>
    <row r="6" spans="2:20" ht="15" customHeight="1" x14ac:dyDescent="0.25">
      <c r="B6" s="46">
        <v>2</v>
      </c>
      <c r="C6" s="209" t="s">
        <v>103</v>
      </c>
      <c r="D6" s="209"/>
      <c r="E6" s="46">
        <v>1</v>
      </c>
      <c r="F6" s="94">
        <v>578394</v>
      </c>
      <c r="G6" s="94">
        <v>700000</v>
      </c>
      <c r="H6" s="95">
        <v>675500</v>
      </c>
      <c r="I6" s="111">
        <v>620000</v>
      </c>
      <c r="J6" s="87">
        <v>800000</v>
      </c>
      <c r="K6" s="87">
        <v>800000</v>
      </c>
      <c r="L6" s="87">
        <v>888000</v>
      </c>
      <c r="M6" s="95">
        <v>635250</v>
      </c>
      <c r="N6" s="87">
        <v>501668.60454721854</v>
      </c>
      <c r="O6" s="95">
        <v>631115</v>
      </c>
      <c r="P6" s="90">
        <f t="shared" si="0"/>
        <v>538702</v>
      </c>
      <c r="Q6" s="89">
        <f t="shared" ref="Q6:Q11" si="1">ROUND(MEDIAN(F6:O6)+STDEVA(F6:O6),0)</f>
        <v>772048</v>
      </c>
      <c r="R6" s="49">
        <f>ROUND(GEOMEAN(F6:I6,M6,O6),0)</f>
        <v>638850</v>
      </c>
      <c r="S6" s="97">
        <f>ROUND(STDEVA(F6:I6,M6,O6),0)</f>
        <v>42795</v>
      </c>
      <c r="T6" s="48">
        <f>ROUND(MEDIAN(F6:I6,M6,O6),0)</f>
        <v>633183</v>
      </c>
    </row>
    <row r="7" spans="2:20" ht="15" customHeight="1" x14ac:dyDescent="0.25">
      <c r="B7" s="46">
        <v>3</v>
      </c>
      <c r="C7" s="209" t="s">
        <v>102</v>
      </c>
      <c r="D7" s="209"/>
      <c r="E7" s="46">
        <v>1</v>
      </c>
      <c r="F7" s="94">
        <v>579716</v>
      </c>
      <c r="G7" s="94">
        <v>700000</v>
      </c>
      <c r="H7" s="95">
        <v>675500</v>
      </c>
      <c r="I7" s="111">
        <v>590000</v>
      </c>
      <c r="J7" s="95">
        <v>750000</v>
      </c>
      <c r="K7" s="108">
        <v>780000</v>
      </c>
      <c r="L7" s="87">
        <v>840000</v>
      </c>
      <c r="M7" s="95">
        <v>551250</v>
      </c>
      <c r="N7" s="87">
        <v>437373.52207403863</v>
      </c>
      <c r="O7" s="95">
        <v>568586</v>
      </c>
      <c r="P7" s="90">
        <f t="shared" si="0"/>
        <v>509731</v>
      </c>
      <c r="Q7" s="89">
        <f t="shared" si="1"/>
        <v>755769</v>
      </c>
      <c r="R7" s="49">
        <f>ROUND(GEOMEAN(F7:J7,M7,O7),0)</f>
        <v>626819</v>
      </c>
      <c r="S7" s="97">
        <f>ROUND(STDEVA(F7:J7,M7,O7),0)</f>
        <v>76886</v>
      </c>
      <c r="T7" s="48">
        <f>ROUND(MEDIAN(F7:J7,M7,O7),0)</f>
        <v>590000</v>
      </c>
    </row>
    <row r="8" spans="2:20" ht="15" customHeight="1" x14ac:dyDescent="0.4">
      <c r="B8" s="46">
        <v>4</v>
      </c>
      <c r="C8" s="209" t="s">
        <v>127</v>
      </c>
      <c r="D8" s="209"/>
      <c r="E8" s="46">
        <v>1</v>
      </c>
      <c r="F8" s="94">
        <v>898000</v>
      </c>
      <c r="G8" s="94">
        <v>700000</v>
      </c>
      <c r="H8" s="95">
        <v>675500</v>
      </c>
      <c r="I8" s="111">
        <v>900000</v>
      </c>
      <c r="J8" s="95">
        <v>1200000</v>
      </c>
      <c r="K8" s="95">
        <v>980000</v>
      </c>
      <c r="L8" s="109">
        <v>2280000</v>
      </c>
      <c r="M8" s="112">
        <v>798000</v>
      </c>
      <c r="N8" s="112">
        <v>631826.72201650369</v>
      </c>
      <c r="O8" s="105">
        <v>821375</v>
      </c>
      <c r="P8" s="90">
        <f t="shared" si="0"/>
        <v>376476</v>
      </c>
      <c r="Q8" s="89">
        <f t="shared" si="1"/>
        <v>1342899</v>
      </c>
      <c r="R8" s="49">
        <f>ROUND(GEOMEAN(F8:K8,M8:O8),0)</f>
        <v>829594</v>
      </c>
      <c r="S8" s="97">
        <f>ROUND(STDEVA(F8:K8,M8:O8),0)</f>
        <v>176086</v>
      </c>
      <c r="T8" s="48">
        <f>ROUND(MEDIAN(F8:K8,M8:O8),0)</f>
        <v>821375</v>
      </c>
    </row>
    <row r="9" spans="2:20" ht="15" customHeight="1" x14ac:dyDescent="0.25">
      <c r="B9" s="46">
        <v>5</v>
      </c>
      <c r="C9" s="209" t="s">
        <v>101</v>
      </c>
      <c r="D9" s="209"/>
      <c r="E9" s="46">
        <v>1</v>
      </c>
      <c r="F9" s="94">
        <v>1919400</v>
      </c>
      <c r="G9" s="94">
        <v>1500000</v>
      </c>
      <c r="H9" s="95">
        <v>1447500</v>
      </c>
      <c r="I9" s="111">
        <v>1300000</v>
      </c>
      <c r="J9" s="95">
        <v>1700000</v>
      </c>
      <c r="K9" s="95">
        <v>1780000</v>
      </c>
      <c r="L9" s="110">
        <v>4800000</v>
      </c>
      <c r="M9" s="113">
        <v>1207500</v>
      </c>
      <c r="N9" s="113">
        <v>957284.0648246333</v>
      </c>
      <c r="O9" s="106">
        <v>1244469</v>
      </c>
      <c r="P9" s="90">
        <f t="shared" si="0"/>
        <v>375434</v>
      </c>
      <c r="Q9" s="89">
        <f t="shared" si="1"/>
        <v>2572066</v>
      </c>
      <c r="R9" s="49">
        <f>ROUND(GEOMEAN(F9:K9,M9:O9),0)</f>
        <v>1420728</v>
      </c>
      <c r="S9" s="97">
        <f>ROUND(STDEVA(F9:K9,M9:O9),0)</f>
        <v>308334</v>
      </c>
      <c r="T9" s="48">
        <f>ROUND(MEDIAN(F9:K9,M9:O9),0)</f>
        <v>1447500</v>
      </c>
    </row>
    <row r="10" spans="2:20" ht="15" customHeight="1" x14ac:dyDescent="0.25">
      <c r="B10" s="46">
        <v>6</v>
      </c>
      <c r="C10" s="209" t="s">
        <v>100</v>
      </c>
      <c r="D10" s="209"/>
      <c r="E10" s="46">
        <v>1</v>
      </c>
      <c r="F10" s="94">
        <v>1458744</v>
      </c>
      <c r="G10" s="94">
        <v>1300000</v>
      </c>
      <c r="H10" s="95">
        <v>1254500</v>
      </c>
      <c r="I10" s="111">
        <v>1100000</v>
      </c>
      <c r="J10" s="95">
        <v>1500000</v>
      </c>
      <c r="K10" s="95">
        <v>1620000</v>
      </c>
      <c r="L10" s="110">
        <v>3600000</v>
      </c>
      <c r="M10" s="113">
        <v>950250</v>
      </c>
      <c r="N10" s="113">
        <v>753996.73018181394</v>
      </c>
      <c r="O10" s="106">
        <v>980196</v>
      </c>
      <c r="P10" s="90">
        <f t="shared" si="0"/>
        <v>475027</v>
      </c>
      <c r="Q10" s="89">
        <f t="shared" si="1"/>
        <v>2079473</v>
      </c>
      <c r="R10" s="49">
        <f>ROUND(GEOMEAN(F10:K10,M10:O10),0)</f>
        <v>1180898</v>
      </c>
      <c r="S10" s="97">
        <f>ROUND(STDEVA(F10:K10,M10:O10),0)</f>
        <v>288181</v>
      </c>
      <c r="T10" s="48">
        <f>ROUND(MEDIAN(F10:K10,M10:O10),0)</f>
        <v>1254500</v>
      </c>
    </row>
    <row r="11" spans="2:20" ht="15" customHeight="1" x14ac:dyDescent="0.25">
      <c r="B11" s="46">
        <v>7</v>
      </c>
      <c r="C11" s="209" t="s">
        <v>99</v>
      </c>
      <c r="D11" s="209"/>
      <c r="E11" s="46">
        <v>1</v>
      </c>
      <c r="F11" s="94">
        <v>1919400</v>
      </c>
      <c r="G11" s="94">
        <v>1300000</v>
      </c>
      <c r="H11" s="95">
        <v>1254500</v>
      </c>
      <c r="I11" s="111">
        <v>1000000</v>
      </c>
      <c r="J11" s="95">
        <v>1300000</v>
      </c>
      <c r="K11" s="95">
        <v>1150000</v>
      </c>
      <c r="L11" s="110">
        <v>4320000</v>
      </c>
      <c r="M11" s="113">
        <v>1060500</v>
      </c>
      <c r="N11" s="113">
        <v>841961.31111375138</v>
      </c>
      <c r="O11" s="106">
        <v>1094549</v>
      </c>
      <c r="P11" s="90">
        <f t="shared" si="0"/>
        <v>178866</v>
      </c>
      <c r="Q11" s="89">
        <f t="shared" si="1"/>
        <v>2225634</v>
      </c>
      <c r="R11" s="49">
        <f>ROUND(GEOMEAN(F11:K11,M11:O11),0)</f>
        <v>1184028</v>
      </c>
      <c r="S11" s="97">
        <f>ROUND(STDEVA(F11:K11,M11:O11),0)</f>
        <v>304170</v>
      </c>
      <c r="T11" s="48">
        <f>ROUND(MEDIAN(F11:K11,M11:O11),0)</f>
        <v>1150000</v>
      </c>
    </row>
    <row r="12" spans="2:20" ht="15" customHeight="1" x14ac:dyDescent="0.25">
      <c r="B12" s="210" t="s">
        <v>98</v>
      </c>
      <c r="C12" s="210"/>
      <c r="D12" s="210"/>
      <c r="E12" s="210"/>
      <c r="F12" s="91">
        <f t="shared" ref="F12:L12" si="2">SUM(F5:F11)</f>
        <v>7932810</v>
      </c>
      <c r="G12" s="91">
        <f t="shared" si="2"/>
        <v>7000000</v>
      </c>
      <c r="H12" s="91">
        <f>SUM(H5:H11)</f>
        <v>6755000</v>
      </c>
      <c r="I12" s="91">
        <f t="shared" si="2"/>
        <v>6180000</v>
      </c>
      <c r="J12" s="91">
        <f t="shared" si="2"/>
        <v>8100000</v>
      </c>
      <c r="K12" s="91">
        <f t="shared" si="2"/>
        <v>7940000</v>
      </c>
      <c r="L12" s="91">
        <f t="shared" si="2"/>
        <v>17808000</v>
      </c>
      <c r="M12" s="91">
        <f>SUM(M5:M11)</f>
        <v>5806500</v>
      </c>
      <c r="N12" s="91">
        <f>SUM(N5:N11)</f>
        <v>4599889.3569391007</v>
      </c>
      <c r="O12" s="91">
        <f>SUM(O5:O11)</f>
        <v>5958801</v>
      </c>
      <c r="P12" s="92">
        <f>ROUND(SUM(P5:P11),0)</f>
        <v>3001112</v>
      </c>
      <c r="Q12" s="93">
        <f>ROUND(SUM(Q5:Q11),0)</f>
        <v>10643013</v>
      </c>
      <c r="R12" s="50">
        <f>ROUND(SUM(R5:R11),0)</f>
        <v>6588920</v>
      </c>
      <c r="S12" s="50">
        <f>ROUND(SUM(S5:S11),0)</f>
        <v>1306054</v>
      </c>
      <c r="T12" s="50">
        <f>ROUND(SUM(T5:T11),0)</f>
        <v>6617558</v>
      </c>
    </row>
    <row r="13" spans="2:20" x14ac:dyDescent="0.25">
      <c r="F13" s="84"/>
      <c r="G13" s="84"/>
      <c r="H13" s="84"/>
      <c r="I13" s="84"/>
      <c r="J13" s="84"/>
      <c r="K13" s="84"/>
      <c r="L13" s="84"/>
      <c r="M13" s="84"/>
      <c r="N13" s="84"/>
      <c r="O13" s="84"/>
    </row>
    <row r="14" spans="2:20" x14ac:dyDescent="0.25">
      <c r="B14" s="217" t="s">
        <v>141</v>
      </c>
      <c r="C14" s="218"/>
      <c r="D14" s="218"/>
      <c r="E14" s="218"/>
      <c r="F14" s="219"/>
      <c r="G14" s="84"/>
      <c r="H14" s="84"/>
      <c r="I14" s="84"/>
      <c r="J14" s="84"/>
      <c r="K14" s="84"/>
      <c r="L14" s="84"/>
      <c r="M14" s="84"/>
      <c r="N14" s="84"/>
      <c r="O14" s="84"/>
    </row>
    <row r="15" spans="2:20" ht="45" x14ac:dyDescent="0.25">
      <c r="B15" s="102"/>
      <c r="C15" s="103"/>
      <c r="D15" s="103"/>
      <c r="E15" s="103"/>
      <c r="F15" s="114" t="s">
        <v>125</v>
      </c>
      <c r="G15" s="114" t="s">
        <v>126</v>
      </c>
      <c r="H15" s="104" t="s">
        <v>129</v>
      </c>
      <c r="I15" s="104" t="s">
        <v>130</v>
      </c>
      <c r="J15" s="104" t="s">
        <v>132</v>
      </c>
      <c r="K15" s="104" t="s">
        <v>131</v>
      </c>
      <c r="L15" s="104" t="s">
        <v>144</v>
      </c>
      <c r="M15" s="88" t="s">
        <v>140</v>
      </c>
      <c r="N15" s="88" t="s">
        <v>142</v>
      </c>
      <c r="O15" s="88" t="s">
        <v>143</v>
      </c>
      <c r="P15" s="213" t="s">
        <v>29</v>
      </c>
      <c r="Q15" s="213" t="s">
        <v>28</v>
      </c>
      <c r="R15" s="211" t="s">
        <v>114</v>
      </c>
      <c r="S15" s="211" t="s">
        <v>115</v>
      </c>
      <c r="T15" s="211" t="s">
        <v>32</v>
      </c>
    </row>
    <row r="16" spans="2:20" ht="30" x14ac:dyDescent="0.25">
      <c r="B16" s="47" t="s">
        <v>107</v>
      </c>
      <c r="C16" s="210" t="s">
        <v>106</v>
      </c>
      <c r="D16" s="210"/>
      <c r="E16" s="101" t="s">
        <v>105</v>
      </c>
      <c r="F16" s="85" t="s">
        <v>124</v>
      </c>
      <c r="G16" s="85" t="s">
        <v>124</v>
      </c>
      <c r="H16" s="101" t="s">
        <v>124</v>
      </c>
      <c r="I16" s="101" t="s">
        <v>124</v>
      </c>
      <c r="J16" s="101" t="s">
        <v>124</v>
      </c>
      <c r="K16" s="101" t="s">
        <v>124</v>
      </c>
      <c r="L16" s="101" t="s">
        <v>124</v>
      </c>
      <c r="M16" s="101" t="s">
        <v>124</v>
      </c>
      <c r="N16" s="101" t="s">
        <v>124</v>
      </c>
      <c r="O16" s="101" t="s">
        <v>124</v>
      </c>
      <c r="P16" s="214"/>
      <c r="Q16" s="214"/>
      <c r="R16" s="212"/>
      <c r="S16" s="212"/>
      <c r="T16" s="212"/>
    </row>
    <row r="17" spans="2:20" ht="15" customHeight="1" x14ac:dyDescent="0.25">
      <c r="B17" s="46">
        <v>1</v>
      </c>
      <c r="C17" s="209" t="s">
        <v>113</v>
      </c>
      <c r="D17" s="209"/>
      <c r="E17" s="46">
        <v>1</v>
      </c>
      <c r="F17" s="95">
        <v>820800</v>
      </c>
      <c r="G17" s="95">
        <v>950000</v>
      </c>
      <c r="H17" s="98">
        <v>907250</v>
      </c>
      <c r="I17" s="96">
        <v>770000</v>
      </c>
      <c r="J17" s="100">
        <v>1000000</v>
      </c>
      <c r="K17" s="87">
        <v>96000</v>
      </c>
      <c r="L17" s="87">
        <f>90000*24</f>
        <v>2160000</v>
      </c>
      <c r="M17" s="96">
        <v>740250</v>
      </c>
      <c r="N17" s="96">
        <v>644100.25428439537</v>
      </c>
      <c r="O17" s="96">
        <v>705186</v>
      </c>
      <c r="P17" s="90">
        <f t="shared" ref="P17:P23" si="3">ROUND(MEDIAN(F17:O17)-STDEVA(F17:O17),0)</f>
        <v>279601</v>
      </c>
      <c r="Q17" s="89">
        <f t="shared" ref="Q17:Q23" si="4">ROUND(MEDIAN(F17:O17)+STDEVA(F17:O17),0)</f>
        <v>1311199</v>
      </c>
      <c r="R17" s="49">
        <f>ROUND(GEOMEAN(F17:J17,M17:O17),0)</f>
        <v>808820</v>
      </c>
      <c r="S17" s="97">
        <f>ROUND(STDEVA(F17:J17,M17:O17),0)</f>
        <v>125262</v>
      </c>
      <c r="T17" s="48">
        <f>ROUND(MEDIAN(F17:J17,M17:O17),0)</f>
        <v>795400</v>
      </c>
    </row>
    <row r="18" spans="2:20" ht="15" customHeight="1" x14ac:dyDescent="0.25">
      <c r="B18" s="46">
        <v>2</v>
      </c>
      <c r="C18" s="209" t="s">
        <v>112</v>
      </c>
      <c r="D18" s="209"/>
      <c r="E18" s="46">
        <v>1</v>
      </c>
      <c r="F18" s="95">
        <v>819720</v>
      </c>
      <c r="G18" s="95">
        <v>850000</v>
      </c>
      <c r="H18" s="98">
        <v>811750</v>
      </c>
      <c r="I18" s="96">
        <v>720000</v>
      </c>
      <c r="J18" s="100">
        <v>950000</v>
      </c>
      <c r="K18" s="95">
        <v>930000</v>
      </c>
      <c r="L18" s="87">
        <f>80000*24</f>
        <v>1920000</v>
      </c>
      <c r="M18" s="96">
        <v>663600</v>
      </c>
      <c r="N18" s="96">
        <v>572983.32592697546</v>
      </c>
      <c r="O18" s="96">
        <v>652170</v>
      </c>
      <c r="P18" s="90">
        <f t="shared" si="3"/>
        <v>433349</v>
      </c>
      <c r="Q18" s="89">
        <f t="shared" si="4"/>
        <v>1198121</v>
      </c>
      <c r="R18" s="49">
        <f>ROUND(GEOMEAN(F18:K18,M18:O18),0)</f>
        <v>764511</v>
      </c>
      <c r="S18" s="97">
        <f>ROUND(STDEVA(F18:K18,M18:O18),0)</f>
        <v>129883</v>
      </c>
      <c r="T18" s="48">
        <f>ROUND(MEDIAN(F18:K18,M18:O18),0)</f>
        <v>811750</v>
      </c>
    </row>
    <row r="19" spans="2:20" ht="15" customHeight="1" x14ac:dyDescent="0.25">
      <c r="B19" s="46">
        <v>3</v>
      </c>
      <c r="C19" s="215" t="s">
        <v>111</v>
      </c>
      <c r="D19" s="216"/>
      <c r="E19" s="46">
        <v>1</v>
      </c>
      <c r="F19" s="95">
        <v>736560</v>
      </c>
      <c r="G19" s="95">
        <v>850000</v>
      </c>
      <c r="H19" s="98">
        <v>811750</v>
      </c>
      <c r="I19" s="96">
        <v>690000</v>
      </c>
      <c r="J19" s="100">
        <v>900000</v>
      </c>
      <c r="K19" s="95">
        <v>910000</v>
      </c>
      <c r="L19" s="87">
        <f>75000*24</f>
        <v>1800000</v>
      </c>
      <c r="M19" s="96">
        <v>619500</v>
      </c>
      <c r="N19" s="96">
        <v>536061.16731756961</v>
      </c>
      <c r="O19" s="96">
        <v>589290</v>
      </c>
      <c r="P19" s="90">
        <f t="shared" si="3"/>
        <v>413929</v>
      </c>
      <c r="Q19" s="89">
        <f t="shared" si="4"/>
        <v>1134381</v>
      </c>
      <c r="R19" s="49">
        <f>ROUND(GEOMEAN(F19:K19,M19:O19),0)</f>
        <v>726248</v>
      </c>
      <c r="S19" s="97">
        <f>ROUND(STDEVA(F19:K19,M19:O19),0)</f>
        <v>138317</v>
      </c>
      <c r="T19" s="48">
        <f>ROUND(MEDIAN(F19:K19,M19:O19),0)</f>
        <v>736560</v>
      </c>
    </row>
    <row r="20" spans="2:20" ht="15" customHeight="1" x14ac:dyDescent="0.25">
      <c r="B20" s="46">
        <v>4</v>
      </c>
      <c r="C20" s="209" t="s">
        <v>128</v>
      </c>
      <c r="D20" s="209"/>
      <c r="E20" s="46">
        <v>1</v>
      </c>
      <c r="F20" s="95">
        <v>1260000</v>
      </c>
      <c r="G20" s="95">
        <v>1600000</v>
      </c>
      <c r="H20" s="98">
        <v>1528000</v>
      </c>
      <c r="I20" s="96">
        <v>1000000</v>
      </c>
      <c r="J20" s="100">
        <v>1350000</v>
      </c>
      <c r="K20" s="95">
        <v>1110000</v>
      </c>
      <c r="L20" s="87">
        <f>120000*24</f>
        <v>2880000</v>
      </c>
      <c r="M20" s="96">
        <v>1008000</v>
      </c>
      <c r="N20" s="96">
        <v>802467.18830920476</v>
      </c>
      <c r="O20" s="96">
        <v>952604</v>
      </c>
      <c r="P20" s="90">
        <f t="shared" si="3"/>
        <v>588906</v>
      </c>
      <c r="Q20" s="89">
        <f t="shared" si="4"/>
        <v>1781094</v>
      </c>
      <c r="R20" s="49">
        <f>ROUND(GEOMEAN(F20:K20,M20:O20),0)</f>
        <v>1151410</v>
      </c>
      <c r="S20" s="97">
        <f>ROUND(STDEVA(F20:K20,M20:O20),0)</f>
        <v>272470</v>
      </c>
      <c r="T20" s="48">
        <f>ROUND(MEDIAN(F20:K20,M20:O20),0)</f>
        <v>1110000</v>
      </c>
    </row>
    <row r="21" spans="2:20" ht="15" customHeight="1" x14ac:dyDescent="0.25">
      <c r="B21" s="46">
        <v>5</v>
      </c>
      <c r="C21" s="209" t="s">
        <v>110</v>
      </c>
      <c r="D21" s="209"/>
      <c r="E21" s="46">
        <v>1</v>
      </c>
      <c r="F21" s="95">
        <v>3586364</v>
      </c>
      <c r="G21" s="95">
        <v>2000000</v>
      </c>
      <c r="H21" s="98">
        <v>1910000</v>
      </c>
      <c r="I21" s="96">
        <v>1600000</v>
      </c>
      <c r="J21" s="100">
        <v>1850000</v>
      </c>
      <c r="K21" s="95">
        <v>1910000</v>
      </c>
      <c r="L21" s="87">
        <f>160000*24</f>
        <v>3840000</v>
      </c>
      <c r="M21" s="96">
        <v>1512000</v>
      </c>
      <c r="N21" s="96">
        <v>1198010.1027086254</v>
      </c>
      <c r="O21" s="96">
        <v>1437612</v>
      </c>
      <c r="P21" s="90">
        <f t="shared" si="3"/>
        <v>983883</v>
      </c>
      <c r="Q21" s="89">
        <f t="shared" si="4"/>
        <v>2776117</v>
      </c>
      <c r="R21" s="49">
        <f>ROUND(GEOMEAN(G21:K21,M21:O21),0)</f>
        <v>1654837</v>
      </c>
      <c r="S21" s="97">
        <f>ROUND(STDEVA(G21:K21,M21:O21),0)</f>
        <v>283531</v>
      </c>
      <c r="T21" s="48">
        <f>ROUND(MEDIAN(G21:K21,M21:O21),0)</f>
        <v>1725000</v>
      </c>
    </row>
    <row r="22" spans="2:20" ht="15" customHeight="1" x14ac:dyDescent="0.25">
      <c r="B22" s="46">
        <v>6</v>
      </c>
      <c r="C22" s="209" t="s">
        <v>109</v>
      </c>
      <c r="D22" s="209"/>
      <c r="E22" s="46">
        <v>1</v>
      </c>
      <c r="F22" s="95">
        <v>2591837</v>
      </c>
      <c r="G22" s="95">
        <v>1500000</v>
      </c>
      <c r="H22" s="98">
        <v>1432500</v>
      </c>
      <c r="I22" s="96">
        <v>1200000</v>
      </c>
      <c r="J22" s="100">
        <v>1650000</v>
      </c>
      <c r="K22" s="95">
        <v>1750000</v>
      </c>
      <c r="L22" s="87">
        <f>140000*24</f>
        <v>3360000</v>
      </c>
      <c r="M22" s="96">
        <v>1155000</v>
      </c>
      <c r="N22" s="96">
        <v>915380.85192784457</v>
      </c>
      <c r="O22" s="96">
        <v>1098457</v>
      </c>
      <c r="P22" s="90">
        <f t="shared" si="3"/>
        <v>707596</v>
      </c>
      <c r="Q22" s="89">
        <f t="shared" si="4"/>
        <v>2224904</v>
      </c>
      <c r="R22" s="49">
        <f>ROUND(GEOMEAN(G22:K22,M22:O22),0)</f>
        <v>1309505</v>
      </c>
      <c r="S22" s="97">
        <f>ROUND(STDEVA(G22:K22,M22:O22),0)</f>
        <v>290512</v>
      </c>
      <c r="T22" s="48">
        <f>ROUND(MEDIAN(G22:K22,M22:O22),0)</f>
        <v>1316250</v>
      </c>
    </row>
    <row r="23" spans="2:20" ht="15" customHeight="1" x14ac:dyDescent="0.25">
      <c r="B23" s="46">
        <v>7</v>
      </c>
      <c r="C23" s="209" t="s">
        <v>108</v>
      </c>
      <c r="D23" s="209"/>
      <c r="E23" s="46">
        <v>1</v>
      </c>
      <c r="F23" s="95">
        <v>3586364</v>
      </c>
      <c r="G23" s="95">
        <v>1500000</v>
      </c>
      <c r="H23" s="98">
        <v>1432500</v>
      </c>
      <c r="I23" s="100">
        <v>1100000</v>
      </c>
      <c r="J23" s="100">
        <v>1250000</v>
      </c>
      <c r="K23" s="98">
        <v>1280000</v>
      </c>
      <c r="L23" s="99">
        <f>120000*24</f>
        <v>2880000</v>
      </c>
      <c r="M23" s="100">
        <v>1113000</v>
      </c>
      <c r="N23" s="100">
        <v>881994.25592288654</v>
      </c>
      <c r="O23" s="100">
        <v>1051241</v>
      </c>
      <c r="P23" s="90">
        <f t="shared" si="3"/>
        <v>373667</v>
      </c>
      <c r="Q23" s="89">
        <f t="shared" si="4"/>
        <v>2156333</v>
      </c>
      <c r="R23" s="49">
        <f>ROUND(GEOMEAN(G23:K23,M23:O23),0)</f>
        <v>1185551</v>
      </c>
      <c r="S23" s="97">
        <f>ROUND(STDEVA(G23:K23,M23:O23),0)</f>
        <v>204860</v>
      </c>
      <c r="T23" s="48">
        <f>ROUND(MEDIAN(G23:K23,M23:O23),0)</f>
        <v>1181500</v>
      </c>
    </row>
    <row r="24" spans="2:20" s="115" customFormat="1" ht="15" customHeight="1" x14ac:dyDescent="0.25">
      <c r="B24" s="210" t="s">
        <v>98</v>
      </c>
      <c r="C24" s="210"/>
      <c r="D24" s="210"/>
      <c r="E24" s="210"/>
      <c r="F24" s="91">
        <f t="shared" ref="F24:L24" si="5">SUM(F17:F23)</f>
        <v>13401645</v>
      </c>
      <c r="G24" s="91">
        <f t="shared" si="5"/>
        <v>9250000</v>
      </c>
      <c r="H24" s="91">
        <f t="shared" si="5"/>
        <v>8833750</v>
      </c>
      <c r="I24" s="91">
        <f t="shared" si="5"/>
        <v>7080000</v>
      </c>
      <c r="J24" s="91">
        <f t="shared" si="5"/>
        <v>8950000</v>
      </c>
      <c r="K24" s="91">
        <f t="shared" si="5"/>
        <v>7986000</v>
      </c>
      <c r="L24" s="91">
        <f t="shared" si="5"/>
        <v>18840000</v>
      </c>
      <c r="M24" s="91">
        <f>SUM(M17:M23)</f>
        <v>6811350</v>
      </c>
      <c r="N24" s="91">
        <f>SUM(N17:N23)</f>
        <v>5550997.1463975022</v>
      </c>
      <c r="O24" s="91">
        <f>SUM(O17:O23)</f>
        <v>6486560</v>
      </c>
      <c r="P24" s="92">
        <f>ROUND(SUM(P17:P23),0)</f>
        <v>3780931</v>
      </c>
      <c r="Q24" s="93">
        <f>ROUND(SUM(Q17:Q23),0)</f>
        <v>12582149</v>
      </c>
      <c r="R24" s="50">
        <f>ROUND(SUM(R17:R23),0)</f>
        <v>7600882</v>
      </c>
      <c r="S24" s="50">
        <f>ROUND(SUM(S17:S23),0)</f>
        <v>1444835</v>
      </c>
      <c r="T24" s="50">
        <f>ROUND(SUM(T17:T23),0)</f>
        <v>7676460</v>
      </c>
    </row>
    <row r="25" spans="2:20" x14ac:dyDescent="0.25">
      <c r="B25" s="107"/>
      <c r="C25" s="45"/>
      <c r="D25" s="45"/>
      <c r="E25" s="45"/>
      <c r="F25" s="45"/>
      <c r="G25" s="45"/>
      <c r="H25" s="45"/>
      <c r="I25" s="45"/>
      <c r="J25" s="45"/>
      <c r="K25" s="45"/>
      <c r="L25" s="45"/>
      <c r="M25" s="45"/>
      <c r="N25" s="45"/>
      <c r="O25" s="45"/>
    </row>
  </sheetData>
  <mergeCells count="30">
    <mergeCell ref="S3:S4"/>
    <mergeCell ref="T3:T4"/>
    <mergeCell ref="C4:D4"/>
    <mergeCell ref="C10:D10"/>
    <mergeCell ref="B2:F2"/>
    <mergeCell ref="P3:P4"/>
    <mergeCell ref="Q3:Q4"/>
    <mergeCell ref="R3:R4"/>
    <mergeCell ref="C5:D5"/>
    <mergeCell ref="C6:D6"/>
    <mergeCell ref="C7:D7"/>
    <mergeCell ref="C8:D8"/>
    <mergeCell ref="C9:D9"/>
    <mergeCell ref="C19:D19"/>
    <mergeCell ref="C11:D11"/>
    <mergeCell ref="B12:E12"/>
    <mergeCell ref="B14:F14"/>
    <mergeCell ref="P15:P16"/>
    <mergeCell ref="S15:S16"/>
    <mergeCell ref="T15:T16"/>
    <mergeCell ref="C16:D16"/>
    <mergeCell ref="C17:D17"/>
    <mergeCell ref="C18:D18"/>
    <mergeCell ref="Q15:Q16"/>
    <mergeCell ref="R15:R16"/>
    <mergeCell ref="C20:D20"/>
    <mergeCell ref="C21:D21"/>
    <mergeCell ref="C22:D22"/>
    <mergeCell ref="C23:D23"/>
    <mergeCell ref="B24:E24"/>
  </mergeCells>
  <conditionalFormatting sqref="F5:O5">
    <cfRule type="cellIs" dxfId="13" priority="14" stopIfTrue="1" operator="between">
      <formula>$P$5</formula>
      <formula>$Q$5</formula>
    </cfRule>
  </conditionalFormatting>
  <conditionalFormatting sqref="F6:O6">
    <cfRule type="cellIs" dxfId="12" priority="13" stopIfTrue="1" operator="between">
      <formula>$P$6</formula>
      <formula>$Q$6</formula>
    </cfRule>
  </conditionalFormatting>
  <conditionalFormatting sqref="F7:O7">
    <cfRule type="cellIs" dxfId="11" priority="12" stopIfTrue="1" operator="between">
      <formula>$P$7</formula>
      <formula>$Q$7</formula>
    </cfRule>
  </conditionalFormatting>
  <conditionalFormatting sqref="F8:O8">
    <cfRule type="cellIs" dxfId="10" priority="11" stopIfTrue="1" operator="between">
      <formula>$P$8</formula>
      <formula>$Q$8</formula>
    </cfRule>
  </conditionalFormatting>
  <conditionalFormatting sqref="F9:O9">
    <cfRule type="cellIs" dxfId="9" priority="10" stopIfTrue="1" operator="between">
      <formula>$P$9</formula>
      <formula>$Q$9</formula>
    </cfRule>
  </conditionalFormatting>
  <conditionalFormatting sqref="F10:O10">
    <cfRule type="cellIs" dxfId="8" priority="9" stopIfTrue="1" operator="between">
      <formula>$P$10</formula>
      <formula>$Q$10</formula>
    </cfRule>
  </conditionalFormatting>
  <conditionalFormatting sqref="F11:O11">
    <cfRule type="cellIs" dxfId="7" priority="8" stopIfTrue="1" operator="between">
      <formula>$P$11</formula>
      <formula>$Q$11</formula>
    </cfRule>
  </conditionalFormatting>
  <conditionalFormatting sqref="F17:O17">
    <cfRule type="cellIs" dxfId="6" priority="7" stopIfTrue="1" operator="between">
      <formula>$P$17</formula>
      <formula>$Q$17</formula>
    </cfRule>
  </conditionalFormatting>
  <conditionalFormatting sqref="F18:O18">
    <cfRule type="cellIs" dxfId="5" priority="6" stopIfTrue="1" operator="between">
      <formula>$P$18</formula>
      <formula>$Q$18</formula>
    </cfRule>
  </conditionalFormatting>
  <conditionalFormatting sqref="F19:O19">
    <cfRule type="cellIs" dxfId="4" priority="5" stopIfTrue="1" operator="between">
      <formula>$P$19</formula>
      <formula>$Q$19</formula>
    </cfRule>
  </conditionalFormatting>
  <conditionalFormatting sqref="F20:O20">
    <cfRule type="cellIs" dxfId="3" priority="4" stopIfTrue="1" operator="between">
      <formula>$P$20</formula>
      <formula>$Q$20</formula>
    </cfRule>
  </conditionalFormatting>
  <conditionalFormatting sqref="F21:O21">
    <cfRule type="cellIs" dxfId="2" priority="3" stopIfTrue="1" operator="between">
      <formula>$P$21</formula>
      <formula>$Q$21</formula>
    </cfRule>
  </conditionalFormatting>
  <conditionalFormatting sqref="F22:O22">
    <cfRule type="cellIs" dxfId="1" priority="2" stopIfTrue="1" operator="between">
      <formula>$P$22</formula>
      <formula>$Q$22</formula>
    </cfRule>
  </conditionalFormatting>
  <conditionalFormatting sqref="F23:O23">
    <cfRule type="cellIs" dxfId="0" priority="1" stopIfTrue="1" operator="between">
      <formula>$P$23</formula>
      <formula>$Q$23</formula>
    </cfRule>
  </conditionalFormatting>
  <pageMargins left="0.7" right="0.7" top="0.75" bottom="0.75" header="0.3" footer="0.3"/>
  <pageSetup scale="84"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0"/>
  <sheetViews>
    <sheetView showGridLines="0" topLeftCell="A13" zoomScale="90" zoomScaleNormal="90" zoomScaleSheetLayoutView="85" workbookViewId="0">
      <selection activeCell="C23" sqref="C23"/>
    </sheetView>
  </sheetViews>
  <sheetFormatPr baseColWidth="10" defaultColWidth="6.5703125" defaultRowHeight="12.75" x14ac:dyDescent="0.25"/>
  <cols>
    <col min="1" max="3" width="10.5703125" style="29" customWidth="1"/>
    <col min="4" max="4" width="40.5703125" style="29" customWidth="1"/>
    <col min="5" max="5" width="12.42578125" style="29" customWidth="1"/>
    <col min="6" max="6" width="20.42578125" style="29" customWidth="1"/>
    <col min="7" max="12" width="10.5703125" style="29" customWidth="1"/>
    <col min="13" max="13" width="50.5703125" style="29" customWidth="1"/>
    <col min="14" max="16384" width="6.5703125" style="29"/>
  </cols>
  <sheetData>
    <row r="1" spans="1:33" s="27" customFormat="1" ht="29.25" customHeight="1" thickTop="1" x14ac:dyDescent="0.25">
      <c r="A1" s="232"/>
      <c r="B1" s="233"/>
      <c r="C1" s="238" t="s">
        <v>0</v>
      </c>
      <c r="D1" s="238"/>
      <c r="E1" s="238"/>
      <c r="F1" s="238"/>
      <c r="G1" s="238"/>
      <c r="H1" s="238"/>
      <c r="I1" s="238"/>
      <c r="J1" s="238"/>
      <c r="K1" s="238"/>
      <c r="L1" s="238"/>
      <c r="M1" s="39" t="s">
        <v>51</v>
      </c>
    </row>
    <row r="2" spans="1:33" s="27" customFormat="1" ht="29.25" customHeight="1" x14ac:dyDescent="0.25">
      <c r="A2" s="234"/>
      <c r="B2" s="235"/>
      <c r="C2" s="239" t="s">
        <v>2</v>
      </c>
      <c r="D2" s="239"/>
      <c r="E2" s="239"/>
      <c r="F2" s="239"/>
      <c r="G2" s="239"/>
      <c r="H2" s="239"/>
      <c r="I2" s="239"/>
      <c r="J2" s="239"/>
      <c r="K2" s="239"/>
      <c r="L2" s="239"/>
      <c r="M2" s="40" t="s">
        <v>3</v>
      </c>
    </row>
    <row r="3" spans="1:33" s="27" customFormat="1" ht="29.25" customHeight="1" thickBot="1" x14ac:dyDescent="0.3">
      <c r="A3" s="236"/>
      <c r="B3" s="237"/>
      <c r="C3" s="240" t="s">
        <v>52</v>
      </c>
      <c r="D3" s="240"/>
      <c r="E3" s="240"/>
      <c r="F3" s="240"/>
      <c r="G3" s="240"/>
      <c r="H3" s="240"/>
      <c r="I3" s="240"/>
      <c r="J3" s="240"/>
      <c r="K3" s="240"/>
      <c r="L3" s="240"/>
      <c r="M3" s="41" t="s">
        <v>53</v>
      </c>
    </row>
    <row r="4" spans="1:33" s="27" customFormat="1" ht="16.5" customHeight="1" thickTop="1" thickBot="1" x14ac:dyDescent="0.3">
      <c r="A4" s="241" t="s">
        <v>54</v>
      </c>
      <c r="B4" s="241"/>
      <c r="C4" s="241"/>
      <c r="D4" s="241"/>
      <c r="E4" s="241"/>
      <c r="F4" s="241"/>
      <c r="G4" s="241"/>
      <c r="H4" s="241"/>
      <c r="I4" s="241"/>
      <c r="J4" s="241"/>
      <c r="K4" s="241"/>
      <c r="L4" s="241"/>
      <c r="M4" s="28" t="s">
        <v>55</v>
      </c>
    </row>
    <row r="5" spans="1:33" ht="21.75" customHeight="1" x14ac:dyDescent="0.25">
      <c r="A5" s="242" t="s">
        <v>56</v>
      </c>
      <c r="B5" s="243"/>
      <c r="C5" s="243"/>
      <c r="D5" s="243"/>
      <c r="E5" s="243"/>
      <c r="F5" s="243"/>
      <c r="G5" s="243"/>
      <c r="H5" s="243"/>
      <c r="I5" s="243"/>
      <c r="J5" s="243"/>
      <c r="K5" s="243"/>
      <c r="L5" s="243"/>
      <c r="M5" s="244"/>
      <c r="N5" s="30"/>
      <c r="O5" s="30"/>
      <c r="P5" s="30"/>
      <c r="Q5" s="30"/>
      <c r="R5" s="30"/>
      <c r="S5" s="30"/>
      <c r="T5" s="30"/>
      <c r="U5" s="30"/>
      <c r="V5" s="30"/>
      <c r="W5" s="30"/>
      <c r="X5" s="30"/>
      <c r="Y5" s="30"/>
      <c r="Z5" s="30"/>
      <c r="AA5" s="30"/>
      <c r="AB5" s="30"/>
      <c r="AC5" s="30"/>
      <c r="AD5" s="30"/>
      <c r="AE5" s="30"/>
      <c r="AF5" s="30"/>
      <c r="AG5" s="30"/>
    </row>
    <row r="6" spans="1:33" ht="30" customHeight="1" x14ac:dyDescent="0.25">
      <c r="A6" s="245" t="s">
        <v>57</v>
      </c>
      <c r="B6" s="246"/>
      <c r="C6" s="246"/>
      <c r="D6" s="246"/>
      <c r="E6" s="246"/>
      <c r="F6" s="246"/>
      <c r="G6" s="246"/>
      <c r="H6" s="246"/>
      <c r="I6" s="246"/>
      <c r="J6" s="246"/>
      <c r="K6" s="246"/>
      <c r="L6" s="246"/>
      <c r="M6" s="247"/>
    </row>
    <row r="7" spans="1:33" ht="30" customHeight="1" x14ac:dyDescent="0.25">
      <c r="A7" s="226" t="s">
        <v>58</v>
      </c>
      <c r="B7" s="227"/>
      <c r="C7" s="227"/>
      <c r="D7" s="227"/>
      <c r="E7" s="227"/>
      <c r="F7" s="227"/>
      <c r="G7" s="227"/>
      <c r="H7" s="227"/>
      <c r="I7" s="227"/>
      <c r="J7" s="227"/>
      <c r="K7" s="227"/>
      <c r="L7" s="227"/>
      <c r="M7" s="228"/>
    </row>
    <row r="8" spans="1:33" ht="30" customHeight="1" x14ac:dyDescent="0.25">
      <c r="A8" s="226" t="s">
        <v>59</v>
      </c>
      <c r="B8" s="227"/>
      <c r="C8" s="227"/>
      <c r="D8" s="227"/>
      <c r="E8" s="227"/>
      <c r="F8" s="227"/>
      <c r="G8" s="227"/>
      <c r="H8" s="227"/>
      <c r="I8" s="227"/>
      <c r="J8" s="227"/>
      <c r="K8" s="227"/>
      <c r="L8" s="227"/>
      <c r="M8" s="228"/>
    </row>
    <row r="9" spans="1:33" ht="30" customHeight="1" x14ac:dyDescent="0.25">
      <c r="A9" s="229" t="s">
        <v>60</v>
      </c>
      <c r="B9" s="230"/>
      <c r="C9" s="230"/>
      <c r="D9" s="230"/>
      <c r="E9" s="230"/>
      <c r="F9" s="230"/>
      <c r="G9" s="230"/>
      <c r="H9" s="230"/>
      <c r="I9" s="230"/>
      <c r="J9" s="230"/>
      <c r="K9" s="230"/>
      <c r="L9" s="230"/>
      <c r="M9" s="231"/>
    </row>
    <row r="10" spans="1:33" ht="30" customHeight="1" x14ac:dyDescent="0.25">
      <c r="A10" s="229" t="s">
        <v>61</v>
      </c>
      <c r="B10" s="230"/>
      <c r="C10" s="230"/>
      <c r="D10" s="230"/>
      <c r="E10" s="230"/>
      <c r="F10" s="230"/>
      <c r="G10" s="230"/>
      <c r="H10" s="230"/>
      <c r="I10" s="230"/>
      <c r="J10" s="230"/>
      <c r="K10" s="230"/>
      <c r="L10" s="230"/>
      <c r="M10" s="231"/>
    </row>
    <row r="11" spans="1:33" ht="30" customHeight="1" x14ac:dyDescent="0.25">
      <c r="A11" s="229" t="s">
        <v>62</v>
      </c>
      <c r="B11" s="230"/>
      <c r="C11" s="230"/>
      <c r="D11" s="230"/>
      <c r="E11" s="230"/>
      <c r="F11" s="230"/>
      <c r="G11" s="230"/>
      <c r="H11" s="230"/>
      <c r="I11" s="230"/>
      <c r="J11" s="230"/>
      <c r="K11" s="230"/>
      <c r="L11" s="230"/>
      <c r="M11" s="231"/>
    </row>
    <row r="12" spans="1:33" ht="30" customHeight="1" x14ac:dyDescent="0.25">
      <c r="A12" s="226" t="s">
        <v>63</v>
      </c>
      <c r="B12" s="227"/>
      <c r="C12" s="227"/>
      <c r="D12" s="227"/>
      <c r="E12" s="227"/>
      <c r="F12" s="227"/>
      <c r="G12" s="227"/>
      <c r="H12" s="227"/>
      <c r="I12" s="227"/>
      <c r="J12" s="227"/>
      <c r="K12" s="227"/>
      <c r="L12" s="227"/>
      <c r="M12" s="228"/>
    </row>
    <row r="13" spans="1:33" ht="78" customHeight="1" x14ac:dyDescent="0.25">
      <c r="A13" s="226" t="s">
        <v>64</v>
      </c>
      <c r="B13" s="227"/>
      <c r="C13" s="227"/>
      <c r="D13" s="227"/>
      <c r="E13" s="227"/>
      <c r="F13" s="227"/>
      <c r="G13" s="227"/>
      <c r="H13" s="227"/>
      <c r="I13" s="227"/>
      <c r="J13" s="227"/>
      <c r="K13" s="227"/>
      <c r="L13" s="227"/>
      <c r="M13" s="228"/>
    </row>
    <row r="14" spans="1:33" ht="66" customHeight="1" x14ac:dyDescent="0.25">
      <c r="A14" s="220" t="s">
        <v>65</v>
      </c>
      <c r="B14" s="221"/>
      <c r="C14" s="221"/>
      <c r="D14" s="221"/>
      <c r="E14" s="221"/>
      <c r="F14" s="221"/>
      <c r="G14" s="221"/>
      <c r="H14" s="221"/>
      <c r="I14" s="221"/>
      <c r="J14" s="221"/>
      <c r="K14" s="221"/>
      <c r="L14" s="221"/>
      <c r="M14" s="222"/>
    </row>
    <row r="15" spans="1:33" ht="200.25" customHeight="1" x14ac:dyDescent="0.25">
      <c r="A15" s="220" t="s">
        <v>66</v>
      </c>
      <c r="B15" s="221"/>
      <c r="C15" s="221"/>
      <c r="D15" s="221"/>
      <c r="E15" s="221"/>
      <c r="F15" s="221"/>
      <c r="G15" s="221"/>
      <c r="H15" s="221"/>
      <c r="I15" s="221"/>
      <c r="J15" s="221"/>
      <c r="K15" s="221"/>
      <c r="L15" s="221"/>
      <c r="M15" s="222"/>
    </row>
    <row r="16" spans="1:33" ht="32.25" customHeight="1" x14ac:dyDescent="0.25">
      <c r="A16" s="220" t="s">
        <v>67</v>
      </c>
      <c r="B16" s="221"/>
      <c r="C16" s="221"/>
      <c r="D16" s="221"/>
      <c r="E16" s="221"/>
      <c r="F16" s="221"/>
      <c r="G16" s="221"/>
      <c r="H16" s="221"/>
      <c r="I16" s="221"/>
      <c r="J16" s="221"/>
      <c r="K16" s="221"/>
      <c r="L16" s="221"/>
      <c r="M16" s="222"/>
    </row>
    <row r="17" spans="1:13" ht="72.75" customHeight="1" x14ac:dyDescent="0.25">
      <c r="A17" s="220" t="s">
        <v>68</v>
      </c>
      <c r="B17" s="221"/>
      <c r="C17" s="221"/>
      <c r="D17" s="221"/>
      <c r="E17" s="221"/>
      <c r="F17" s="221"/>
      <c r="G17" s="221"/>
      <c r="H17" s="221"/>
      <c r="I17" s="221"/>
      <c r="J17" s="221"/>
      <c r="K17" s="221"/>
      <c r="L17" s="221"/>
      <c r="M17" s="222"/>
    </row>
    <row r="18" spans="1:13" ht="104.25" customHeight="1" x14ac:dyDescent="0.25">
      <c r="A18" s="220" t="s">
        <v>69</v>
      </c>
      <c r="B18" s="221"/>
      <c r="C18" s="221"/>
      <c r="D18" s="221"/>
      <c r="E18" s="221"/>
      <c r="F18" s="221"/>
      <c r="G18" s="221"/>
      <c r="H18" s="221"/>
      <c r="I18" s="221"/>
      <c r="J18" s="221"/>
      <c r="K18" s="221"/>
      <c r="L18" s="221"/>
      <c r="M18" s="222"/>
    </row>
    <row r="19" spans="1:13" ht="42.95" customHeight="1" thickBot="1" x14ac:dyDescent="0.3">
      <c r="A19" s="223" t="s">
        <v>70</v>
      </c>
      <c r="B19" s="224"/>
      <c r="C19" s="224"/>
      <c r="D19" s="224"/>
      <c r="E19" s="224"/>
      <c r="F19" s="224"/>
      <c r="G19" s="224"/>
      <c r="H19" s="224"/>
      <c r="I19" s="224"/>
      <c r="J19" s="224"/>
      <c r="K19" s="224"/>
      <c r="L19" s="224"/>
      <c r="M19" s="225"/>
    </row>
    <row r="20" spans="1:13" ht="42.95" customHeight="1" x14ac:dyDescent="0.25">
      <c r="A20" s="38"/>
      <c r="B20" s="38"/>
      <c r="C20" s="38"/>
      <c r="D20" s="38"/>
      <c r="E20" s="38"/>
      <c r="F20" s="38"/>
      <c r="G20" s="38"/>
      <c r="H20" s="38"/>
      <c r="I20" s="38"/>
      <c r="J20" s="38"/>
      <c r="K20" s="38"/>
      <c r="L20" s="38"/>
      <c r="M20" s="38"/>
    </row>
  </sheetData>
  <mergeCells count="20">
    <mergeCell ref="A11:M11"/>
    <mergeCell ref="A1:B3"/>
    <mergeCell ref="C1:L1"/>
    <mergeCell ref="C2:L2"/>
    <mergeCell ref="C3:L3"/>
    <mergeCell ref="A4:L4"/>
    <mergeCell ref="A5:M5"/>
    <mergeCell ref="A6:M6"/>
    <mergeCell ref="A7:M7"/>
    <mergeCell ref="A8:M8"/>
    <mergeCell ref="A9:M9"/>
    <mergeCell ref="A10:M10"/>
    <mergeCell ref="A18:M18"/>
    <mergeCell ref="A19:M19"/>
    <mergeCell ref="A12:M12"/>
    <mergeCell ref="A13:M13"/>
    <mergeCell ref="A14:M14"/>
    <mergeCell ref="A15:M15"/>
    <mergeCell ref="A16:M16"/>
    <mergeCell ref="A17:M17"/>
  </mergeCells>
  <pageMargins left="0.70866141732283472" right="0.70866141732283472" top="0.74803149606299213" bottom="0.74803149606299213" header="0.31496062992125984" footer="0.31496062992125984"/>
  <pageSetup scale="52"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3"/>
  <sheetViews>
    <sheetView workbookViewId="0">
      <selection activeCell="A2" sqref="A2"/>
    </sheetView>
  </sheetViews>
  <sheetFormatPr baseColWidth="10" defaultColWidth="11.42578125" defaultRowHeight="15" x14ac:dyDescent="0.25"/>
  <sheetData>
    <row r="1" spans="1:1" x14ac:dyDescent="0.25">
      <c r="A1" t="s">
        <v>71</v>
      </c>
    </row>
    <row r="2" spans="1:1" x14ac:dyDescent="0.25">
      <c r="A2" s="23" t="s">
        <v>72</v>
      </c>
    </row>
    <row r="3" spans="1:1" x14ac:dyDescent="0.25">
      <c r="A3" s="23" t="s">
        <v>73</v>
      </c>
    </row>
    <row r="4" spans="1:1" x14ac:dyDescent="0.25">
      <c r="A4" s="23" t="s">
        <v>74</v>
      </c>
    </row>
    <row r="5" spans="1:1" x14ac:dyDescent="0.25">
      <c r="A5" s="24" t="s">
        <v>75</v>
      </c>
    </row>
    <row r="6" spans="1:1" x14ac:dyDescent="0.25">
      <c r="A6" s="24" t="s">
        <v>76</v>
      </c>
    </row>
    <row r="7" spans="1:1" x14ac:dyDescent="0.25">
      <c r="A7" s="24" t="s">
        <v>77</v>
      </c>
    </row>
    <row r="8" spans="1:1" x14ac:dyDescent="0.25">
      <c r="A8" s="24" t="s">
        <v>78</v>
      </c>
    </row>
    <row r="9" spans="1:1" x14ac:dyDescent="0.25">
      <c r="A9" s="24" t="s">
        <v>79</v>
      </c>
    </row>
    <row r="10" spans="1:1" x14ac:dyDescent="0.25">
      <c r="A10" s="24" t="s">
        <v>80</v>
      </c>
    </row>
    <row r="11" spans="1:1" x14ac:dyDescent="0.25">
      <c r="A11" s="24" t="s">
        <v>81</v>
      </c>
    </row>
    <row r="12" spans="1:1" x14ac:dyDescent="0.25">
      <c r="A12" s="24" t="s">
        <v>82</v>
      </c>
    </row>
    <row r="13" spans="1:1" x14ac:dyDescent="0.25">
      <c r="A13" s="24" t="s">
        <v>83</v>
      </c>
    </row>
    <row r="14" spans="1:1" x14ac:dyDescent="0.25">
      <c r="A14" s="24" t="s">
        <v>8</v>
      </c>
    </row>
    <row r="15" spans="1:1" x14ac:dyDescent="0.25">
      <c r="A15" s="24" t="s">
        <v>84</v>
      </c>
    </row>
    <row r="16" spans="1:1" x14ac:dyDescent="0.25">
      <c r="A16" s="24" t="s">
        <v>85</v>
      </c>
    </row>
    <row r="17" spans="1:1" x14ac:dyDescent="0.25">
      <c r="A17" s="24" t="s">
        <v>86</v>
      </c>
    </row>
    <row r="18" spans="1:1" x14ac:dyDescent="0.25">
      <c r="A18" s="24" t="s">
        <v>87</v>
      </c>
    </row>
    <row r="19" spans="1:1" x14ac:dyDescent="0.25">
      <c r="A19" s="24" t="s">
        <v>88</v>
      </c>
    </row>
    <row r="20" spans="1:1" x14ac:dyDescent="0.25">
      <c r="A20" s="24" t="s">
        <v>89</v>
      </c>
    </row>
    <row r="21" spans="1:1" x14ac:dyDescent="0.25">
      <c r="A21" s="24" t="s">
        <v>90</v>
      </c>
    </row>
    <row r="22" spans="1:1" x14ac:dyDescent="0.25">
      <c r="A22" s="24" t="s">
        <v>91</v>
      </c>
    </row>
    <row r="23" spans="1:1" x14ac:dyDescent="0.25">
      <c r="A23" s="24"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CUADRO COMPARATIVO</vt:lpstr>
      <vt:lpstr>DT MAGDALENA MEDIO</vt:lpstr>
      <vt:lpstr>INSTRUCTIVO DILIGENCIAMIENTO</vt:lpstr>
      <vt:lpstr>Hoja1</vt:lpstr>
      <vt:lpstr>'CUADRO COMPARATIVO'!Área_de_impresión</vt:lpstr>
      <vt:lpstr>'INSTRUCTIVO DILIGENCIAMIENTO'!Área_de_impresión</vt:lpstr>
      <vt:lpstr>'INSTRUCTIVO DILIGENCIAMIENTO'!Títulos_a_imprimir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Jeffry Duvan Pava Mur</dc:creator>
  <cp:keywords/>
  <dc:description/>
  <cp:lastModifiedBy>Juan</cp:lastModifiedBy>
  <cp:revision/>
  <dcterms:created xsi:type="dcterms:W3CDTF">2021-04-15T21:55:13Z</dcterms:created>
  <dcterms:modified xsi:type="dcterms:W3CDTF">2023-01-23T19:44:00Z</dcterms:modified>
  <cp:category/>
  <cp:contentStatus/>
</cp:coreProperties>
</file>