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mc:AlternateContent xmlns:mc="http://schemas.openxmlformats.org/markup-compatibility/2006">
    <mc:Choice Requires="x15">
      <x15ac:absPath xmlns:x15ac="http://schemas.microsoft.com/office/spreadsheetml/2010/11/ac" url="https://sena4-my.sharepoint.com/personal/asbotello_sena_edu_co/Documents/Escritorio/ESCRITORIO PORTATIL/CCYS 2023/30-01-2023/CONTRATOS/RV_ RAZONERO_ 24_ PLANES DE CTO_ SER_ CCYS_2023/SER/"/>
    </mc:Choice>
  </mc:AlternateContent>
  <xr:revisionPtr revIDLastSave="4" documentId="13_ncr:1_{447D2343-C8E9-49C8-BA85-329D09150D68}" xr6:coauthVersionLast="47" xr6:coauthVersionMax="47" xr10:uidLastSave="{8B65EFFF-BFA0-4DCE-9E16-7EB4F9F77203}"/>
  <bookViews>
    <workbookView xWindow="-120" yWindow="-120" windowWidth="29040" windowHeight="15840" tabRatio="598" xr2:uid="{00000000-000D-0000-FFFF-FFFF00000000}"/>
  </bookViews>
  <sheets>
    <sheet name="ANEXO SER 2023" sheetId="28" r:id="rId1"/>
    <sheet name="JUSTIFICACION_ÓBLIGACIONES" sheetId="29" r:id="rId2"/>
    <sheet name="MATRIZ" sheetId="31" r:id="rId3"/>
    <sheet name="ANEXO 2 (IISem)" sheetId="26" state="hidden" r:id="rId4"/>
    <sheet name="Hoja1" sheetId="27" state="hidden" r:id="rId5"/>
  </sheets>
  <definedNames>
    <definedName name="_xlnm._FilterDatabase" localSheetId="3" hidden="1">'ANEXO 2 (IISem)'!$A$15:$Q$24</definedName>
    <definedName name="_xlnm._FilterDatabase" localSheetId="0" hidden="1">'ANEXO SER 2023'!$A$15:$S$35</definedName>
    <definedName name="_xlnm.Print_Area" localSheetId="3">'ANEXO 2 (IISem)'!$A$1:$Q$35</definedName>
    <definedName name="_xlnm.Print_Area" localSheetId="0">'ANEXO SER 2023'!$A$1:$S$48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29" i="28" l="1"/>
  <c r="K29" i="28"/>
  <c r="O29" i="28" s="1"/>
  <c r="N27" i="28"/>
  <c r="K27" i="28"/>
  <c r="O27" i="28" s="1"/>
  <c r="N21" i="28"/>
  <c r="K21" i="28"/>
  <c r="O21" i="28" s="1"/>
  <c r="N19" i="28"/>
  <c r="K19" i="28"/>
  <c r="O19" i="28" s="1"/>
  <c r="I46" i="28"/>
  <c r="H45" i="28" s="1"/>
  <c r="F46" i="28"/>
  <c r="K17" i="28"/>
  <c r="N28" i="28"/>
  <c r="K28" i="28"/>
  <c r="O28" i="28" s="1"/>
  <c r="N31" i="28"/>
  <c r="K31" i="28"/>
  <c r="O31" i="28" s="1"/>
  <c r="K26" i="28" l="1"/>
  <c r="O26" i="28" s="1"/>
  <c r="K30" i="28"/>
  <c r="O30" i="28" s="1"/>
  <c r="K32" i="28"/>
  <c r="O32" i="28" s="1"/>
  <c r="K25" i="28"/>
  <c r="O25" i="28" s="1"/>
  <c r="K24" i="28"/>
  <c r="O24" i="28" s="1"/>
  <c r="K23" i="28"/>
  <c r="O23" i="28" s="1"/>
  <c r="K22" i="28"/>
  <c r="O22" i="28" s="1"/>
  <c r="K18" i="28"/>
  <c r="O18" i="28" s="1"/>
  <c r="K20" i="28"/>
  <c r="O20" i="28" s="1"/>
  <c r="O17" i="28"/>
  <c r="K16" i="28"/>
  <c r="O16" i="28" s="1"/>
  <c r="K33" i="28"/>
  <c r="O33" i="28" s="1"/>
  <c r="N25" i="28"/>
  <c r="N24" i="28"/>
  <c r="N23" i="28"/>
  <c r="N22" i="28"/>
  <c r="N18" i="28"/>
  <c r="N20" i="28"/>
  <c r="N17" i="28"/>
  <c r="N16" i="28"/>
  <c r="N33" i="28"/>
  <c r="M33" i="28"/>
  <c r="L33" i="28"/>
  <c r="L24" i="28"/>
  <c r="L25" i="28"/>
  <c r="M25" i="28"/>
  <c r="N32" i="28"/>
  <c r="N26" i="28"/>
  <c r="N30" i="28"/>
  <c r="E35" i="28"/>
  <c r="K18" i="26"/>
  <c r="O18" i="26"/>
  <c r="O22" i="26"/>
  <c r="N17" i="26"/>
  <c r="N18" i="26"/>
  <c r="N19" i="26"/>
  <c r="N20" i="26"/>
  <c r="N21" i="26"/>
  <c r="N22" i="26"/>
  <c r="N16" i="26"/>
  <c r="K21" i="26"/>
  <c r="O21" i="26"/>
  <c r="K20" i="26"/>
  <c r="O20" i="26"/>
  <c r="K19" i="26"/>
  <c r="O19" i="26"/>
  <c r="K22" i="26"/>
  <c r="K17" i="26"/>
  <c r="O17" i="26"/>
  <c r="K16" i="26"/>
  <c r="O16" i="26"/>
  <c r="E24" i="26"/>
  <c r="J8" i="27"/>
  <c r="J9" i="27"/>
  <c r="D14" i="27"/>
  <c r="H6" i="27"/>
  <c r="D8" i="27"/>
  <c r="H5" i="27"/>
  <c r="J11" i="27"/>
  <c r="J12" i="27"/>
  <c r="K24" i="26"/>
  <c r="D19" i="27"/>
  <c r="H4" i="27"/>
  <c r="A10" i="26"/>
  <c r="K35" i="28" l="1"/>
  <c r="K37" i="28" s="1"/>
  <c r="A10" i="28" l="1"/>
</calcChain>
</file>

<file path=xl/sharedStrings.xml><?xml version="1.0" encoding="utf-8"?>
<sst xmlns="http://schemas.openxmlformats.org/spreadsheetml/2006/main" count="655" uniqueCount="299">
  <si>
    <t>Versión: 01</t>
  </si>
  <si>
    <t>Código: 
GFPI-F-139</t>
  </si>
  <si>
    <t>GESTIÓN DE FORMACIÓN PROFESIONAL INTEGRAL</t>
  </si>
  <si>
    <t>ANEXO 2: PLAN DE CONTRATACIÓN DE INSTRUCTORES  -  APOYOS ADMINISTRATIVOS Y OTROS PERFILES RELACIONADOS CON LA FORMACIÓN PROFESIONAL</t>
  </si>
  <si>
    <t>PRIMERA OFERTA</t>
  </si>
  <si>
    <t>PERIODO : AÑO 2023</t>
  </si>
  <si>
    <t>TOPE GLOBAL PROGRAMADO</t>
  </si>
  <si>
    <t xml:space="preserve">ELABORADO POR:  </t>
  </si>
  <si>
    <t>SALDO</t>
  </si>
  <si>
    <t>Nombre:</t>
  </si>
  <si>
    <t>ANA ALEXANDRA RODRIGUEZ VARGAS</t>
  </si>
  <si>
    <t xml:space="preserve">% UTILIZADO: </t>
  </si>
  <si>
    <t>Teléfono:</t>
  </si>
  <si>
    <t>8220122
EXT 22413</t>
  </si>
  <si>
    <t>LUGAR</t>
  </si>
  <si>
    <t>NIVEL</t>
  </si>
  <si>
    <t>NOMBRE DEL PROGRAMA
(TE-TP-TGO)</t>
  </si>
  <si>
    <t>CONTRATO</t>
  </si>
  <si>
    <t>No. CONTRATOS</t>
  </si>
  <si>
    <t>No. DE MESES Y DIAS A CONTRATAR</t>
  </si>
  <si>
    <t>FECHAS PREVISTAS PARA LA CONTRATACIÓN</t>
  </si>
  <si>
    <t>COSTO HONORARIO MES</t>
  </si>
  <si>
    <t>COSTO TOTAL HONORARIOS</t>
  </si>
  <si>
    <t>DURACION DEL PROGRAMA</t>
  </si>
  <si>
    <t>MUNICIPIOS</t>
  </si>
  <si>
    <t>OBJETO</t>
  </si>
  <si>
    <t>OBSERVACIONES</t>
  </si>
  <si>
    <t>Inicio
 (D-M-A)</t>
  </si>
  <si>
    <t>Terminación
(D-M-A)</t>
  </si>
  <si>
    <t>LECTIVA</t>
  </si>
  <si>
    <t>MESES</t>
  </si>
  <si>
    <t>DIAS</t>
  </si>
  <si>
    <t>PROFESIONALES</t>
  </si>
  <si>
    <t>Requisitos Academicos</t>
  </si>
  <si>
    <t>Experiencia</t>
  </si>
  <si>
    <t>TECNICOS Y/O TECNOLOGOS</t>
  </si>
  <si>
    <t>competencia</t>
  </si>
  <si>
    <t>Regional Cauca-Centro de Comercio y Servicios</t>
  </si>
  <si>
    <t>SER</t>
  </si>
  <si>
    <t>EMPRENDIMIENTO EN EL PROCESAMIENTO DE PRODUCTOS  DE CHOCOLATERIA</t>
  </si>
  <si>
    <t>Prestación de servicios</t>
  </si>
  <si>
    <t xml:space="preserve">ALTERNATIVA 1: CERTIFICADO DE TÉCNICO EN LAS ÁREAS OCUPACIONALES: 92: SUPERVISORES Y OCUPACIONES TÉCNICAS DE PROCESAMIENTO Y FABRICACIÓN. GRUPO 921: SUPERVISORES DE PROCESAMIENTO. SUBGRUPO 9213: SUPERVISORES DE PROCESAMIENTO DE ALIMENTOS BEBIDA Y TABACO93: OPERADORES DE MÁQUINAS DE PROCESAMIENTO Y FABRICACIÓN Y ENSAMBLADORES. GRUPO 936: OPERADORES DE MÁQUINAS Y TRABAJADORES RELACIONADOS CON LA ELABORACIÓN DE ALIMENTOS BEBIDAS Y TABACO SUBGRUPO 9363: OPERARIOS DE PLANTA DE PROCESAMIENTO Y EMPAQUE DE PESCADO. O SUBGRUPO 9365: INSPECTORES DE CONTROL DE CALIDAD, PROCESAMIENTO DE ALIMENTOS Y BEBIDAS22: OCUPACIONES TÉCNICAS RELACIONADAS CON LAS CIENCIAS NATURALES Y APLICADAS GRUPO 226: INSPECTORES DE NORMAS TÉCNICAS. SUBGRUPO 2262: INSPECTORES DE SANIDAD Y SEGURIDAD OCUPACIONAL 
ALTERNATIVA 2:TÍTULO DE TÉCNICO PROFESIONAL EN EL NÚCLEO BÁSICO DE CONOCIMIENTO DE: ADMINISTRACIÓN; O AGRONOMÍA; O BIOLOGÍA, MICROBIOLOGÍA Y AFINES; O INGENIERÍA AGROINDUSTRIAL, ALIMENTOS Y AFINES; O INGENIERÍA AGRONÓMICA, PECUARIA Y AFINES.
ALTERNATIVA 3:TÍTULO DE TECNÓLOGO EN EL NÚCLEO BÁSICO DE CONOCIMIENTO DE: ADMINISTRACIÓN, O AGRONOMÍA; O BIOLOGÍA, MICROBIOLOGÍA Y AFINES; O INGENIERÍA AGROINDUSTRIAL, ALIMENTOS Y AFINES; O INGENIERÍA AGRONÓMICA, PECUARIA Y AFINES; O INGENIERÍA QUÍMICA Y AFINES. 
ALTERNATIVA 4:TÍTULO PROFESIONAL UNIVERSITARIO EN DISCIPLINA ACADÉMICA DEL NÚCLEO BÁSICO DE CONOCIMIENTO EN: ADMINISTRACIÓN; O INGENIERÍA AGROINDUSTRIAL, ALIMENTOS Y AFINES; O QUÍMICA Y AFINES. </t>
  </si>
  <si>
    <t>ALTERNATIVA 1: CUARENTA Y DOS (42) MESES DE EXPERIENCIA RELACIONADA DISTRIBUIDA ASÍ: TREINTA (30) MESES DE EXPERIENCIA RELACIONADA CON EL EJERCICIO DE PROCESAMIENTO DE ALIMENTOS, CHOCOLATERÍA Y CONFITERÍA; Y DOCE (12) MESES EN DOCENCIA O INSTRUCCIÓN CERTIFICADA POR ENTIDAD LEGALMENTE RECONOCIDA 
ALTERNATIVA 2: VEINTICUATRO (24) MESES DE EXPERIENCIA RELACIONADA EL EJERCICIO DE PROCESAMIENTO DE ALIMENTOS ¿ CHOCOLATERÍA Y CONFITERÍA Y DOCE (12) MESES EN DOCENCIA. 
ALTERNATIVA 3: TREINTA (30) MESES DE EXPERIENCIA RELACIONADA DISTRIBUIDA ASÍ: DIEZ Y OCHO (18) MESES RELACIONADOS EL EJERCICIO DE PROCESAMIENTO DE ALIMENTOS,  CHOCOLATERÍA Y CONFITERÍA; Y DOCE (12) MESES EN DOCENCIA.
ALTERNATIVA 4: VEINTICUATRO (24) MESES DE EXPERIENCIA RELACIONADA DISTRIBUIDOS ASÍ: DOCE (12) MESES ESTARÁN RELACIONADOS EL EJERCICIO DE PROCESAMIENTO DE ALIMENTOS, CHOCOLATERÍA Y CONFITERÍA; Y DOCE (12) MESES EN DOCENCIA.</t>
  </si>
  <si>
    <t>288 HORAS</t>
  </si>
  <si>
    <t xml:space="preserve">Morales
Argelia
Guachene
Guapi
La Sierra
Sucre
</t>
  </si>
  <si>
    <t>Prestar servicios personales de carácter temporal como instructor contratista, impartiendo
formación profesional integral presencial; en el programa de formación
SER - Sena Emprende Rural, del centro de comercio y servicio, área o red de conocimiento: Emprendimiento en el
procesamiento de productos de chocolatería; Según las necesidades del servicio, en el o los
municipios del departamento del cauca donde se le asigne por la entidad contratante.</t>
  </si>
  <si>
    <t>LA SIERRA</t>
  </si>
  <si>
    <t>CHOCOLATERIA: CÓDIGO: DENOMINACIÓN
270406020 ACONDICIONAR CHOCOLATE DE ACUERDO CON PARÁMETROS TÉCNICOS Y
NORMATIVA</t>
  </si>
  <si>
    <t>EMPRENDEDOR EN PROCESAMIENTO DE PRODUCTOS DE CONFITERIA Y DULCERIA ARTESANAL</t>
  </si>
  <si>
    <t xml:space="preserve"> OPCIÓN 1:
NBC - INGENIERÍA AGROINDUSTRIAL, ALIMENTOS Y AFINES: INGENIERO (A) EN PROCESOS
AGROINDUSTRIALES O CIENCIA Y TECNOLOGÍA DE ALIMENTOS O INGENIERO
AGROINDUSTRIAL O PRODUCCIÓN AGROINDUSTRIAL O INGENIERO INDUSTRIAL DE
ALIMENTOS O INGENIERO DE ALIMENTOS O PROFESIONAL EN AGROINDUSTRIA NBC ZOOTECNIA: ZOOTECNIA O MEDICINA VETERINARIA Y ZOOTECNIA
OPCIÓN 2:
NBC - INGENIERÍA AGROINDUSTRIAL, ALIMENTOS Y AFINES: TECNÓLOGO EN PROCESOS
AGROINDUSTRIALES O TECNÓLOGO EN PRODUCCIÓN AGROINDUSTRIAL O TECNÓLOGO DE
ALIMENTOS O TECNOLOGÍA AGROINDUSTRIAL O TECNÓLOGO EN AGROINDUSTRIA O
TECNÓLOGO EN PROCESAMIENTO DE ALIMENTOS O TECNÓLOGO EN ALIMENTOS O
TECNÓLOGO EN INGENIERÍA DE ALIMENTOS O TECNÓLOGO EN INDUSTRIA DE ALIMENTOS O
TECNÓLOGO EN PRODUCCIÓN DE ALIMENTOS
NBC - INGENIERÍA AGRONÓMICA, PECUARIA Y AFINES: TECNÓLOGO EN PROCESAMIENTO Y
CONSERVACIÓN DE PRODUCTOS O TECNÓLOGO EN PROCESAMIENTO Y CONSERVACIÓN
DE PRODUCTOS</t>
  </si>
  <si>
    <t>OPCIÓN 1:
DIECIOCHO (18) MESES DE EXPERIENCIA RELACIONADA DISTRIBUIDOS ASÍ: DIECIOCHO (18)
MESES ESTARÁN RELACIONADOS CON EL EJERCICIO DE LA PROFESIÓN; Y SEIS (06) MESES
EN DOCENCIA.
OPCIÓN 2:
VEINTICUATRO (24) MESES DE EXPERIENCIA RELACIONADA DISTRIBUIDOS ASÍ: DIECIOCHO
(18) MESES ESTARÁN RELACIONADOS CON EL EJERCICIO DE LA PROFESIÓN; Y SEIS (06)</t>
  </si>
  <si>
    <t>340 HORAS</t>
  </si>
  <si>
    <t xml:space="preserve">Balboa
Buenos Aires
Florencia
Sotara
Piamonte
San Sebastian
</t>
  </si>
  <si>
    <t>Prestar servicios personales de carácter temporal como instructor contratista, impartiendo formación profesional integral presencial; en el programa de formación SER - Sena Emprende Rural, del centro de comercio y servicio, área o red de conocimiento: Emprendedor en procesamiento de productos de confitería y dulcería artesanal; Según las necesidades del servicio, en el o los municipios del departamento del Cauca donde se le asigne por la entidad contratante.</t>
  </si>
  <si>
    <t>SAN SEBASTIAN</t>
  </si>
  <si>
    <t>CONFITERIA: CÓDIGO: DENOMINACIÓN
290801023 - MANIPULAR ALIMENTOS DE ACUERDO CON NORMATIVIDAD VIGENTE.</t>
  </si>
  <si>
    <t>EMPRENDIMIENTO EN EL PROCESAMIENTO DE PRODUCTOS DE PANIFICACION</t>
  </si>
  <si>
    <t>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t>
  </si>
  <si>
    <t>ALTERNATIVA 1.VEINTICUATRO (24) MESES DE EXPERIENCIA: DE LOS CUALES DIECIOCHO (18) MESES ESTARÁN RELACIONADOS CON EL EJERCICIO DE LA PROFESIÓN U OFICIO OBJETO DE LA FORMACIÓNPROFESIONAL Y SEIS (6) MESES EN LABORES DE DOCENCIA. 
ALTERNATIVA 2. TREINTA Y SEIS (36) MESES DE EXPERIENCIA: DE LOS CUALES VEINTE Y OCHO (28) MESES ESTARÁN RELACIONADOS CON EL EJERCICIO DE LA PROFESIÓN U OFICIO OBJETO DE LAFORMACIÓN PROFESIONAL Y OCHO (8) MESES EN LABORES DE DOCENCIA</t>
  </si>
  <si>
    <t>Almaguer
Argelia
Balboa
Bolivar
Buenos Aires
Caloto
Rosas 
Timbiqui
La Sierra
La Vega 
Lope de Micay
Morales
Paez
Patia</t>
  </si>
  <si>
    <t>PRESTAR SERVICIOS PERSONALES DE CARACTER TEMPORAL COMO INSTRUCTOR CONTRATISTA IMPARTIENDO FORMACION PROFESIONAL INTEGRAL, PRESENCIAL. EN EL PROGRAMA SER - SENA EMPRENDE RURAL,  DEL CENTRO DE COMERCIO Y SERVICIO, PERTENECIENTES AL ÁREA O RED DE CONOCIMIENTO: PANADERIA - REPOSTERIA - ELABORACION DE PRODUCTOS PANIFICABLES DE MASAS DULCES. SEGÚN LAS NECESIDADES DEL SERVICIO, EN EL O LOS MUNICIPIOS DEL DEPARTAMENTO DEL CAUCA DONDE SE LE ASIGNE POR LA ENTIDAD CONTRATANTE.</t>
  </si>
  <si>
    <t>ALMAGUER</t>
  </si>
  <si>
    <t>PANADERIA: CÓDIGO: DENOMINACIÓN
290801101 Elaborar masa de panificación de acuerdo con la guía de producción y normativa
sanitaria</t>
  </si>
  <si>
    <t>EMPRENDEDOR EN GASTRONOMIA TIPICA RURAL</t>
  </si>
  <si>
    <t>ALTERNATIVA 1.
TÍTULO DE TÉCNICO PROFESIONAL EN EL NÚCLEO BÁSICO DE CONOCIMIENTO: OTROS
PROGRAMAS ASOCIADOS A BELLAS ARTES; O ADMINISTRACIÓN. (VER ANEXO N.B.C)
ALTERNATIVA 2.
TÍTULO DE TECNÓLOGO EN EL NÚCLEO BÁSICO DE CONOCIMIENTO OTROS PROGRAMAS ASOCIADOS A BELLAS ARTES; O ADMINISTRACIÓN. (VER ANEXO N.B.C)
ALTERNATIVA 3.
TÍTULO PROFESIONAL UNIVERSITARIO EN EL NÚCLEO BÁSICO DE CONOCIMIENTO DE:
OTROS PROGRAMAS ASOCIADOS A BELLAS ARTES; ARTES LIBERALES; O ADMINISTRACIÓN.
(VER ANEXO N.B.C)</t>
  </si>
  <si>
    <t>ALTERNATIVA 1.
TREINTA Y SEIS (36) MESES DE EXPERIENCIA RELACIONADA DISTRIBUIDA ASÍ:
VEINTICUATRO (24) MESES DE EXPERIENCIA RELACIONADA CON EL EJERCICIO DE COCINA Y
DOCE (12) MESES EN DOCENCIA.
ALTERNATIVA 2.
TREINTA (30) MESES DE EXPERIENCIA RELACIONADA DISTRIBUIDA ASÍ: DIECIOCHO (18)
MESES DE EXPERIENCIA RELACIONADA CON EL EJERCICIO DE COCINA Y DOCE (12) MESES
EN DOCENCIA.
ALTERNATIVA 3.
VEINTICUATRO (24) MESES DE EXPERIENCIA RELACIONADA
DISTRIBUIDA ASÍ:
DOCE (12) MESES DE EXPERIENCIA RELACIONADA CON EL EJERCICIO DE COCINA Y DOCE</t>
  </si>
  <si>
    <t>Argelia
Almaguer
Balboa
Cajibio
Caldono
Florencia
Villa Rica
Lopez de Micay
Piendamo
Silvia
Suarez
Sucre
Timbiqui
Totoro</t>
  </si>
  <si>
    <t>Prestar servicios personales de carácter temporal como instructor contratista impartiendo formación profesional integral, presencial, en el programa SER - Sena Emprende Rural, del centro de comercio y servicio, pertenecientes al área o red de conocimiento: EN EL AREA DE GASTRONOMIA. COCINA BÁSICA NIVEL 1. Según las necesidades del servicio, en el o los municipios del departamento del cauca donde se le asigne por la entidad contratante.</t>
  </si>
  <si>
    <t>BALBOA</t>
  </si>
  <si>
    <t>GASTRONOMIA: CÓDIGO: 290801106 - Manipular alimentos de acuerdo con procedimiento técnico y normativa de alimentos</t>
  </si>
  <si>
    <t>EMPRENDIMIENTO EN ELABORACION DE ACCESORIOS ARTESANALES.</t>
  </si>
  <si>
    <t>REQUISITOS ACADÉMICOS
CERTIFICADO DE APTITUD PROFESIONAL EN EL ÁREA OCUPACIONAL 52 OCUPACIONES
TÉCNICAS Y ESPECIALIZADAS EN ARTE, CULTURA, ESPARCIMIENTO Y DEPORTE. GRUPO
526: ARTESANOS SUBGRUPO 5263- ARTESANOS EN TRABAJOS EN MADERA.
ALTERNATIVA 1:
CERTIFICADO DE TÉCNICO EN EL ÁREA OCUPACIONAL 52 OCUPACIONES TÉCNICAS Y
ESPECIALIZADAS EN ARTE, CULTURA, ESPARCIMIENTO Y DEPORTE. GRUPO 526:
ARTESANOS SUBGRUPO 5263- ARTESANOS EN MADERA
ALTERNATIVA 2:
TÍTULO DE TÉCNICO PROFESIONAL EN EL NÚCLEO BÁSICO DE CONOCIMIENTO: DISEÑO.
.
ALTERNATIVA 3:
TÍTULO DE TECNÓLOGO EN EL NÚCLEO BÁSICO DE CONOCIMIENTO DE: ARTES PLÁSTICAS,
VISUALES Y AFINES; O DISEÑO.
ALTERNATIVA 4:
TÍTULO PROFESIONAL UNIVERSITARIO EL NÚCLEO BÁSICO DE CONOCIMIENTO DE: ARTES</t>
  </si>
  <si>
    <t>CUARENTA Y OCHO (48) MESES DE EXPERIENCIA RELACIONADA DISTRIBUIDA ASÍ: TREINTA
Y SEIS (36) MESES DE EXPERIENCIA RELACIONADA CON EL EJERCICIO DE ARTESANÍAS
MADERABLES Y NO MADERABLES, Y DOCE (12) MESES EN DOCENCIA O INSTRUCCIÓN
CERTIFICADA POR ENTIDAD LEGALMENTE RECONOCIDA.
ALTERNATIVA 1:
CUARENTA Y DOS (42) MESES DE EXPERIENCIA RELACIONADA DISTRIBUIDA ASÍ: TREINTA
(30) MESES DE EXPERIENCIA RELACIONADA CON EL EJERCICIO DE ARTESANÍAS
MADERABLES Y NO MADERABLES Y DOCE (12) MESES EN DOCENCIA O INSTRUCCIÓN
CERTIFICADA POR ENTIDAD LEGALMENTE RECONOCIDA.
ALTERNATIVA 2:
TREINTA Y SEIS (36) MESES DE EXPERIENCIA RELACIONADA DISTRIBUIDA ASÍ:
VEINTICUATRO (24) MESES DE EXPERIENCIA RELACIONADA CON EL EJERCICIO DE
ARTESANÍAS MADERABLES Y NO MADERABLES Y DOCE (12) MESES EN DOCENCIA O
INSTRUCCIÓN CERTIFICADA POR ENTIDAD LEGALMENTE RECONOCIDA.
ALTERNATIVA 3:
TREINTA (30) MESES DE EXPERIENCIA RELACIONADA DISTRIBUIDA ASÍ: DIECIOCHO (18)
MESES DE EXPERIENCIA RELACIONADA CON EL EJERCICIO DE ARTESANÍAS MADERABLES Y
NO MADERABLES Y DOCE (12) MESES EN DOCENCIA.
ALTERNATIVA 4:
VEINTICUATRO (24) MESES DE EXPERIENCIA RELACIONADA DISTRIBUIDA ASÍ: DOCE (12)</t>
  </si>
  <si>
    <t>Caldono
Caloto
Corinto
Florencia
Guachene
Guapi
Jambalo
La Vega
Miranda
Morales
Piamonte
Toribio</t>
  </si>
  <si>
    <t>Prestar servicios personales de carácter temporal como instructor contratista impartiendo formación profesional integral presencial, en el programa SER - Sena Emprende Rural, del centro de comercio y servicio, pertenecientes al área o red de conocimiento: EN EL ÁREA DE ARTESANIAS, ADORNOS Y MANUALIDADES. ELABORACION DE TEJIDOS EN TECNICA DE CROCHET. Según las necesidades del servicio, en el o los municipios del departamento del cauca donde se le asigne por la entidad contratante.</t>
  </si>
  <si>
    <t>FLORENCIA</t>
  </si>
  <si>
    <t>ACCESORIOS ARTESANALES: CÓDIGO: 250701117 - PROYECTAR PRODUCCIÓN SEGÚN REQUERIMIENTO TÉCNICO</t>
  </si>
  <si>
    <t>EMPRENDEDOR EN ELABORACION DE ARTESANIAS CON TEJIDO ETNICO</t>
  </si>
  <si>
    <t xml:space="preserve">ARTESANO TEJEDOR, TÉCNICO O TECNÓLOGO EN DISEÑO TEXTIL O DISEÑADOR INDUSTRIAL O MAESTRO TEXTIL EXPERIENCIA LABORAL ARTESANO CON CONOCIMIENTOS Y HABILIDADES EN MACRAMÉ Y TEJIDO DE PUNTO, O CERTIFICADO EN MÍNIMO UNA NORMA DE COMPETENCIA LABORAL DEL ÁREA AFÍN </t>
  </si>
  <si>
    <t>CON EXPERIENCIA DOCENTE MÍNIMA DE 6 MESES O PROFESIONAL DE 1 AÑO EN EL ÁREA ESPECÍFICA, PREFERIBLEMENTE CON FORMACIÓN BÁSICA PARA DOCENTES SENA Ó FORMACIÓN EN COMPETENCIAS LABORALES</t>
  </si>
  <si>
    <t>Caloto
Inza
Jambalo
La Sierra
Popayan
Padilla
San Sebastian
Silvia</t>
  </si>
  <si>
    <t>Prestar servicios personales de carácter temporal como instructor contratista, impartiendo formación profesional integral presencial, en el programa de formación SER - Sena Emprende Rural, del centro de comercio y servicio, área o red de conocimiento: Emprendedor en elaboración de artesanías con tejido étnico; Según las necesidades del servicio, en el o los municipios del departamento del cauca donde se le asigne por la entidad contratante</t>
  </si>
  <si>
    <t>TEJIDO ETNICO: CÓDIGO: DENOMINACIÓN
250701123 ENTRETEJER HILOS SEGÚN TÉCNICA DE TEJIDO CON AGUJAS</t>
  </si>
  <si>
    <t>EMPRENDEDOR EN DESARROLLO DE ACTIVIDADES TURÍSTICAS EN ESPACIOS NATURALES</t>
  </si>
  <si>
    <t>12 MESES DE EXPERIENCIA DEMOSTRADA EN LA ELABORACION DE PLANES DE COMERCIALIZACION, PLANES DE NEGOCIO, CONFORMACION DE MICROEMPRESAS Y EN MERCADEO DE PRODUCTOS AGRICOLAS, ARTESANALES, AGROINDUSTRIALES, O DE SERVICIOS, Y MINIMO 6 MESES DE EXPERIENCIA PEDAGÓGICA Y/O DOCENCIA EN EL AREA CORRESPONDIENTE</t>
  </si>
  <si>
    <t>Sucre
Popayan
Almaguer
Buenos Aires
Purace
Piamonte
Guapi
Inza
Timbiqui
Totoro</t>
  </si>
  <si>
    <t>Prestar servicios personales de carácter temporal como instructor contratista, impartiendo formación profesional integral presencial; en el programa de formación SER - Sena Emprende Rural, del centro de comercio y servicio, área o red de conocimiento: Emprendedor en desarrollo de actividades turisticas en espacios naturales; Según las necesidades del servicio, en el o los municipios del departamento del cauca donde se le asigne por la entidad contratante.</t>
  </si>
  <si>
    <t>ACTIVIDADES TURISTICAS: CÓDIGO: DENOMINACIÓN
260201063 Diseñar paquetes turísticos de acuerdo componentes técnicos y estándares de servicio</t>
  </si>
  <si>
    <t>EMPRENDEDOR EN PRESTACION DE SERVICIOS DE ALOJAMIENTOS RURALES</t>
  </si>
  <si>
    <t>Cajibio
Caldono
Paez
San Sebastian
Suarez</t>
  </si>
  <si>
    <t>Prestar servicios personales de carácter temporal como instructor contratista, impartiendo formación profesional integral presencial; en el programa SER - Sena Emprende Rural, del centro de comercio y servicio, perteneciente al área o red de conocimiento: Hoteleria y Turismo, en el o los municipios del departamento del cauca donde se le asigne por la entidad contratante.</t>
  </si>
  <si>
    <t>ALOJAMIENTOS RURALES: CÓDIGO: DENOMINACIÓN
260201014 COORDINAR LOS RECURSOS PARA EL SERVICIO DE HABITACIONES Y ZONAS
COMUNES DE ACUERDO CON LOS PROTOCOLOS DEL ESTABLECIMIENTO.</t>
  </si>
  <si>
    <t>FORTALECIMIENTO EN COMPORTAMIENTO EMPRENDEDOR</t>
  </si>
  <si>
    <t xml:space="preserve">PROFESIONAL TITULADO EN CIENCIAS ECONÓMICAS, ADMINISTRATIVAS, FINANCIERAS, DE MERCADEO E INGENIERÍAS. </t>
  </si>
  <si>
    <t>VEINTICUATRO (24) MESES DE EXPERIENCIA RELACIONADA DISTRIBUIDA ASÍ:DOCE (12) MESES DE EXPERIENCIA RELACIONADA CON EL EJERCICIO DE LA ACTIVIDAD EMPRENDEDORA Y DOCE (12) MESES EN DOCENCIA."</t>
  </si>
  <si>
    <t>48 HORAS</t>
  </si>
  <si>
    <t>Argelia - Balboa -  Buenos Aires  -  Cajibío   Caldono -    Caloto -   Corinto -    El Tambo -      Jambaló  -  Mercaderes -      Miranda  -     Morales  -     Patía  -     Piendamó   -   Santander de Quilichao -    Suárez  -     Toribio  -     Guapi   -    López de Micay  -  Timbiquí   --  La Vega  -  Sotara  - Inza  - Villa RIca  -  Santa Rosa  - Guachene  - Rosas - Timbio - Bolivar - Totoro</t>
  </si>
  <si>
    <t>Prestar servicios personales de carácter temporal como instructor contratista, impartiendo formación profesional integral presencial; en el programa de formación SER - Sena Emprende Rural, del centro de comercio y servicio, área o red de conocimiento: Fortalecimiento en comportamiento emprendedor, Mercadeo y ventas; Según las necesidades del servicio, en el o los municipios del departamento del cauca donde se le asigne por la entidad contratante.</t>
  </si>
  <si>
    <t>SANTA ROSA</t>
  </si>
  <si>
    <t>COMPORTAMIENTO EMPRENDEDOR: CÓDIGO: DENOMINACIÓN
240201533 Fomentar cultura emprendedora según habilidades y competencias personales</t>
  </si>
  <si>
    <t>FORTALECIMIENTO EN MERCADEO Y VENTAS</t>
  </si>
  <si>
    <t xml:space="preserve">ALTERNATIVA 1.TÍTULO DE TECNÓLOGO EN EL NÚCLEO BÁSICO DE CONOCIMIENTO DE: ADMINISTRACIÓN; O PUBLICIDAD Y AFINES; O INGENIERÍA ADMINISTRATIVA Y AFINES.
ALTERNATIVA 2.TÍTULO PROFESIONAL UNIVERSITARIO EL NÚCLEO BÁSICO DE CONOCIMIENTO DE: ADMINISTRACIÓN; O PUBLICIDAD Y AFINES; O INGENIERÍA ADMINISTRATIVA Y AFINES; O NBC SIN CLASIFICAR. (VER ANEXO NBC) </t>
  </si>
  <si>
    <t>ALTERNATIVA 1.TREINTA (30) MESES DE EXPERIENCIA RELACIONADA DISTRIBUIDA ASÍ: DIECIOCHO (18) MESES DE EXPERIENCIA RELACIONADA CON EL EJERCICIO DE LA GESTIÓN DE MERCADOS Y DOCE (12) MESES EN DOCENCIA.
ALTERNATIVA 2.VEINTICUATRO (24) MESES DE EXPERIENCIA RELACIONADA DISTRIBUIDA ASÍ: DOCE (12) MESES DE EXPERIENCIA RELACIONADA CON EL EJERCICIO DE LA GESTIÓN DE MERCADOS Y DOCE (12) MESES EN DOCENCIA."</t>
  </si>
  <si>
    <t>96 HORAS</t>
  </si>
  <si>
    <t>Prestar servicios personales de carácter temporal como instructor contratista, impartiendo formación profesional integral presencial, en el programa de formación SER - Sena Emprende Rural, del centro de comercio y servicio, área o red de conocimiento: Empresarismo, emprendimiento en negocios rurales, Según las necesidades del servicio, en el o los municipios del departamento del cauca donde se le asigne por la entidad contratante.</t>
  </si>
  <si>
    <t>SOTARA</t>
  </si>
  <si>
    <t>MERCADEO Y VENTA: CÓDIGO: DENOMINACIÓN
260101047 Vender productos y servicios de acuerdo con las necesidades del cliente y objetivos
comerciales</t>
  </si>
  <si>
    <t>FORTALECIMIENTO EN DESARROLLO LOCAL INCLUYENTE BAJO EL ENFOQUE MI PUEBLO, MI PRODUCTO, MI ORGULLO</t>
  </si>
  <si>
    <t>ALTERNATIVA 1. PROFESIONAL EN CUALQUIER CAMPO DEL CONOCIMIENTO CON CERTIFICACION EN ORIENTACIÓN EN LA METODOLOGIA ONE VILLAGE ONE PRODUCT OVOP COLOMBIA
ALERNATIVA 2. TECNOLOGO EN CUALQUIER CAMPO DEL CONOCIMIENTO CON CERTIFICACION EN ORIENTACIÓN EN LA METODOLOGIA ONE VILLAGE ONE PRODUCT OVOP COLOMBIA</t>
  </si>
  <si>
    <t>ALTERNATIVIA 1: DEMOSTRAR VEINTICUATRO (24) MESES DE EXPERIENCIA DE LOS CUALES DIECIOCHO (18) ESTARAN RELACIONADOS CON LA ORIENTACION DE PROCESOS DE EMPRENDIMIENTO, PREFERIBLEMENTE COMUNITARIOS Y SEIS (6) EN LA ORIENTACION DE PROCESOS DE FORMACIÓN ADICIONALMENTE, CERTIFICAR CURSOS DE FORMACIÓN EN PEDAGOGIA DE MINIMO 40 HORAS O PRESENTAR CERTIFICACION DE COMPETENCIA LABORAL VIGENTE EN ORIENTACION DE PROCESOS FORMATIVOS PRESENCIALES.
ALTERNATIVA 2: DEMOSTRAR CUARENTA Y OCHO (48) MESES DE EXPERIENCIA DE LOS CUALES CUARENTA (40) ESTARAN RELACIONADOS CON LA ORIENTACION DE PROCESOS DE EMPRENDIMIENTO, PREFERIBLEMENTE COMUNITARIOS Y OCHO (8) EN LA ORIENTACION DE PROCESOS DE FORMACIÓN ADICIONALMENTE, CERTIFICAR CURSOS DE FORMACIÓN EN PEDAGOGIA DE MINIMO 40 HORAS O PRESENTAR CERTIFICACION DE COMPETENCIA LABORAL VIGENTE EN ORIENTACION DE PROCESOS FORMATIVOS PRESENCIALES.</t>
  </si>
  <si>
    <t xml:space="preserve">Timbiqui
Piamonte
Toribio
Silvia
Caldono
Mercaderes
Balboa
Guapi
</t>
  </si>
  <si>
    <t>Prestar servicios personales de carácter temporal como instructor contratista, impartiendo formación profesional integral presencial; en el programa de formación SER - Sena Emprende Rural, del centro de comercio y servicio, área o red de conocimiento: Fortalecimiento en desarrollo local incluyente bajo el enfoque mi pueblo, mi producto, mi orgullo; Según las necesidades del servicio, en el o los municipios del departamento del cauca donde se le asigne por la entidad contratante.</t>
  </si>
  <si>
    <t>PIAMONTE</t>
  </si>
  <si>
    <t>OVOP: CÓDIGO: DENOMINACIÓN
210001011 DIRECCIONAR PLANES DE GESTIÓN SEGÚN MARCO Y MODELO ESTRATÉGICO</t>
  </si>
  <si>
    <t>FORTALECIMIENTO EN EL MANEJO DE LA IMAGEN CORPORATIVA DE UNIDADES PRODUCTIVAS</t>
  </si>
  <si>
    <t xml:space="preserve">FORMACIÓN ACADÉMICATÍTULO DE TÉCNICO PROFESIONAL EN EL NÚCLEO BÁSICO DE CONOCIMIENTO DE:  DISEÑO; O INGENIERÍA DE DISEÑO INDUSTRIAL Y AFINES; (VER ANEXO N.B.C)
ALTERNATIVA 1. TÍTULO DE TECNÓLOGO EN EL NÚCLEO BÁSICO DE CONOCIMIENTO DE: DISEÑO; O INGENIERÍA INDUSTRIAL Y AFINES (VER ANEXON.B.C)
ALTERNATIVA 2. TÍTULO PROFESIONAL UNIVERSITARIO EL NÚCLEO BÁSICO DE CONOCIMIENTO DE DISEÑO; O INGENIERÍA INDUSTRIAL Y AFINES; (VER ANEXO NBC) </t>
  </si>
  <si>
    <t>ALTERNATIVA 1. TREINTA (30) MESES DE EXPERIENCIA RELACIONADA DISTRIBUIDA ASÍ:DIECIOCHO (18) MESES DE EXPERIENCIA RELACIONADA CON EL EJERCICIO DE DISEÑO DE PRODUCTOS Y DOCE (12) MESES EN DOCENCIA.      
ALTERNATIVA 2. VEINTICUATRO (24) MESES DE EXPERIENCIA RELACIONADA DISTRIBUIDA ASÍ:DOCE (12) MESES DE EXPERIENCIA RELACIONADA CON EL EJERCICIO DEL DISEÑO DE PRODUCTOS Y DOCE (12) MESES EN DOCENCIA.</t>
  </si>
  <si>
    <t>64 HORAS</t>
  </si>
  <si>
    <t xml:space="preserve">Buenos Aires
El Tambo
Piendamo
Totoro
Caloto
Popayan
Purace
Santander de Quilichao
Timbiqui
Guachene
Puerto Tejada
Caldono
Patia
Miranda
Corinto
Silvia
</t>
  </si>
  <si>
    <t>Prestar servicios personales de carácter temporal como instructor contratista, impartiendo formación profesional integral presencial,  en el programa de formación SER- Sena Emprende Rural, del centro de comercio y servicio, área o red de conocimiento: Fortalecimiento en el manejo de la imagen coorporativa de unidades productivas y fortalecimiento en marketing digital; Según las necesidades del servicio, en el o los municipios del departamento del cauca donde se le asigne por la entidad contratante.</t>
  </si>
  <si>
    <t>PATIA</t>
  </si>
  <si>
    <t>IMAGEN COORPORATIVA: CÓDIGO: DENOMINACIÓN
291301077 ELABORAR PIEZAS GRAFICAS DE ACUERDO CON LOS REQUERIMIENTOS DEL
CLIENTE Y PRINCIPIOS DEL DISEÑO GRÁFICO.</t>
  </si>
  <si>
    <t>FORTALECIMIENTO EN ELABORACION DE EMPAQUES PARA UNIDADES PRODUCTIVAS</t>
  </si>
  <si>
    <t>Popayan
Timbio
Timbiqui
Villa Rica
Padilla
Bolivar
Miranda
La Vega
EL Tambo
Caldono</t>
  </si>
  <si>
    <t>Prestar servicios personales de carácter temporal como instructor contratista, impartiendo formación profesional integral presencial,  en el programa de formación SER- Sena Emprende Rural, del centro de comercio y servicio, área o red de conocimiento: Fortalecimiento en elaboración de empaques para unidades productivas; Según las necesidades del servicio, en el o los municipios del departamento del cauca donde se le asigne por la entidad contratante.</t>
  </si>
  <si>
    <t>BOLIVAR</t>
  </si>
  <si>
    <t>ELABORACION EMPAQUES: CÓDIGO: DENOMINACIÓN
210101076 Acondicionar productos según fichas técnicas y normativa del producto</t>
  </si>
  <si>
    <t>OCUPACIONES RURALES EN SERVICIO AL CLIENTE MESA Y BAR</t>
  </si>
  <si>
    <t>120 HORAS</t>
  </si>
  <si>
    <t>Argelia
Balboa
Almaguer
Patia
Corinto</t>
  </si>
  <si>
    <t>Prestar servicios personales de carácter temporal como instructor contratista, impartiendo formación profesional integral presencial,  en el programa de formación SER - Sena Emprende Rural, del centro de comercio y servicio, área o red de conocimiento: Ocupaciones rurales en servicio al cliente mesa y bar; Según las necesidades del servicio, en el o los municipios del departamento del cauca donde se le asigne por la entidad contratante.</t>
  </si>
  <si>
    <t>MESA Y BAR: CÓDIGO: DENOMINACIÓN
260201017 SERVIR A LOS CLIENTES DE ACUERDO A LOS ESTÁNDARES ESTABLECIDOS
(EQUIVALE A LA NORMA NTS USNA 002 DEL MINCOMERCIO, INDUSTRIA Y
TURISMO)</t>
  </si>
  <si>
    <t>TOTALES</t>
  </si>
  <si>
    <t>TOTAL RECURSOS</t>
  </si>
  <si>
    <t>JOHN JAIRO MOTTA CALDERON</t>
  </si>
  <si>
    <t>Subdirector del Centro de Comercio y Servicios</t>
  </si>
  <si>
    <t>tejido</t>
  </si>
  <si>
    <t>1 tco</t>
  </si>
  <si>
    <t>técnico</t>
  </si>
  <si>
    <t>profesional</t>
  </si>
  <si>
    <t>Justificación</t>
  </si>
  <si>
    <t>Como política institucional el SENA cuenta con el programa SENA Emprende Rural - SER - encargado de propiciar la inclusión de personas y comunidades de la ruralidad en actividades productivas, promover la generación de ingresos para la población rural, a través de acciones de formación para el emprendimiento y la empleabilidad rural. 
El Centro de Comercio y Servicios, cuenta con el priviligencio de dinamizar el programa SER para el Departamento del Cauca, en sus 42 municipios, buscando desarrollar procesos de formación y fortalecimiento empresarial y/o comunitario rural mediante dos rutas de atención, que se encuentran enmarcadas en los principios de economía familiar: el emprendimiento rural: generación y fortalecimiento de emprendimientos con enfoque negocios rurales y la empleabilidad en ocupaciones rurales: formación para la especialización en competencias técnicas operativas en actividades del sector rural.
Teniendo en cuenta que el Centro de Formación, no cuenta con el suficiente número de instructores de Carrera Administrativa para la atención del programa, se requieren la vinculación de profesionales que permitan dinamizar la Formación Profesional Integral en especial en el programa SER.</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</si>
  <si>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</si>
  <si>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</si>
  <si>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</si>
  <si>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</si>
  <si>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</si>
  <si>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</si>
  <si>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</si>
  <si>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</si>
  <si>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</si>
  <si>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</si>
  <si>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</si>
  <si>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</si>
  <si>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</si>
  <si>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</si>
  <si>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General</t>
  </si>
  <si>
    <t>Interno/Externo</t>
  </si>
  <si>
    <t>Planeación/Selección/Contratación/Ejecución</t>
  </si>
  <si>
    <t xml:space="preserve"> Ambiental</t>
  </si>
  <si>
    <t>Uso de equipos eléctricos y electrónicos, uso de equipos de computo en todas las formaciones en ambientes presenciales y virtuales</t>
  </si>
  <si>
    <t xml:space="preserve">Generación de Residuos RAES </t>
  </si>
  <si>
    <t>Medio</t>
  </si>
  <si>
    <t>[Entidad Estatal/Contratista]</t>
  </si>
  <si>
    <t>Implementación del programa de gestión integral de residuos y lo establecido en el PGIRS, sensibilizar al personal administrativo en los impactos ambientales del alto consumo de materias primas y la generación de todo tipo de residuos</t>
  </si>
  <si>
    <t>Consumo de agua en todas las formaciones en ambientes virtuales y presenciales</t>
  </si>
  <si>
    <t>Disminución de los recursos naturales</t>
  </si>
  <si>
    <t>Entidad Estatal</t>
  </si>
  <si>
    <t>Realizar la caracterización de agua para consumo humano realizada por un laboratorio acreditado por el Instituto nacional de Salud, limpieza y desinfección de puntos de dispensadores. Implementación del programa de cambio climático, enfocándose en el plan de uso eficiente y ahorro de agua.</t>
  </si>
  <si>
    <t>Consumo  energía en todas las formaciones en ambientes virtuales y presenciales</t>
  </si>
  <si>
    <t>Implementación del programa de cambio climático, enfocándose en el plan de uso eficiente y ahorro de agua. Implementación de alternativa de energías limpias, capacitación y sensibilización al personal para el uso eficiente del recurso, aprovechamiento de iluminación natural</t>
  </si>
  <si>
    <t>Consumo  papel en todas las formaciones en ambientes virtuales y presenciales</t>
  </si>
  <si>
    <t>Generación de Residuos y agotamiento de los recursos naturales</t>
  </si>
  <si>
    <t>una de las estrategias utilizadas para la disminución de consumo de materias primas, son el reciclaje de papel y posterior suministro para impresión y demás actividades administrativas que requieran este tipo de material</t>
  </si>
  <si>
    <t>Generación de residuos en todas las formaciones en ambientes virtuales y presenciales</t>
  </si>
  <si>
    <t>Generación de olores ofensivos, contaminación de los recursos naturales, exposición a enfermedades causadas por vectores trasmisores de enfermedades y agentes patógenos</t>
  </si>
  <si>
    <t>Entidad Estatal/Contratista</t>
  </si>
  <si>
    <t>Implementación del programa de gestión integral de residuos y lo establecido en el PGIRS sensibilizar al personal administrativo en los impactos ambientales del alto consumo de materias primas y la generación de todo tipo de residuos</t>
  </si>
  <si>
    <t>Especifico</t>
  </si>
  <si>
    <t>Ejecución</t>
  </si>
  <si>
    <t>Generación de emisiones</t>
  </si>
  <si>
    <t>Emisiones atmosféricas movilización de contratistas con formación en ambientes presenciales, contaminación del aire y enfermedades respiratorias</t>
  </si>
  <si>
    <t>Bajo</t>
  </si>
  <si>
    <t>Mantener el control de  revisión tecno mecánica de gases de los vehículos través de inspecciones rutinarias.</t>
  </si>
  <si>
    <t>Consumo de combustible para vehículos y plantas eléctricas</t>
  </si>
  <si>
    <t>Riesgo de derrame de combustible en el área de maquinas, por inadecuado manejo y suministro del mismo a las plantas eléctricas</t>
  </si>
  <si>
    <t>Elaborar e implementar el Plan de Emergencias con posibles contingencias ambientales</t>
  </si>
  <si>
    <t>Interno</t>
  </si>
  <si>
    <t>Generación de Residuos peligros en los ambientes Gastronomía, Cocina, Servicio de Bar y Restaurante</t>
  </si>
  <si>
    <t xml:space="preserve">Riesgo de derrame de líquidos inflamables como el aceite de cocina </t>
  </si>
  <si>
    <t>Programa de riesgo químico y PGIRHS el cual toma medidas de rotulado, etiquetado y separación de residuos peligrosos y especiales, los cuales se les da el tratamiento adecuado ya que se disponen con la empresa especial RH</t>
  </si>
  <si>
    <t>Generación de ruido en el ambiente de Gastronomía</t>
  </si>
  <si>
    <t>Extractores de aire en el ambiente de formación  Gastronomía</t>
  </si>
  <si>
    <t>Realizar mantenimiento preventivo y uso intermitente</t>
  </si>
  <si>
    <t>Almacenamiento de residuos en el ambiente de Gastronomía</t>
  </si>
  <si>
    <t>Protocolo de limpieza y desinfección de la Unidad de Almacenamiento Temporal de residuos,  Control de plagas cada 6 meses</t>
  </si>
  <si>
    <t>Generación de vertimientos domésticos e industriales de todas las formaciones en ambientes presenciales</t>
  </si>
  <si>
    <t>Los vertimientos domésticos generados son contralados por el sistema de alcantarillado al que se esta conectado. por ser aguas residuales de tipo domestico no requiere mayor tratamiento. Para los vertimientos que podrían clasificarse como Industriales, se requiere realizar seguimiento mediante una caracterización de aguas residuales realizada por un laboratorio certificado por el IDEAM</t>
  </si>
  <si>
    <t xml:space="preserve">Ejecución </t>
  </si>
  <si>
    <t>Generación de residuos peligros de origen  biológicos formaciones  Peluquería, Primeros Auxilios, Salud Pública, Enfermería, Servicios Farmacéuticos</t>
  </si>
  <si>
    <t>Enfermedades por contacto con residuos peligrosos de origen biológico</t>
  </si>
  <si>
    <t>Diseñar e implementar el Plan de Gestión Integral de residuos Hospitalarios -PGIRHS el cual toma medidas de rotulado, etiquetado y separación de residuos biológicos peligrosos  y especiales, los cuales se les da el tratamiento adecuado ya que se disponen con la empresa especial RH</t>
  </si>
  <si>
    <t>Generación de residuos peligros de origen químico formaciones  Peluquería, Primeros Auxilios, Salud Publica, Enfermería, Servicios Farmacéuticos</t>
  </si>
  <si>
    <t xml:space="preserve">Enfermedades respiratorias, enfermedades en la piel, intoxicación, contaminación de fuentes hídricas, concentración de gases </t>
  </si>
  <si>
    <t>Diseñar e implementar el Plan de Gestión de Residuos Hospitalarios y Similares y Elaborar e implementar el Plan de Emergencias con posibles contingencias ambientales, contar con Kit antiderrames</t>
  </si>
  <si>
    <t>Consumo de energía  formaciones  Peluquería, Primeros Auxilios, Salud Publica, Enfermería, Servicios Farmacéuticos</t>
  </si>
  <si>
    <t xml:space="preserve"> contaminación del aire por GEI</t>
  </si>
  <si>
    <t>Consumo de agua   formaciones  Peluquería, Primeros Auxilios, Salud Publica, Enfermería, Servicios Farmacéuticos</t>
  </si>
  <si>
    <t>Contaminación de fuentes hídricas</t>
  </si>
  <si>
    <t xml:space="preserve"> Implementación del programa de cambio climático, enfocándose en el plan de uso eficiente y ahorro de agua, sensibilización a Instructores y Aprendices en el uso adecuado del recurso</t>
  </si>
  <si>
    <t>Generación de Residuos electrónico RAES en las formaciones en ambientes virtuales</t>
  </si>
  <si>
    <t>Contaminación del suelo</t>
  </si>
  <si>
    <t>Consumo de energía  formaciones en ambientes virtuales</t>
  </si>
  <si>
    <t>contaminación del aire por GEI</t>
  </si>
  <si>
    <t>Consumo de papel en las formaciones GESTIÓN DOCUMENTAL, ASISTENCIA ADMINSITRATIVA, ASISTENCIA EN ORGANIZACIÓN DE ARCHIVOS, GESTIÓN DE TALENTO HUMANO, ADMINISTRACIÓN DOCUMENTAL EN EL ENTORNO LABORAL</t>
  </si>
  <si>
    <t>Implementación del programa de gestión integral de residuos y lo establecido en el PGIRS, sensibilizar a los contratistas en los impactos ambientales del alto consumo de materias primas y la generación de todo tipo de residuos, generar una Política de consumo adecuado de papel</t>
  </si>
  <si>
    <t>Planeación/Selección/Contratación</t>
  </si>
  <si>
    <t>GENERACIÓN DE RESIDUOS PELIGROSOS EN LABORES ADMINISTRATIVAS RUTINARIAS.</t>
  </si>
  <si>
    <t xml:space="preserve"> Contaminación del suelo por generación de toners de impresora sin disposición identificada.</t>
  </si>
  <si>
    <t>Implementación del PGIRS y de la Política cero papel</t>
  </si>
  <si>
    <t>CONSUMO DE SUSTANCIAS QUÍMICAS EN LABORES ADMINISTRATIVAS RUTINARIAS.</t>
  </si>
  <si>
    <t xml:space="preserve"> Se genera agotamiento de los recursos minerales por el uso de la tinta de impresora ya que son necesarios en la fabricación de las mismas.</t>
  </si>
  <si>
    <t>CONSUMO DE ENERGÍA ELÉCTRICA EN LABORES ADMINISTRATIVAS RUTINARIAS.</t>
  </si>
  <si>
    <t xml:space="preserve"> Se genera agotamiento del recurso porque se impacta sobre el recurso energético con el consumo de energía para el uso de equipos de computo y la iluminación de las oficinas.</t>
  </si>
  <si>
    <t>Implementación del programa de gestión para el uso eficiente de energía.</t>
  </si>
  <si>
    <t>GENERACIÓN DE RESIDUOS CONVENCIONALES EN LABORES ADMINISTRATIVAS RUTINARIAS.</t>
  </si>
  <si>
    <t xml:space="preserve"> Contaminación del suelo</t>
  </si>
  <si>
    <t>Implementación del PGIRS</t>
  </si>
  <si>
    <t>CONSUMO DE ENERGÍA ELÉCTRICA EN TODAS LAS FORMACIONES COMPLEMENTARIAS EN AMBIENTES PRESENCIALES.</t>
  </si>
  <si>
    <t>Se impacta sobre el recurso energético</t>
  </si>
  <si>
    <t>CONSUMO DE AGUA EN TODAS LAS FORMACIONES COMPLEMENTARIAS EN AMBIENTES PRESENCIALES.</t>
  </si>
  <si>
    <t>AGOTAMIENTO DEL RECURSO</t>
  </si>
  <si>
    <t>Implementación del programa para el uso eficiente del agua.</t>
  </si>
  <si>
    <t>GENERACIÓN DE RESIDUOS CONVENCIONALES EN TODAS LAS FORMACIONES COMPLEMENTARIAS EN AMBIENTES PRESENCIALES.</t>
  </si>
  <si>
    <t xml:space="preserve"> Contaminación del suelo, sobrecarga al relleno sanitario</t>
  </si>
  <si>
    <t>CONSUMO DE AGUA EN LAS FORMACIONES COMPLEMENTARIAS RELACIONADAS CON LA PREPARACIÓN DE ALIMENTOS O BEBIDAS (COCINA BÁSICA, PANADERÍA, BARISMO)</t>
  </si>
  <si>
    <t>AGOTAMIENTO DEL RECURSO.
Disminución en el recurso por consumo  de agua en la preparación de alimentos y  bebidas, así como el lavado utensilios de cocina</t>
  </si>
  <si>
    <t xml:space="preserve"> Implementar el programa de uso eficiente y ahorro de agua.</t>
  </si>
  <si>
    <t>CONSUMO DE ENERGIA ELÉCTRICA EN LAS FORMACIONES COMPLEMENTARIAS RELACIONADAS CON LA PREPARACIÓN DE ALIMENTOS O BEBIDAS (COCINA BÁSICA, PANADERÍA, BARISMO)</t>
  </si>
  <si>
    <t>AGOTAMIENTO DEL RECURSO.
Impacto sobre el recurso por el consumo normal  de energía en la preparación de bebidas y alimentos</t>
  </si>
  <si>
    <t>GENERACIÓN DE RESIDUOS CONVENCIONALES EN LAS FORMACIONES COMPLEMENTARIAS RELACIONADAS CON LA PREPARACIÓN DE ALIMENTOS O BEBIDAS (COCINA BÁSICA, PANADERÍA, BARISMO)</t>
  </si>
  <si>
    <t>CONTAMINACIÓN DEL SUELO.
SOBRECARGA AL RELLENO SANITARIO.
Generación de residuos convencionales  como desechables  y envolturas de alimentos.</t>
  </si>
  <si>
    <t>GENERACIÓN DE VERTIMIENTOS EN LAS FORMACIONES COMPLEMENTARIAS RELACIONADAS CON LA PREPARACIÓN DE ALIMENTOS O BEBIDAS (COCINA BÁSICA, PANADERÍA, BARISMO)</t>
  </si>
  <si>
    <t>CONTAMINACIÓN DEL RECURSO HÍDRICO.
Generación de vertimientos de tipo doméstico por la preparación de bebidas, así como el lavado utensilios de cocina</t>
  </si>
  <si>
    <t>GENERACIÓN DE RESIDUOS CONVENCIONALES EN LA FORMACIÓN COMPLEMENTARIA DE ARTESANÍA</t>
  </si>
  <si>
    <t xml:space="preserve">CONTAMINACIÓN DEL SUELO.
Generación de residuos convencionales como residuos de madera, retazos de tela, viruta, papel craft y lijas. </t>
  </si>
  <si>
    <t>GENERACIÓN DE RESIDUOS PELIGROSOS EN LA FORMACIÓN COMPLEMENTARIA DE ARTESANÍA</t>
  </si>
  <si>
    <t xml:space="preserve">CONTAMINACIÓN DEL AIRE Y DEL SUELO.
Generación de envases y demás empaques que contienen sustancias químicas y deterioro de la calidad del aire por liberación de olores fuertes provenientes de pintura, sellantes, lacas y similares. </t>
  </si>
  <si>
    <t>PERIODO : AÑO 2022</t>
  </si>
  <si>
    <t>Tecnico</t>
  </si>
  <si>
    <t xml:space="preserve">TITULADA 
Servicos Farmacéuticos
</t>
  </si>
  <si>
    <t>2212/2021</t>
  </si>
  <si>
    <t>químico farmacéutico o regente de farmacia</t>
  </si>
  <si>
    <t>Experiencia Relacionada: mínimo 24 meses de vinculación laboral en el desempeño de funciones relacionadas con los procesos farmacéuticos mínimo 6 meses de experiencia en formación y/o educación</t>
  </si>
  <si>
    <t>6 MESES</t>
  </si>
  <si>
    <t>La fecha de terminanción , se establace de acuerdo con la Resolución 1-1403 de 2020, en la cual se establece el calendario academico 2021.</t>
  </si>
  <si>
    <t>Tecnico - Tecnologo</t>
  </si>
  <si>
    <t>TITULADA 
SEGUIMIENTOS Red Administrativa</t>
  </si>
  <si>
    <t>Alternativa 1
Requisitos Académicos:
Profesional en Administrador de empresas, gestión empresarial, ciencias administrativas o afines, preferiblemente especialista y/o actualización en servicio al cliente; Tarjeta profesional.                                                                                                                                         Alternativa 2
Requisitos Académicos:
Tecnólogo en Gestión Empresarial o áreas afines o cuatro (4) años de estudios universitarios en mercadeo, logística o áreas afines.</t>
  </si>
  <si>
    <t>Alternativa 1                                                                                                                                                                                                                               Experiencia Relacionada: Dieciocho (18)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                                                                                                                                                 Alternativa 2                                                                                                                                                                                                                        Experiencia Relacionada: Treinta (30)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t>
  </si>
  <si>
    <t>24 MESES</t>
  </si>
  <si>
    <t>Complementaria</t>
  </si>
  <si>
    <t xml:space="preserve">Turismo </t>
  </si>
  <si>
    <t>REQUISITOS ACADÉMICOS: TECNÓLOGO EN GUIANZA TURÍSTICA, TECNÓLOGO O PROFESIONAL EN ADMINISTRACIÓN TURÍSTICA.TECNÓLOGOS EN PROCESOS RECREATIVOS Y TURÍSTICOS.</t>
  </si>
  <si>
    <t>EXPERIENCIA RELACIONADA: DOS AÑOS EN ACTIVIDADES RELACIONADAS CON LA INFORMACIÓN TURÍSTICA.
EXPERIENCIA DOCENTE: SEIS (6) MESES EN EL EJERCICIO DE LAS ACTIVIDADES DE DIVULGACIÓN DEL CONOCIMIENTO OBTENIDA EN INSTITUCIONES EDUCATIVAS DEBIDAMENTE RECONOCIDAS.</t>
  </si>
  <si>
    <t>40 HORAS</t>
  </si>
  <si>
    <t>TITULADA 
SEGUIMIENTOS Red informatica, diseño y desarrollo de software</t>
  </si>
  <si>
    <t>Opción 1: 
Requisitos Académicos:
Profesional universitario en desarrollo de Software o Ingeniero de Sistemas.                                                                 Opción 2: 
Requisitos Académicos:
Tecnologo en Análisis, diseño y desarrollo de software o afines.
Tarjeta profesional.</t>
  </si>
  <si>
    <t>Opción 1:                                                                                                                                                                                                                               Experiencia Relacionada: Dieciocho (18) meses estarán relacionados con el ejercicio de empleos, actividades u oficios afines con el desarrollo de software.
Experiencia Docente: Seis (6) meses en el ejercicio de las actividades de divulgación del conocimiento obtenida en instituciones educativas debidamente reconocidas. Experiencia Relacionada:                                                   Opción 2: Treinta (30) meses estarán relacionados con el ejercicio de empleos, actividades u oficios afines con el desarrollo de software.
Experiencia Docente: Seis (6) meses en el ejercicio de las actividades de divulgación del conocimiento obtenida en instituciones educativas debidamente reconocidas.</t>
  </si>
  <si>
    <t>APOYO ADMINISTRATIVO EN SALUD - VIRTUAL</t>
  </si>
  <si>
    <t>Requisitos Académicos:
Profesionales en el área de la salud, Administración en Salud con Especialización Calidad en Salud o Auditoria o Seguridad Social o Gerencia en Salud.</t>
  </si>
  <si>
    <t>Experiencia Relacionada: Doce (12) meses estarán relacionados con el ejercicio de empleos, actividades u oficios afines con su profesión objeto de la contratación.
Experiencia Docente: Doce (12) meses en el ejercicio de las actividades de divulgación del conocimiento obtenida en instituciones educativas debidamente reconocidas.</t>
  </si>
  <si>
    <t>MERCADOS - VIRTUAL</t>
  </si>
  <si>
    <t>Alternativa 1
Requisitos Académicos:
Profesional en Administrador de empresas, gestión empresarial, ciencias administrativas o afines, preferiblemente especialista y/o actualización en servicio al cliente; Tarjeta profesional.
          Alternativa 2
Requisitos Académicos:
Tecnólogo en Gestión Empresarial o áreas afines o cuatro (4) años de estudios universitarios en mercadeo, logística o áreas afines.
Experiencia Relacionada: Treinta (30)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t>
  </si>
  <si>
    <t>Alternativa 1 Experiencia Relacionada: Dieciocho (18)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                                                                                                                                   Alternativa 2                                                                                                                                                                                                                             Experiencia Relacionada: Treinta (30)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t>
  </si>
  <si>
    <t>Operario,Tecnico</t>
  </si>
  <si>
    <t xml:space="preserve">TITULADA 
Herramientas Ofimaticas-Tecnico en Sistemas - Computación en la nube </t>
  </si>
  <si>
    <t>Requisitos académicos:
TECNÓLOGO O PROFESIONAL EN ÁREAS AFINES CON TECNOLOGÍAS DE LA INFORMACIÓN Y LA COMUNICACIÓN</t>
  </si>
  <si>
    <t>MÍNIMO, DIECIOCHO (18) MESES DE EXPERIENCIA LABORAL, DE LOS CUALES DOCE (12) MESES ESTARÁN
RELACIONADOS CON EL EJERCICIO DE LA PROFESIÓN U OFICIO OBJETO DE LA FORMACIÓN PROFESIONAL Y
SEIS (6) MESES EN LABORES DE DOCENCIA EN EL ÁREA.</t>
  </si>
  <si>
    <t>2 Contratos nuevos de Peluqueria</t>
  </si>
  <si>
    <t>SOLICITUDES TITUALDA</t>
  </si>
  <si>
    <t xml:space="preserve">1 de Software </t>
  </si>
  <si>
    <t>1 Archivo</t>
  </si>
  <si>
    <t>1 Enfermeria</t>
  </si>
  <si>
    <t>EXISTENCIA DEL CENTRO}</t>
  </si>
  <si>
    <t>1 Adicion tiempo completo peluqueria</t>
  </si>
  <si>
    <t>PPTO  4421</t>
  </si>
  <si>
    <t>REVERSAR EL RECURSO DE CONTRATOS</t>
  </si>
  <si>
    <t>TOTAL DISPONIBLE DEL CENTRO</t>
  </si>
  <si>
    <t>Reversión de recurso</t>
  </si>
  <si>
    <t>alexandra COMPLEMENTARIA</t>
  </si>
  <si>
    <t>Contrato No CO1.PCCNTR.2734831 (Wilson Campo)</t>
  </si>
  <si>
    <t>TITULADA</t>
  </si>
  <si>
    <t>Contrato No  CO1.PCCNTR.2154269 (Jeison Solarte)</t>
  </si>
  <si>
    <t>SALDO A REVERSAR</t>
  </si>
  <si>
    <t>Contrato No CO1.PCCNTR.2405212 (Andrés Mongollón)</t>
  </si>
  <si>
    <t>Valor Adiciones</t>
  </si>
  <si>
    <t>VALOR TOTAL</t>
  </si>
  <si>
    <t>TECNICOS, TECNOLOGOS Y/O PROFESIONALES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</si>
</sst>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3" formatCode="_-* #,##0.00_-;\-* #,##0.00_-;_-* &quot;-&quot;??_-;_-@_-"/>
    <numFmt numFmtId="164" formatCode="_(* #,##0.00_);_(* \(#,##0.00\);_(* &quot;-&quot;??_);_(@_)"/>
    <numFmt numFmtId="165" formatCode="_(* #,##0_);_(* \(#,##0\);_(* &quot;-&quot;??_);_(@_)"/>
    <numFmt numFmtId="166" formatCode="&quot;$&quot;\ #,##0"/>
  </numFmts>
  <fonts count="25" x14ac:knownFonts="1">
    <font>
      <sz val="11"/>
      <color theme="1"/>
      <name val="Calibri"/>
      <family val="2"/>
      <scheme val="minor"/>
    </font>
    <font>
      <sz val="10"/>
      <name val="Arial"/>
      <family val="2"/>
    </font>
    <font>
      <b/>
      <sz val="8"/>
      <name val="Arial"/>
      <family val="2"/>
    </font>
    <font>
      <sz val="8"/>
      <name val="Arial"/>
      <family val="2"/>
    </font>
    <font>
      <sz val="9"/>
      <name val="Arial"/>
      <family val="2"/>
    </font>
    <font>
      <sz val="11"/>
      <name val="Arial"/>
      <family val="2"/>
    </font>
    <font>
      <sz val="11"/>
      <color theme="1"/>
      <name val="Calibri"/>
      <family val="2"/>
      <scheme val="minor"/>
    </font>
    <font>
      <sz val="12"/>
      <color theme="1"/>
      <name val="Calibri"/>
      <family val="2"/>
      <scheme val="minor"/>
    </font>
    <font>
      <sz val="11"/>
      <color theme="1"/>
      <name val="Arial"/>
      <family val="2"/>
    </font>
    <font>
      <sz val="8"/>
      <color theme="1"/>
      <name val="Arial"/>
      <family val="2"/>
    </font>
    <font>
      <sz val="10"/>
      <color theme="1"/>
      <name val="Arial"/>
      <family val="2"/>
    </font>
    <font>
      <b/>
      <sz val="11"/>
      <color theme="1"/>
      <name val="Arial"/>
      <family val="2"/>
    </font>
    <font>
      <sz val="9"/>
      <color theme="1"/>
      <name val="Arial"/>
      <family val="2"/>
    </font>
    <font>
      <b/>
      <sz val="8"/>
      <color theme="1"/>
      <name val="Arial"/>
      <family val="2"/>
    </font>
    <font>
      <b/>
      <sz val="10"/>
      <color theme="1"/>
      <name val="Arial"/>
      <family val="2"/>
    </font>
    <font>
      <sz val="8"/>
      <name val="Calibri"/>
      <family val="2"/>
      <scheme val="minor"/>
    </font>
    <font>
      <b/>
      <sz val="10"/>
      <name val="Arial"/>
      <family val="2"/>
    </font>
    <font>
      <sz val="9"/>
      <color theme="1"/>
      <name val="Calibri"/>
      <family val="2"/>
      <scheme val="minor"/>
    </font>
    <font>
      <sz val="9"/>
      <name val="Calibri"/>
      <family val="2"/>
      <scheme val="minor"/>
    </font>
    <font>
      <b/>
      <sz val="11"/>
      <color theme="1"/>
      <name val="Calibri"/>
      <family val="2"/>
      <scheme val="minor"/>
    </font>
    <font>
      <sz val="8"/>
      <color rgb="FFFFFFFF"/>
      <name val="Arial"/>
      <family val="2"/>
    </font>
    <font>
      <sz val="8"/>
      <color rgb="FF000000"/>
      <name val="Arial"/>
      <family val="2"/>
    </font>
    <font>
      <b/>
      <sz val="9"/>
      <color theme="1"/>
      <name val="Calibri"/>
      <family val="2"/>
      <scheme val="minor"/>
    </font>
    <font>
      <sz val="11"/>
      <color theme="0"/>
      <name val="Arial"/>
      <family val="2"/>
    </font>
    <font>
      <sz val="8"/>
      <color theme="0"/>
      <name val="Arial"/>
      <family val="2"/>
    </font>
  </fonts>
  <fills count="8">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rgb="FF4E4D4D"/>
        <bgColor indexed="64"/>
      </patternFill>
    </fill>
    <fill>
      <patternFill patternType="solid">
        <fgColor rgb="FFD9D9D9"/>
        <bgColor indexed="64"/>
      </patternFill>
    </fill>
    <fill>
      <patternFill patternType="solid">
        <fgColor rgb="FFFFFF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rgb="FFA6A6A6"/>
      </left>
      <right style="medium">
        <color rgb="FFA6A6A6"/>
      </right>
      <top style="medium">
        <color rgb="FFA6A6A6"/>
      </top>
      <bottom/>
      <diagonal/>
    </border>
    <border>
      <left style="medium">
        <color rgb="FFA6A6A6"/>
      </left>
      <right/>
      <top style="medium">
        <color rgb="FFA6A6A6"/>
      </top>
      <bottom style="medium">
        <color rgb="FFA6A6A6"/>
      </bottom>
      <diagonal/>
    </border>
    <border>
      <left/>
      <right style="medium">
        <color rgb="FFA6A6A6"/>
      </right>
      <top style="medium">
        <color rgb="FFA6A6A6"/>
      </top>
      <bottom style="medium">
        <color rgb="FFA6A6A6"/>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s>
  <cellStyleXfs count="12">
    <xf numFmtId="0" fontId="0" fillId="0" borderId="0"/>
    <xf numFmtId="43" fontId="6" fillId="0" borderId="0" applyFont="0" applyFill="0" applyBorder="0" applyAlignment="0" applyProtection="0"/>
    <xf numFmtId="41" fontId="6"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7" fillId="0" borderId="0"/>
    <xf numFmtId="43" fontId="6"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0" fontId="6" fillId="0" borderId="0"/>
    <xf numFmtId="0" fontId="1" fillId="0" borderId="0"/>
  </cellStyleXfs>
  <cellXfs count="150">
    <xf numFmtId="0" fontId="0" fillId="0" borderId="0" xfId="0"/>
    <xf numFmtId="0" fontId="3" fillId="0" borderId="1" xfId="5" applyFont="1" applyBorder="1" applyAlignment="1">
      <alignment horizontal="center" vertical="center"/>
    </xf>
    <xf numFmtId="165" fontId="2" fillId="0" borderId="1" xfId="3" applyNumberFormat="1" applyFont="1" applyFill="1" applyBorder="1" applyAlignment="1">
      <alignment horizontal="center" vertical="center" wrapText="1"/>
    </xf>
    <xf numFmtId="3" fontId="2" fillId="0" borderId="1" xfId="5" applyNumberFormat="1" applyFont="1" applyBorder="1" applyAlignment="1">
      <alignment horizontal="center" vertical="center" wrapText="1"/>
    </xf>
    <xf numFmtId="165" fontId="2" fillId="0" borderId="1" xfId="3" applyNumberFormat="1" applyFont="1" applyFill="1" applyBorder="1" applyAlignment="1">
      <alignment horizontal="left" vertical="center" wrapText="1"/>
    </xf>
    <xf numFmtId="9" fontId="2" fillId="0" borderId="1" xfId="5" applyNumberFormat="1" applyFont="1" applyBorder="1" applyAlignment="1">
      <alignment horizontal="center" vertical="center" wrapText="1"/>
    </xf>
    <xf numFmtId="0" fontId="3" fillId="2" borderId="1" xfId="5" applyFont="1" applyFill="1" applyBorder="1" applyAlignment="1">
      <alignment horizontal="center" vertical="center" wrapText="1"/>
    </xf>
    <xf numFmtId="3" fontId="3" fillId="2" borderId="1" xfId="5" applyNumberFormat="1" applyFont="1" applyFill="1" applyBorder="1" applyAlignment="1">
      <alignment horizontal="center" vertical="center" wrapText="1"/>
    </xf>
    <xf numFmtId="165" fontId="2" fillId="0" borderId="2" xfId="3" applyNumberFormat="1" applyFont="1" applyFill="1" applyBorder="1" applyAlignment="1">
      <alignment horizontal="center" vertical="center" wrapText="1"/>
    </xf>
    <xf numFmtId="165" fontId="2" fillId="0" borderId="3" xfId="3" applyNumberFormat="1" applyFont="1" applyFill="1" applyBorder="1" applyAlignment="1">
      <alignment horizontal="center" vertical="center" wrapText="1"/>
    </xf>
    <xf numFmtId="0" fontId="2" fillId="0" borderId="0" xfId="5" applyFont="1" applyAlignment="1">
      <alignment horizontal="left"/>
    </xf>
    <xf numFmtId="165" fontId="2" fillId="0" borderId="0" xfId="3" applyNumberFormat="1" applyFont="1" applyFill="1" applyBorder="1" applyAlignment="1">
      <alignment horizontal="center" vertical="center" wrapText="1"/>
    </xf>
    <xf numFmtId="0" fontId="3" fillId="0" borderId="1" xfId="5" applyFont="1" applyBorder="1" applyAlignment="1">
      <alignment horizontal="left" vertical="center"/>
    </xf>
    <xf numFmtId="0" fontId="3" fillId="0" borderId="1" xfId="5" applyFont="1" applyBorder="1" applyAlignment="1">
      <alignment horizontal="left" vertical="center" wrapText="1"/>
    </xf>
    <xf numFmtId="0" fontId="2" fillId="0" borderId="1" xfId="5" applyFont="1" applyBorder="1" applyAlignment="1">
      <alignment horizontal="left"/>
    </xf>
    <xf numFmtId="0" fontId="8" fillId="0" borderId="0" xfId="0" applyFont="1"/>
    <xf numFmtId="0" fontId="8" fillId="0" borderId="1" xfId="0" applyFont="1" applyBorder="1"/>
    <xf numFmtId="0" fontId="8" fillId="2" borderId="3" xfId="0" applyFont="1" applyFill="1" applyBorder="1"/>
    <xf numFmtId="3" fontId="4" fillId="0" borderId="1" xfId="5" applyNumberFormat="1" applyFont="1" applyBorder="1" applyAlignment="1">
      <alignment horizontal="center" vertical="center" wrapText="1"/>
    </xf>
    <xf numFmtId="41" fontId="8" fillId="0" borderId="0" xfId="2" applyFont="1" applyFill="1" applyBorder="1"/>
    <xf numFmtId="0" fontId="9" fillId="0" borderId="0" xfId="0" applyFont="1"/>
    <xf numFmtId="43" fontId="8" fillId="0" borderId="0" xfId="1" applyFont="1"/>
    <xf numFmtId="43" fontId="8" fillId="0" borderId="0" xfId="0" applyNumberFormat="1" applyFont="1"/>
    <xf numFmtId="41" fontId="8" fillId="0" borderId="0" xfId="2" applyFont="1"/>
    <xf numFmtId="0" fontId="10" fillId="0" borderId="1" xfId="0" applyFont="1" applyBorder="1" applyAlignment="1">
      <alignment horizontal="center" vertical="center"/>
    </xf>
    <xf numFmtId="3" fontId="2" fillId="3" borderId="2" xfId="5" applyNumberFormat="1" applyFont="1" applyFill="1" applyBorder="1" applyAlignment="1">
      <alignment horizontal="center" vertical="center" wrapText="1"/>
    </xf>
    <xf numFmtId="0" fontId="1" fillId="0" borderId="1" xfId="0" applyFont="1" applyBorder="1" applyAlignment="1">
      <alignment horizontal="center" vertical="center" wrapText="1"/>
    </xf>
    <xf numFmtId="3" fontId="2" fillId="3" borderId="1" xfId="5" applyNumberFormat="1" applyFont="1" applyFill="1" applyBorder="1" applyAlignment="1">
      <alignment horizontal="center" vertical="center" wrapText="1"/>
    </xf>
    <xf numFmtId="41" fontId="4" fillId="0" borderId="1" xfId="2" applyFont="1" applyFill="1" applyBorder="1" applyAlignment="1">
      <alignment vertical="center"/>
    </xf>
    <xf numFmtId="41" fontId="4" fillId="0" borderId="1" xfId="2" applyFont="1" applyFill="1" applyBorder="1" applyAlignment="1">
      <alignment horizontal="center" vertical="center"/>
    </xf>
    <xf numFmtId="0" fontId="4" fillId="0" borderId="1" xfId="0" applyFont="1" applyBorder="1" applyAlignment="1">
      <alignment horizontal="center"/>
    </xf>
    <xf numFmtId="0" fontId="3" fillId="0" borderId="1" xfId="0" applyFont="1" applyBorder="1" applyAlignment="1">
      <alignment wrapText="1"/>
    </xf>
    <xf numFmtId="0" fontId="3" fillId="0" borderId="1" xfId="0" applyFont="1" applyBorder="1" applyAlignment="1">
      <alignment horizontal="center"/>
    </xf>
    <xf numFmtId="0" fontId="5" fillId="0" borderId="1" xfId="0" applyFont="1" applyBorder="1" applyAlignment="1">
      <alignment horizontal="center"/>
    </xf>
    <xf numFmtId="3" fontId="3" fillId="0" borderId="1" xfId="5" applyNumberFormat="1" applyFont="1" applyBorder="1" applyAlignment="1">
      <alignment horizontal="center" vertical="center" wrapText="1"/>
    </xf>
    <xf numFmtId="14" fontId="3" fillId="0" borderId="1" xfId="5" applyNumberFormat="1" applyFont="1" applyBorder="1" applyAlignment="1">
      <alignment horizontal="center" vertical="center" wrapText="1"/>
    </xf>
    <xf numFmtId="3" fontId="12" fillId="0" borderId="1" xfId="0" applyNumberFormat="1" applyFont="1" applyBorder="1"/>
    <xf numFmtId="3" fontId="14" fillId="0" borderId="1" xfId="0" applyNumberFormat="1" applyFont="1" applyBorder="1" applyAlignment="1">
      <alignment horizontal="center"/>
    </xf>
    <xf numFmtId="3" fontId="16" fillId="0" borderId="1" xfId="5" applyNumberFormat="1" applyFont="1" applyBorder="1" applyAlignment="1">
      <alignment horizontal="center" vertical="center" wrapText="1"/>
    </xf>
    <xf numFmtId="41" fontId="8" fillId="0" borderId="1" xfId="2" applyFont="1" applyFill="1" applyBorder="1"/>
    <xf numFmtId="3" fontId="2" fillId="3" borderId="11" xfId="5" applyNumberFormat="1" applyFont="1" applyFill="1" applyBorder="1" applyAlignment="1">
      <alignment horizontal="center" vertical="center" wrapText="1"/>
    </xf>
    <xf numFmtId="3" fontId="2" fillId="2" borderId="5" xfId="5" applyNumberFormat="1" applyFont="1" applyFill="1" applyBorder="1" applyAlignment="1">
      <alignment horizontal="center" vertical="center" wrapText="1"/>
    </xf>
    <xf numFmtId="3" fontId="8" fillId="0" borderId="0" xfId="0" applyNumberFormat="1" applyFont="1"/>
    <xf numFmtId="0" fontId="4" fillId="4" borderId="1" xfId="0" applyFont="1" applyFill="1" applyBorder="1" applyAlignment="1">
      <alignment horizontal="center" vertical="center" wrapText="1"/>
    </xf>
    <xf numFmtId="0" fontId="12" fillId="4" borderId="1" xfId="0" applyFont="1" applyFill="1" applyBorder="1" applyAlignment="1">
      <alignment horizontal="center" vertical="center"/>
    </xf>
    <xf numFmtId="0" fontId="4" fillId="4" borderId="1" xfId="0" applyFont="1" applyFill="1" applyBorder="1" applyAlignment="1">
      <alignment horizontal="center" vertical="center"/>
    </xf>
    <xf numFmtId="14" fontId="4" fillId="4" borderId="1" xfId="0" applyNumberFormat="1" applyFont="1" applyFill="1" applyBorder="1" applyAlignment="1">
      <alignment horizontal="center" vertical="center"/>
    </xf>
    <xf numFmtId="3" fontId="4" fillId="4" borderId="1" xfId="5" applyNumberFormat="1" applyFont="1" applyFill="1" applyBorder="1" applyAlignment="1">
      <alignment horizontal="center" vertical="center" wrapText="1"/>
    </xf>
    <xf numFmtId="0" fontId="0" fillId="0" borderId="1" xfId="0" applyBorder="1"/>
    <xf numFmtId="166" fontId="0" fillId="0" borderId="1" xfId="0" applyNumberFormat="1" applyBorder="1"/>
    <xf numFmtId="3" fontId="0" fillId="0" borderId="0" xfId="0" applyNumberFormat="1"/>
    <xf numFmtId="166" fontId="0" fillId="0" borderId="0" xfId="0" applyNumberFormat="1"/>
    <xf numFmtId="4" fontId="0" fillId="0" borderId="0" xfId="0" applyNumberFormat="1"/>
    <xf numFmtId="41" fontId="4" fillId="4" borderId="1" xfId="2" applyFont="1" applyFill="1" applyBorder="1" applyAlignment="1">
      <alignment vertical="center"/>
    </xf>
    <xf numFmtId="41" fontId="4" fillId="4" borderId="1" xfId="2" applyFont="1" applyFill="1" applyBorder="1" applyAlignment="1">
      <alignment horizontal="center" vertical="center"/>
    </xf>
    <xf numFmtId="0" fontId="17" fillId="0" borderId="1" xfId="10" applyFont="1" applyBorder="1" applyAlignment="1">
      <alignment horizontal="center" vertical="center"/>
    </xf>
    <xf numFmtId="0" fontId="18" fillId="0" borderId="1" xfId="5" applyFont="1" applyBorder="1" applyAlignment="1">
      <alignment horizontal="center" vertical="center" wrapText="1"/>
    </xf>
    <xf numFmtId="14" fontId="18" fillId="0" borderId="1" xfId="11" applyNumberFormat="1" applyFont="1" applyBorder="1" applyAlignment="1">
      <alignment horizontal="center" vertical="center" wrapText="1"/>
    </xf>
    <xf numFmtId="3" fontId="3" fillId="4" borderId="1" xfId="5" applyNumberFormat="1" applyFont="1" applyFill="1" applyBorder="1" applyAlignment="1">
      <alignment horizontal="center" vertical="center" wrapText="1"/>
    </xf>
    <xf numFmtId="0" fontId="8" fillId="0" borderId="0" xfId="0" applyFont="1" applyAlignment="1">
      <alignment vertical="center"/>
    </xf>
    <xf numFmtId="0" fontId="7" fillId="0" borderId="1" xfId="6" applyBorder="1" applyAlignment="1">
      <alignment horizontal="left" vertical="center" wrapText="1"/>
    </xf>
    <xf numFmtId="0" fontId="2" fillId="0" borderId="0" xfId="5" applyFont="1" applyAlignment="1">
      <alignment horizontal="left" vertical="center"/>
    </xf>
    <xf numFmtId="165" fontId="2" fillId="0" borderId="0" xfId="3" applyNumberFormat="1" applyFont="1" applyFill="1" applyBorder="1" applyAlignment="1">
      <alignment horizontal="left" vertical="center" wrapText="1"/>
    </xf>
    <xf numFmtId="3" fontId="2" fillId="3" borderId="11" xfId="5" applyNumberFormat="1" applyFont="1" applyFill="1" applyBorder="1" applyAlignment="1">
      <alignment horizontal="left" vertical="center" wrapText="1"/>
    </xf>
    <xf numFmtId="3" fontId="2" fillId="3" borderId="1" xfId="5" applyNumberFormat="1" applyFont="1" applyFill="1" applyBorder="1" applyAlignment="1">
      <alignment horizontal="left" vertical="center" wrapText="1"/>
    </xf>
    <xf numFmtId="3" fontId="2" fillId="2" borderId="5" xfId="5" applyNumberFormat="1" applyFont="1" applyFill="1" applyBorder="1" applyAlignment="1">
      <alignment horizontal="left" vertical="center" wrapText="1"/>
    </xf>
    <xf numFmtId="0" fontId="8" fillId="0" borderId="0" xfId="0" applyFont="1" applyAlignment="1">
      <alignment horizontal="left" vertical="center"/>
    </xf>
    <xf numFmtId="3" fontId="14" fillId="0" borderId="1" xfId="0" applyNumberFormat="1" applyFont="1" applyBorder="1" applyAlignment="1">
      <alignment horizontal="left" vertical="center"/>
    </xf>
    <xf numFmtId="0" fontId="8" fillId="2" borderId="1" xfId="0" applyFont="1" applyFill="1" applyBorder="1"/>
    <xf numFmtId="0" fontId="19" fillId="0" borderId="0" xfId="0" applyFont="1"/>
    <xf numFmtId="0" fontId="9" fillId="0" borderId="16" xfId="0" applyFont="1" applyBorder="1" applyAlignment="1">
      <alignment horizontal="center" vertical="center"/>
    </xf>
    <xf numFmtId="0" fontId="9" fillId="0" borderId="17" xfId="0" applyFont="1" applyBorder="1" applyAlignment="1">
      <alignment horizontal="center" vertical="center" textRotation="90" wrapText="1"/>
    </xf>
    <xf numFmtId="0" fontId="9" fillId="0" borderId="17" xfId="0" applyFont="1" applyBorder="1" applyAlignment="1">
      <alignment horizontal="center" vertical="center" wrapText="1"/>
    </xf>
    <xf numFmtId="0" fontId="0" fillId="0" borderId="0" xfId="0" quotePrefix="1" applyAlignment="1">
      <alignment wrapText="1"/>
    </xf>
    <xf numFmtId="0" fontId="0" fillId="0" borderId="0" xfId="0" applyAlignment="1">
      <alignment wrapText="1"/>
    </xf>
    <xf numFmtId="0" fontId="8" fillId="0" borderId="1" xfId="0" applyFont="1" applyBorder="1" applyAlignment="1">
      <alignment horizontal="center"/>
    </xf>
    <xf numFmtId="0" fontId="4" fillId="4" borderId="1" xfId="0" applyFont="1" applyFill="1" applyBorder="1" applyAlignment="1">
      <alignment vertical="center" wrapText="1"/>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8" fillId="0" borderId="0" xfId="0" applyFont="1" applyAlignment="1">
      <alignment vertical="center" wrapText="1"/>
    </xf>
    <xf numFmtId="3" fontId="8" fillId="0" borderId="0" xfId="0" applyNumberFormat="1" applyFont="1" applyAlignment="1">
      <alignment vertical="center"/>
    </xf>
    <xf numFmtId="0" fontId="8" fillId="7" borderId="0" xfId="0" applyFont="1" applyFill="1" applyAlignment="1">
      <alignment vertical="center" wrapText="1"/>
    </xf>
    <xf numFmtId="0" fontId="22" fillId="0" borderId="1" xfId="10" applyFont="1" applyBorder="1" applyAlignment="1">
      <alignment horizontal="center" vertical="center"/>
    </xf>
    <xf numFmtId="0" fontId="12" fillId="0" borderId="1" xfId="0" applyFont="1" applyBorder="1" applyAlignment="1">
      <alignment horizontal="center" vertical="center" wrapText="1"/>
    </xf>
    <xf numFmtId="0" fontId="23" fillId="0" borderId="0" xfId="0" applyFont="1"/>
    <xf numFmtId="0" fontId="24" fillId="0" borderId="0" xfId="0" applyFont="1"/>
    <xf numFmtId="0" fontId="23" fillId="0" borderId="0" xfId="0" applyFont="1" applyAlignment="1">
      <alignment horizontal="center" vertical="center"/>
    </xf>
    <xf numFmtId="3" fontId="23" fillId="0" borderId="0" xfId="0" applyNumberFormat="1" applyFont="1" applyAlignment="1">
      <alignment horizontal="left" vertical="center"/>
    </xf>
    <xf numFmtId="0" fontId="23" fillId="0" borderId="0" xfId="0" applyFont="1" applyAlignment="1">
      <alignment horizontal="left" vertical="center"/>
    </xf>
    <xf numFmtId="43" fontId="23" fillId="0" borderId="0" xfId="1" applyFont="1" applyFill="1"/>
    <xf numFmtId="41" fontId="23" fillId="0" borderId="0" xfId="2" applyFont="1" applyFill="1" applyBorder="1"/>
    <xf numFmtId="0" fontId="23" fillId="0" borderId="0" xfId="0" applyFont="1" applyAlignment="1">
      <alignment vertical="center"/>
    </xf>
    <xf numFmtId="43" fontId="23" fillId="0" borderId="0" xfId="0" applyNumberFormat="1" applyFont="1" applyAlignment="1">
      <alignment horizontal="left" vertical="center"/>
    </xf>
    <xf numFmtId="43" fontId="23" fillId="0" borderId="0" xfId="0" applyNumberFormat="1" applyFont="1"/>
    <xf numFmtId="41" fontId="23" fillId="0" borderId="0" xfId="2" applyFont="1" applyFill="1"/>
    <xf numFmtId="3" fontId="23" fillId="0" borderId="0" xfId="0" applyNumberFormat="1" applyFont="1"/>
    <xf numFmtId="3" fontId="24" fillId="0" borderId="1" xfId="5" applyNumberFormat="1" applyFont="1" applyBorder="1" applyAlignment="1">
      <alignment horizontal="center" vertical="center" wrapText="1"/>
    </xf>
    <xf numFmtId="14" fontId="17" fillId="0" borderId="1" xfId="11" applyNumberFormat="1" applyFont="1" applyBorder="1" applyAlignment="1">
      <alignment horizontal="center" vertical="center" wrapText="1"/>
    </xf>
    <xf numFmtId="165" fontId="2" fillId="0" borderId="2" xfId="3" applyNumberFormat="1" applyFont="1" applyFill="1" applyBorder="1" applyAlignment="1">
      <alignment horizontal="left" vertical="center" wrapText="1"/>
    </xf>
    <xf numFmtId="165" fontId="2" fillId="0" borderId="5" xfId="3" applyNumberFormat="1" applyFont="1" applyFill="1" applyBorder="1" applyAlignment="1">
      <alignment horizontal="left" vertical="center" wrapText="1"/>
    </xf>
    <xf numFmtId="165" fontId="2" fillId="0" borderId="6" xfId="3" applyNumberFormat="1" applyFont="1" applyFill="1" applyBorder="1" applyAlignment="1">
      <alignment horizontal="left" vertical="center" wrapText="1"/>
    </xf>
    <xf numFmtId="0" fontId="2" fillId="0" borderId="1" xfId="5" applyFont="1" applyBorder="1" applyAlignment="1">
      <alignment horizontal="left" vertical="center" wrapText="1"/>
    </xf>
    <xf numFmtId="0" fontId="3" fillId="0" borderId="1" xfId="5" applyFont="1" applyBorder="1" applyAlignment="1">
      <alignment horizontal="left" vertical="center" wrapText="1"/>
    </xf>
    <xf numFmtId="0" fontId="8" fillId="0" borderId="1" xfId="0" applyFont="1" applyBorder="1" applyAlignment="1">
      <alignment horizontal="center"/>
    </xf>
    <xf numFmtId="0" fontId="11" fillId="3" borderId="1" xfId="0" applyFont="1" applyFill="1" applyBorder="1" applyAlignment="1">
      <alignment horizontal="center" vertical="center"/>
    </xf>
    <xf numFmtId="0" fontId="2" fillId="3" borderId="1" xfId="5" applyFont="1" applyFill="1" applyBorder="1" applyAlignment="1">
      <alignment horizontal="center" vertical="center"/>
    </xf>
    <xf numFmtId="0" fontId="2" fillId="0" borderId="6" xfId="5" applyFont="1" applyBorder="1" applyAlignment="1">
      <alignment horizontal="center"/>
    </xf>
    <xf numFmtId="0" fontId="2" fillId="0" borderId="1" xfId="5" applyFont="1" applyBorder="1" applyAlignment="1">
      <alignment horizontal="center"/>
    </xf>
    <xf numFmtId="0" fontId="2" fillId="0" borderId="2" xfId="5" applyFont="1" applyBorder="1" applyAlignment="1">
      <alignment horizontal="center"/>
    </xf>
    <xf numFmtId="0" fontId="2" fillId="0" borderId="1" xfId="0" applyFont="1" applyBorder="1" applyAlignment="1">
      <alignment horizontal="center"/>
    </xf>
    <xf numFmtId="0" fontId="2" fillId="0" borderId="1" xfId="5" applyFont="1" applyBorder="1" applyAlignment="1">
      <alignment horizontal="left"/>
    </xf>
    <xf numFmtId="0" fontId="2" fillId="3" borderId="3" xfId="5" applyFont="1" applyFill="1" applyBorder="1" applyAlignment="1">
      <alignment horizontal="center" vertical="center" wrapText="1"/>
    </xf>
    <xf numFmtId="0" fontId="2" fillId="3" borderId="4" xfId="5" applyFont="1" applyFill="1" applyBorder="1" applyAlignment="1">
      <alignment horizontal="center" vertical="center" wrapText="1"/>
    </xf>
    <xf numFmtId="0" fontId="2" fillId="3" borderId="11" xfId="5" applyFont="1" applyFill="1" applyBorder="1" applyAlignment="1">
      <alignment horizontal="center" vertical="center" wrapText="1"/>
    </xf>
    <xf numFmtId="0" fontId="2" fillId="3" borderId="7" xfId="5" applyFont="1" applyFill="1" applyBorder="1" applyAlignment="1">
      <alignment horizontal="center" vertical="center" wrapText="1"/>
    </xf>
    <xf numFmtId="0" fontId="2" fillId="3" borderId="8" xfId="5" applyFont="1" applyFill="1" applyBorder="1" applyAlignment="1">
      <alignment horizontal="center" vertical="center" wrapText="1"/>
    </xf>
    <xf numFmtId="0" fontId="2" fillId="3" borderId="9" xfId="5" applyFont="1" applyFill="1" applyBorder="1" applyAlignment="1">
      <alignment horizontal="center" vertical="center" wrapText="1"/>
    </xf>
    <xf numFmtId="0" fontId="2" fillId="3" borderId="10" xfId="5" applyFont="1" applyFill="1" applyBorder="1" applyAlignment="1">
      <alignment horizontal="center" vertical="center" wrapText="1"/>
    </xf>
    <xf numFmtId="0" fontId="2" fillId="0" borderId="1" xfId="5" applyFont="1" applyBorder="1" applyAlignment="1">
      <alignment horizontal="left" vertical="center"/>
    </xf>
    <xf numFmtId="3" fontId="3" fillId="0" borderId="1" xfId="5" applyNumberFormat="1" applyFont="1" applyBorder="1" applyAlignment="1">
      <alignment horizontal="left" vertical="center" wrapText="1"/>
    </xf>
    <xf numFmtId="3" fontId="2" fillId="3" borderId="3" xfId="5" applyNumberFormat="1" applyFont="1" applyFill="1" applyBorder="1" applyAlignment="1">
      <alignment horizontal="center" vertical="center" wrapText="1"/>
    </xf>
    <xf numFmtId="3" fontId="2" fillId="3" borderId="11" xfId="5" applyNumberFormat="1" applyFont="1" applyFill="1" applyBorder="1" applyAlignment="1">
      <alignment horizontal="center" vertical="center" wrapText="1"/>
    </xf>
    <xf numFmtId="0" fontId="11" fillId="0" borderId="0" xfId="0" applyFont="1" applyAlignment="1">
      <alignment horizontal="center"/>
    </xf>
    <xf numFmtId="165" fontId="2" fillId="3" borderId="1" xfId="3" applyNumberFormat="1" applyFont="1" applyFill="1" applyBorder="1" applyAlignment="1">
      <alignment horizontal="center" vertical="center" wrapText="1"/>
    </xf>
    <xf numFmtId="3" fontId="2" fillId="3" borderId="1" xfId="5" applyNumberFormat="1" applyFont="1" applyFill="1" applyBorder="1" applyAlignment="1">
      <alignment horizontal="center" vertical="center" wrapText="1"/>
    </xf>
    <xf numFmtId="3" fontId="2" fillId="2" borderId="2" xfId="5" applyNumberFormat="1" applyFont="1" applyFill="1" applyBorder="1" applyAlignment="1">
      <alignment horizontal="center" vertical="center" wrapText="1"/>
    </xf>
    <xf numFmtId="3" fontId="2" fillId="2" borderId="6" xfId="5" applyNumberFormat="1" applyFont="1" applyFill="1" applyBorder="1" applyAlignment="1">
      <alignment horizontal="center" vertical="center" wrapText="1"/>
    </xf>
    <xf numFmtId="0" fontId="13" fillId="3" borderId="3" xfId="0" applyFont="1" applyFill="1" applyBorder="1" applyAlignment="1">
      <alignment horizontal="center" vertical="center"/>
    </xf>
    <xf numFmtId="0" fontId="13" fillId="3" borderId="4" xfId="0" applyFont="1" applyFill="1" applyBorder="1" applyAlignment="1">
      <alignment horizontal="center" vertical="center"/>
    </xf>
    <xf numFmtId="0" fontId="13" fillId="3" borderId="11" xfId="0" applyFont="1" applyFill="1" applyBorder="1" applyAlignment="1">
      <alignment horizontal="center" vertical="center"/>
    </xf>
    <xf numFmtId="0" fontId="20" fillId="5" borderId="12" xfId="0" applyFont="1" applyFill="1" applyBorder="1" applyAlignment="1">
      <alignment horizontal="center" vertical="center" wrapText="1"/>
    </xf>
    <xf numFmtId="0" fontId="20" fillId="5" borderId="15" xfId="0" applyFont="1" applyFill="1" applyBorder="1" applyAlignment="1">
      <alignment horizontal="center" vertical="center" wrapText="1"/>
    </xf>
    <xf numFmtId="0" fontId="20" fillId="5" borderId="16" xfId="0" applyFont="1" applyFill="1" applyBorder="1" applyAlignment="1">
      <alignment horizontal="center" vertical="center" wrapText="1"/>
    </xf>
    <xf numFmtId="0" fontId="20" fillId="5" borderId="12" xfId="0" applyFont="1" applyFill="1" applyBorder="1" applyAlignment="1">
      <alignment horizontal="center" vertical="center" textRotation="90" wrapText="1"/>
    </xf>
    <xf numFmtId="0" fontId="20" fillId="5" borderId="15" xfId="0" applyFont="1" applyFill="1" applyBorder="1" applyAlignment="1">
      <alignment horizontal="center" vertical="center" textRotation="90" wrapText="1"/>
    </xf>
    <xf numFmtId="0" fontId="20" fillId="5" borderId="16" xfId="0" applyFont="1" applyFill="1" applyBorder="1" applyAlignment="1">
      <alignment horizontal="center" vertical="center" textRotation="90" wrapText="1"/>
    </xf>
    <xf numFmtId="0" fontId="21" fillId="6" borderId="12" xfId="0" applyFont="1" applyFill="1" applyBorder="1" applyAlignment="1">
      <alignment horizontal="center" vertical="center" wrapText="1"/>
    </xf>
    <xf numFmtId="0" fontId="21" fillId="6" borderId="15" xfId="0" applyFont="1" applyFill="1" applyBorder="1" applyAlignment="1">
      <alignment horizontal="center" vertical="center" wrapText="1"/>
    </xf>
    <xf numFmtId="0" fontId="21" fillId="6" borderId="16" xfId="0" applyFont="1" applyFill="1" applyBorder="1" applyAlignment="1">
      <alignment horizontal="center" vertical="center" wrapText="1"/>
    </xf>
    <xf numFmtId="0" fontId="21" fillId="6" borderId="13" xfId="0" applyFont="1" applyFill="1" applyBorder="1" applyAlignment="1">
      <alignment horizontal="center" vertical="center" wrapText="1"/>
    </xf>
    <xf numFmtId="0" fontId="21" fillId="6" borderId="14" xfId="0" applyFont="1" applyFill="1" applyBorder="1" applyAlignment="1">
      <alignment horizontal="center" vertical="center" wrapText="1"/>
    </xf>
    <xf numFmtId="0" fontId="21" fillId="6" borderId="12" xfId="0" applyFont="1" applyFill="1" applyBorder="1" applyAlignment="1">
      <alignment horizontal="center" vertical="center" textRotation="90" wrapText="1"/>
    </xf>
    <xf numFmtId="0" fontId="21" fillId="6" borderId="16" xfId="0" applyFont="1" applyFill="1" applyBorder="1" applyAlignment="1">
      <alignment horizontal="center" vertical="center" textRotation="90" wrapText="1"/>
    </xf>
    <xf numFmtId="0" fontId="21" fillId="6" borderId="15" xfId="0" applyFont="1" applyFill="1" applyBorder="1" applyAlignment="1">
      <alignment horizontal="center" vertical="center" textRotation="90"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11" fillId="3" borderId="11" xfId="0" applyFont="1" applyFill="1" applyBorder="1" applyAlignment="1">
      <alignment horizontal="center" vertical="center"/>
    </xf>
    <xf numFmtId="0" fontId="0" fillId="0" borderId="2" xfId="0" applyBorder="1" applyAlignment="1">
      <alignment horizontal="center"/>
    </xf>
    <xf numFmtId="0" fontId="0" fillId="0" borderId="6" xfId="0" applyBorder="1" applyAlignment="1">
      <alignment horizontal="center"/>
    </xf>
  </cellXfs>
  <cellStyles count="12">
    <cellStyle name="Millares" xfId="1" builtinId="3"/>
    <cellStyle name="Millares [0]" xfId="2" builtinId="6"/>
    <cellStyle name="Millares [0] 2" xfId="8" xr:uid="{0EF1ABAF-CA96-41A0-97CE-200A7AC97200}"/>
    <cellStyle name="Millares 10" xfId="3" xr:uid="{00000000-0005-0000-0000-000002000000}"/>
    <cellStyle name="Millares 10 2" xfId="9" xr:uid="{D2958175-C115-464A-A9C4-25A4ABD192D1}"/>
    <cellStyle name="Millares 2" xfId="7" xr:uid="{C405BC14-11B3-4DF7-94E4-9C8DD12E098E}"/>
    <cellStyle name="Normal" xfId="0" builtinId="0"/>
    <cellStyle name="Normal 10 2" xfId="4" xr:uid="{00000000-0005-0000-0000-000004000000}"/>
    <cellStyle name="Normal 14" xfId="5" xr:uid="{00000000-0005-0000-0000-000005000000}"/>
    <cellStyle name="Normal 2" xfId="6" xr:uid="{00000000-0005-0000-0000-000006000000}"/>
    <cellStyle name="Normal 3" xfId="11" xr:uid="{9B0A05EA-C9B0-45B2-82A6-3835E9C30C94}"/>
    <cellStyle name="Normal 4 2" xfId="10" xr:uid="{83C14573-CE1C-4028-A564-D97634A9C7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447675</xdr:colOff>
      <xdr:row>0</xdr:row>
      <xdr:rowOff>38100</xdr:rowOff>
    </xdr:from>
    <xdr:to>
      <xdr:col>7</xdr:col>
      <xdr:colOff>439371</xdr:colOff>
      <xdr:row>2</xdr:row>
      <xdr:rowOff>66675</xdr:rowOff>
    </xdr:to>
    <xdr:pic>
      <xdr:nvPicPr>
        <xdr:cNvPr id="2" name="Imagen 1" descr="Logotipo SENA">
          <a:extLst>
            <a:ext uri="{FF2B5EF4-FFF2-40B4-BE49-F238E27FC236}">
              <a16:creationId xmlns:a16="http://schemas.microsoft.com/office/drawing/2014/main" id="{E7354500-2EE3-4EEB-9281-38EEC845209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96500" y="38100"/>
          <a:ext cx="687021"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647212</xdr:colOff>
      <xdr:row>35</xdr:row>
      <xdr:rowOff>195384</xdr:rowOff>
    </xdr:from>
    <xdr:to>
      <xdr:col>11</xdr:col>
      <xdr:colOff>850176</xdr:colOff>
      <xdr:row>38</xdr:row>
      <xdr:rowOff>268653</xdr:rowOff>
    </xdr:to>
    <xdr:pic>
      <xdr:nvPicPr>
        <xdr:cNvPr id="3" name="Imagen 2">
          <a:extLst>
            <a:ext uri="{FF2B5EF4-FFF2-40B4-BE49-F238E27FC236}">
              <a16:creationId xmlns:a16="http://schemas.microsoft.com/office/drawing/2014/main" id="{7F1052AB-76C9-41F7-795F-3EF6AA610868}"/>
            </a:ext>
          </a:extLst>
        </xdr:cNvPr>
        <xdr:cNvPicPr>
          <a:picLocks noChangeAspect="1"/>
        </xdr:cNvPicPr>
      </xdr:nvPicPr>
      <xdr:blipFill>
        <a:blip xmlns:r="http://schemas.openxmlformats.org/officeDocument/2006/relationships" r:embed="rId2"/>
        <a:stretch>
          <a:fillRect/>
        </a:stretch>
      </xdr:blipFill>
      <xdr:spPr>
        <a:xfrm>
          <a:off x="14446250" y="44108076"/>
          <a:ext cx="1631714" cy="122115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447675</xdr:colOff>
      <xdr:row>0</xdr:row>
      <xdr:rowOff>38100</xdr:rowOff>
    </xdr:from>
    <xdr:to>
      <xdr:col>7</xdr:col>
      <xdr:colOff>439371</xdr:colOff>
      <xdr:row>2</xdr:row>
      <xdr:rowOff>66675</xdr:rowOff>
    </xdr:to>
    <xdr:pic>
      <xdr:nvPicPr>
        <xdr:cNvPr id="2" name="Imagen 1" descr="Logotipo SENA">
          <a:extLst>
            <a:ext uri="{FF2B5EF4-FFF2-40B4-BE49-F238E27FC236}">
              <a16:creationId xmlns:a16="http://schemas.microsoft.com/office/drawing/2014/main" id="{6D42393F-71CB-4B60-BC4C-29A893545B2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20275" y="38100"/>
          <a:ext cx="7048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xdr:colOff>
      <xdr:row>24</xdr:row>
      <xdr:rowOff>36636</xdr:rowOff>
    </xdr:from>
    <xdr:to>
      <xdr:col>11</xdr:col>
      <xdr:colOff>1974273</xdr:colOff>
      <xdr:row>26</xdr:row>
      <xdr:rowOff>0</xdr:rowOff>
    </xdr:to>
    <xdr:pic>
      <xdr:nvPicPr>
        <xdr:cNvPr id="3" name="Imagen 2">
          <a:extLst>
            <a:ext uri="{FF2B5EF4-FFF2-40B4-BE49-F238E27FC236}">
              <a16:creationId xmlns:a16="http://schemas.microsoft.com/office/drawing/2014/main" id="{C402D607-B45F-46FD-8544-B972D0C12297}"/>
            </a:ext>
          </a:extLst>
        </xdr:cNvPr>
        <xdr:cNvPicPr>
          <a:picLocks noChangeAspect="1"/>
        </xdr:cNvPicPr>
      </xdr:nvPicPr>
      <xdr:blipFill>
        <a:blip xmlns:r="http://schemas.openxmlformats.org/officeDocument/2006/relationships" r:embed="rId2"/>
        <a:stretch>
          <a:fillRect/>
        </a:stretch>
      </xdr:blipFill>
      <xdr:spPr>
        <a:xfrm>
          <a:off x="14067693" y="12394713"/>
          <a:ext cx="1974272" cy="72047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63EF9-EDFA-49BF-BB59-869DA6C5F3B3}">
  <dimension ref="A1:U48"/>
  <sheetViews>
    <sheetView tabSelected="1" view="pageBreakPreview" topLeftCell="A31" zoomScale="78" zoomScaleNormal="78" zoomScaleSheetLayoutView="78" workbookViewId="0">
      <selection activeCell="H38" sqref="H38"/>
    </sheetView>
  </sheetViews>
  <sheetFormatPr baseColWidth="10" defaultColWidth="11.42578125" defaultRowHeight="14.25" x14ac:dyDescent="0.2"/>
  <cols>
    <col min="1" max="1" width="22.28515625" style="15" bestFit="1" customWidth="1"/>
    <col min="2" max="2" width="23.5703125" style="15" bestFit="1" customWidth="1"/>
    <col min="3" max="3" width="43.42578125" style="15" customWidth="1"/>
    <col min="4" max="4" width="29.5703125" style="15" customWidth="1"/>
    <col min="5" max="5" width="13.42578125" style="15" customWidth="1"/>
    <col min="6" max="6" width="12.42578125" style="15" customWidth="1"/>
    <col min="7" max="7" width="10.42578125" style="15" customWidth="1"/>
    <col min="8" max="8" width="17.42578125" style="15" customWidth="1"/>
    <col min="9" max="9" width="14" style="15" customWidth="1"/>
    <col min="10" max="10" width="20.5703125" style="15" customWidth="1"/>
    <col min="11" max="11" width="21.42578125" style="15" customWidth="1"/>
    <col min="12" max="12" width="95.42578125" style="66" customWidth="1"/>
    <col min="13" max="13" width="90.42578125" style="66" customWidth="1"/>
    <col min="14" max="14" width="13.7109375" style="15" hidden="1" customWidth="1"/>
    <col min="15" max="15" width="13.85546875" style="15" hidden="1" customWidth="1"/>
    <col min="16" max="16" width="12.140625" style="15" hidden="1" customWidth="1"/>
    <col min="17" max="17" width="33.5703125" style="15" hidden="1" customWidth="1"/>
    <col min="18" max="18" width="59.5703125" style="15" hidden="1" customWidth="1"/>
    <col min="19" max="19" width="43.140625" style="15" customWidth="1"/>
    <col min="20" max="20" width="46.140625" style="59" customWidth="1"/>
    <col min="21" max="16384" width="11.42578125" style="15"/>
  </cols>
  <sheetData>
    <row r="1" spans="1:20" ht="21.75" customHeight="1" x14ac:dyDescent="0.2">
      <c r="A1" s="103"/>
      <c r="B1" s="103"/>
      <c r="C1" s="103"/>
      <c r="D1" s="103"/>
      <c r="E1" s="103"/>
      <c r="F1" s="103"/>
      <c r="G1" s="103"/>
      <c r="H1" s="103"/>
      <c r="I1" s="103"/>
      <c r="J1" s="103"/>
      <c r="K1" s="103"/>
      <c r="L1" s="103"/>
      <c r="M1" s="103"/>
      <c r="N1" s="103"/>
      <c r="O1" s="103"/>
      <c r="P1" s="103"/>
      <c r="Q1" s="75"/>
      <c r="R1" s="75"/>
      <c r="S1" s="24" t="s">
        <v>0</v>
      </c>
    </row>
    <row r="2" spans="1:20" ht="30.75" customHeight="1" x14ac:dyDescent="0.2">
      <c r="A2" s="103"/>
      <c r="B2" s="103"/>
      <c r="C2" s="103"/>
      <c r="D2" s="103"/>
      <c r="E2" s="103"/>
      <c r="F2" s="103"/>
      <c r="G2" s="103"/>
      <c r="H2" s="103"/>
      <c r="I2" s="103"/>
      <c r="J2" s="103"/>
      <c r="K2" s="103"/>
      <c r="L2" s="103"/>
      <c r="M2" s="103"/>
      <c r="N2" s="103"/>
      <c r="O2" s="103"/>
      <c r="P2" s="103"/>
      <c r="Q2" s="75"/>
      <c r="R2" s="75"/>
      <c r="S2" s="26" t="s">
        <v>1</v>
      </c>
    </row>
    <row r="3" spans="1:20" ht="34.5" customHeight="1" x14ac:dyDescent="0.2">
      <c r="A3" s="104" t="s">
        <v>2</v>
      </c>
      <c r="B3" s="104"/>
      <c r="C3" s="104"/>
      <c r="D3" s="104"/>
      <c r="E3" s="104"/>
      <c r="F3" s="104"/>
      <c r="G3" s="104"/>
      <c r="H3" s="104"/>
      <c r="I3" s="104"/>
      <c r="J3" s="104"/>
      <c r="K3" s="104"/>
      <c r="L3" s="104"/>
      <c r="M3" s="104"/>
      <c r="N3" s="104"/>
      <c r="O3" s="104"/>
      <c r="P3" s="104"/>
      <c r="Q3" s="104"/>
      <c r="R3" s="104"/>
      <c r="S3" s="104"/>
    </row>
    <row r="4" spans="1:20" x14ac:dyDescent="0.2">
      <c r="A4" s="105" t="s">
        <v>3</v>
      </c>
      <c r="B4" s="105"/>
      <c r="C4" s="105"/>
      <c r="D4" s="105"/>
      <c r="E4" s="105"/>
      <c r="F4" s="105"/>
      <c r="G4" s="105"/>
      <c r="H4" s="105"/>
      <c r="I4" s="105"/>
      <c r="J4" s="105"/>
      <c r="K4" s="105"/>
      <c r="L4" s="105"/>
      <c r="M4" s="105"/>
      <c r="N4" s="105"/>
      <c r="O4" s="105"/>
      <c r="P4" s="105"/>
      <c r="Q4" s="105"/>
      <c r="R4" s="105"/>
      <c r="S4" s="105"/>
    </row>
    <row r="5" spans="1:20" x14ac:dyDescent="0.2">
      <c r="A5" s="106"/>
      <c r="B5" s="107"/>
      <c r="C5" s="107"/>
      <c r="D5" s="107"/>
      <c r="E5" s="107"/>
      <c r="F5" s="107"/>
      <c r="G5" s="107"/>
      <c r="H5" s="107"/>
      <c r="I5" s="107"/>
      <c r="J5" s="107"/>
      <c r="K5" s="107"/>
      <c r="L5" s="107"/>
      <c r="M5" s="107"/>
      <c r="N5" s="107"/>
      <c r="O5" s="107"/>
      <c r="P5" s="107"/>
      <c r="Q5" s="108"/>
      <c r="R5" s="108"/>
      <c r="S5" s="108"/>
    </row>
    <row r="6" spans="1:20" x14ac:dyDescent="0.2">
      <c r="A6" s="109" t="s">
        <v>4</v>
      </c>
      <c r="B6" s="109"/>
      <c r="C6" s="109"/>
      <c r="D6" s="109"/>
      <c r="E6" s="109"/>
      <c r="F6" s="109"/>
      <c r="G6" s="109"/>
      <c r="H6" s="109"/>
      <c r="I6" s="109"/>
      <c r="J6" s="109"/>
      <c r="K6" s="109"/>
      <c r="L6" s="109"/>
      <c r="M6" s="109"/>
      <c r="N6" s="109"/>
      <c r="O6" s="109"/>
      <c r="P6" s="109"/>
      <c r="Q6" s="109"/>
      <c r="R6" s="109"/>
      <c r="S6" s="109"/>
    </row>
    <row r="8" spans="1:20" x14ac:dyDescent="0.2">
      <c r="A8" s="110" t="s">
        <v>5</v>
      </c>
      <c r="B8" s="110"/>
      <c r="C8" s="110"/>
      <c r="D8" s="110"/>
      <c r="E8" s="110"/>
      <c r="F8" s="110"/>
      <c r="G8" s="110"/>
      <c r="H8" s="110"/>
      <c r="I8" s="110"/>
      <c r="J8" s="110"/>
      <c r="K8" s="14"/>
      <c r="L8" s="61"/>
      <c r="M8" s="61"/>
      <c r="N8" s="10"/>
      <c r="O8" s="10"/>
      <c r="P8" s="10"/>
      <c r="Q8" s="10"/>
      <c r="R8" s="10"/>
    </row>
    <row r="9" spans="1:20" x14ac:dyDescent="0.2">
      <c r="A9" s="118" t="s">
        <v>6</v>
      </c>
      <c r="B9" s="118"/>
      <c r="C9" s="118"/>
      <c r="D9" s="12"/>
      <c r="E9" s="1"/>
      <c r="F9" s="2"/>
      <c r="G9" s="2"/>
      <c r="H9" s="2"/>
      <c r="I9" s="2"/>
      <c r="J9" s="9"/>
      <c r="K9" s="9"/>
      <c r="L9" s="62"/>
      <c r="M9" s="62"/>
      <c r="N9" s="11"/>
      <c r="O9" s="11"/>
      <c r="P9" s="11"/>
      <c r="Q9" s="11"/>
      <c r="R9" s="11"/>
    </row>
    <row r="10" spans="1:20" x14ac:dyDescent="0.2">
      <c r="A10" s="119">
        <f>K35</f>
        <v>853353974.4000001</v>
      </c>
      <c r="B10" s="102"/>
      <c r="C10" s="102"/>
      <c r="D10" s="13"/>
      <c r="E10" s="3"/>
      <c r="F10" s="2"/>
      <c r="G10" s="2"/>
      <c r="H10" s="1"/>
      <c r="I10" s="8"/>
      <c r="J10" s="98" t="s">
        <v>7</v>
      </c>
      <c r="K10" s="99"/>
      <c r="L10" s="99"/>
      <c r="M10" s="99"/>
      <c r="N10" s="99"/>
      <c r="O10" s="99"/>
      <c r="P10" s="99"/>
      <c r="Q10" s="99"/>
      <c r="R10" s="99"/>
      <c r="S10" s="100"/>
    </row>
    <row r="11" spans="1:20" x14ac:dyDescent="0.2">
      <c r="A11" s="101" t="s">
        <v>8</v>
      </c>
      <c r="B11" s="102"/>
      <c r="C11" s="102"/>
      <c r="D11" s="13"/>
      <c r="E11" s="3"/>
      <c r="F11" s="2"/>
      <c r="G11" s="2"/>
      <c r="H11" s="2"/>
      <c r="I11" s="8"/>
      <c r="J11" s="4" t="s">
        <v>9</v>
      </c>
      <c r="K11" s="99" t="s">
        <v>10</v>
      </c>
      <c r="L11" s="99"/>
      <c r="M11" s="99"/>
      <c r="N11" s="99"/>
      <c r="O11" s="99"/>
      <c r="P11" s="99"/>
      <c r="Q11" s="99"/>
      <c r="R11" s="99"/>
      <c r="S11" s="100"/>
    </row>
    <row r="12" spans="1:20" ht="22.5" x14ac:dyDescent="0.2">
      <c r="A12" s="101" t="s">
        <v>11</v>
      </c>
      <c r="B12" s="102"/>
      <c r="C12" s="102"/>
      <c r="D12" s="13"/>
      <c r="E12" s="5"/>
      <c r="F12" s="2"/>
      <c r="G12" s="2"/>
      <c r="H12" s="2"/>
      <c r="I12" s="8"/>
      <c r="J12" s="2" t="s">
        <v>12</v>
      </c>
      <c r="K12" s="4" t="s">
        <v>13</v>
      </c>
      <c r="L12" s="4"/>
      <c r="M12" s="4"/>
      <c r="N12" s="4"/>
      <c r="O12" s="4"/>
      <c r="P12" s="4"/>
      <c r="Q12" s="4"/>
      <c r="R12" s="4"/>
      <c r="S12" s="16"/>
    </row>
    <row r="13" spans="1:20" ht="42.75" customHeight="1" x14ac:dyDescent="0.2">
      <c r="A13" s="127" t="s">
        <v>14</v>
      </c>
      <c r="B13" s="111" t="s">
        <v>15</v>
      </c>
      <c r="C13" s="111" t="s">
        <v>16</v>
      </c>
      <c r="D13" s="111" t="s">
        <v>17</v>
      </c>
      <c r="E13" s="111" t="s">
        <v>18</v>
      </c>
      <c r="F13" s="114" t="s">
        <v>19</v>
      </c>
      <c r="G13" s="115"/>
      <c r="H13" s="123" t="s">
        <v>20</v>
      </c>
      <c r="I13" s="123"/>
      <c r="J13" s="121" t="s">
        <v>21</v>
      </c>
      <c r="K13" s="121" t="s">
        <v>22</v>
      </c>
      <c r="L13" s="63"/>
      <c r="M13" s="63"/>
      <c r="N13" s="121" t="s">
        <v>21</v>
      </c>
      <c r="O13" s="121" t="s">
        <v>22</v>
      </c>
      <c r="P13" s="25" t="s">
        <v>23</v>
      </c>
      <c r="Q13" s="120" t="s">
        <v>24</v>
      </c>
      <c r="R13" s="120" t="s">
        <v>25</v>
      </c>
      <c r="S13" s="104" t="s">
        <v>26</v>
      </c>
    </row>
    <row r="14" spans="1:20" ht="30.75" customHeight="1" x14ac:dyDescent="0.2">
      <c r="A14" s="128"/>
      <c r="B14" s="112"/>
      <c r="C14" s="112"/>
      <c r="D14" s="112"/>
      <c r="E14" s="112"/>
      <c r="F14" s="116"/>
      <c r="G14" s="117"/>
      <c r="H14" s="111" t="s">
        <v>27</v>
      </c>
      <c r="I14" s="111" t="s">
        <v>28</v>
      </c>
      <c r="J14" s="124"/>
      <c r="K14" s="124"/>
      <c r="L14" s="64"/>
      <c r="M14" s="64"/>
      <c r="N14" s="124"/>
      <c r="O14" s="124"/>
      <c r="P14" s="27" t="s">
        <v>29</v>
      </c>
      <c r="Q14" s="121"/>
      <c r="R14" s="121"/>
      <c r="S14" s="104"/>
    </row>
    <row r="15" spans="1:20" ht="18" customHeight="1" x14ac:dyDescent="0.2">
      <c r="A15" s="129"/>
      <c r="B15" s="113"/>
      <c r="C15" s="113"/>
      <c r="D15" s="113"/>
      <c r="E15" s="113"/>
      <c r="F15" s="6" t="s">
        <v>30</v>
      </c>
      <c r="G15" s="6" t="s">
        <v>31</v>
      </c>
      <c r="H15" s="113"/>
      <c r="I15" s="113"/>
      <c r="J15" s="125" t="s">
        <v>298</v>
      </c>
      <c r="K15" s="126"/>
      <c r="L15" s="65" t="s">
        <v>33</v>
      </c>
      <c r="M15" s="65" t="s">
        <v>34</v>
      </c>
      <c r="N15" s="125" t="s">
        <v>35</v>
      </c>
      <c r="O15" s="126"/>
      <c r="P15" s="7"/>
      <c r="Q15" s="7" t="s">
        <v>24</v>
      </c>
      <c r="R15" s="7" t="s">
        <v>25</v>
      </c>
      <c r="S15" s="68" t="s">
        <v>26</v>
      </c>
      <c r="T15" s="59" t="s">
        <v>36</v>
      </c>
    </row>
    <row r="16" spans="1:20" s="59" customFormat="1" ht="315" x14ac:dyDescent="0.25">
      <c r="A16" s="43" t="s">
        <v>37</v>
      </c>
      <c r="B16" s="43" t="s">
        <v>38</v>
      </c>
      <c r="C16" s="77" t="s">
        <v>39</v>
      </c>
      <c r="D16" s="43" t="s">
        <v>40</v>
      </c>
      <c r="E16" s="82">
        <v>1</v>
      </c>
      <c r="F16" s="55">
        <v>9</v>
      </c>
      <c r="G16" s="56">
        <v>0</v>
      </c>
      <c r="H16" s="57">
        <v>44972</v>
      </c>
      <c r="I16" s="57">
        <v>45244</v>
      </c>
      <c r="J16" s="58">
        <v>4020296</v>
      </c>
      <c r="K16" s="47">
        <f t="shared" ref="K16:K25" si="0">(F16*J16+(J16/30*G16))*E16</f>
        <v>36182664</v>
      </c>
      <c r="L16" s="60" t="s">
        <v>41</v>
      </c>
      <c r="M16" s="60" t="s">
        <v>42</v>
      </c>
      <c r="N16" s="29">
        <f t="shared" ref="N16:O25" si="1">+J16</f>
        <v>4020296</v>
      </c>
      <c r="O16" s="18">
        <f t="shared" si="1"/>
        <v>36182664</v>
      </c>
      <c r="P16" s="47" t="s">
        <v>43</v>
      </c>
      <c r="Q16" s="47" t="s">
        <v>44</v>
      </c>
      <c r="R16" s="47" t="s">
        <v>45</v>
      </c>
      <c r="S16" s="76" t="s">
        <v>46</v>
      </c>
      <c r="T16" s="79" t="s">
        <v>47</v>
      </c>
    </row>
    <row r="17" spans="1:20" s="59" customFormat="1" ht="252" x14ac:dyDescent="0.25">
      <c r="A17" s="43" t="s">
        <v>37</v>
      </c>
      <c r="B17" s="43" t="s">
        <v>38</v>
      </c>
      <c r="C17" s="77" t="s">
        <v>48</v>
      </c>
      <c r="D17" s="43" t="s">
        <v>40</v>
      </c>
      <c r="E17" s="82">
        <v>1</v>
      </c>
      <c r="F17" s="55">
        <v>9</v>
      </c>
      <c r="G17" s="56">
        <v>20</v>
      </c>
      <c r="H17" s="57">
        <v>44972</v>
      </c>
      <c r="I17" s="57">
        <v>45264</v>
      </c>
      <c r="J17" s="34">
        <v>4020296</v>
      </c>
      <c r="K17" s="47">
        <f>(F17*J17+(J17/30*G17))*E17</f>
        <v>38862861.333333336</v>
      </c>
      <c r="L17" s="60" t="s">
        <v>49</v>
      </c>
      <c r="M17" s="60" t="s">
        <v>50</v>
      </c>
      <c r="N17" s="29">
        <f t="shared" si="1"/>
        <v>4020296</v>
      </c>
      <c r="O17" s="18">
        <f t="shared" si="1"/>
        <v>38862861.333333336</v>
      </c>
      <c r="P17" s="47" t="s">
        <v>51</v>
      </c>
      <c r="Q17" s="47" t="s">
        <v>52</v>
      </c>
      <c r="R17" s="47" t="s">
        <v>53</v>
      </c>
      <c r="S17" s="76" t="s">
        <v>54</v>
      </c>
      <c r="T17" s="79" t="s">
        <v>55</v>
      </c>
    </row>
    <row r="18" spans="1:20" s="59" customFormat="1" ht="186" customHeight="1" x14ac:dyDescent="0.25">
      <c r="A18" s="77" t="s">
        <v>37</v>
      </c>
      <c r="B18" s="77" t="s">
        <v>38</v>
      </c>
      <c r="C18" s="77" t="s">
        <v>56</v>
      </c>
      <c r="D18" s="77" t="s">
        <v>40</v>
      </c>
      <c r="E18" s="82">
        <v>1</v>
      </c>
      <c r="F18" s="55">
        <v>10</v>
      </c>
      <c r="G18" s="56">
        <v>0</v>
      </c>
      <c r="H18" s="57">
        <v>44972</v>
      </c>
      <c r="I18" s="57">
        <v>45274</v>
      </c>
      <c r="J18" s="34">
        <v>4020296</v>
      </c>
      <c r="K18" s="18">
        <f t="shared" si="0"/>
        <v>40202960</v>
      </c>
      <c r="L18" s="60" t="s">
        <v>57</v>
      </c>
      <c r="M18" s="60" t="s">
        <v>58</v>
      </c>
      <c r="N18" s="29">
        <f t="shared" si="1"/>
        <v>4020296</v>
      </c>
      <c r="O18" s="18">
        <f t="shared" si="1"/>
        <v>40202960</v>
      </c>
      <c r="P18" s="18" t="s">
        <v>43</v>
      </c>
      <c r="Q18" s="18" t="s">
        <v>59</v>
      </c>
      <c r="R18" s="18" t="s">
        <v>60</v>
      </c>
      <c r="S18" s="78" t="s">
        <v>61</v>
      </c>
      <c r="T18" s="79" t="s">
        <v>62</v>
      </c>
    </row>
    <row r="19" spans="1:20" s="59" customFormat="1" ht="186" customHeight="1" x14ac:dyDescent="0.25">
      <c r="A19" s="77" t="s">
        <v>37</v>
      </c>
      <c r="B19" s="77" t="s">
        <v>38</v>
      </c>
      <c r="C19" s="77" t="s">
        <v>56</v>
      </c>
      <c r="D19" s="77" t="s">
        <v>40</v>
      </c>
      <c r="E19" s="82">
        <v>1</v>
      </c>
      <c r="F19" s="55">
        <v>10</v>
      </c>
      <c r="G19" s="56">
        <v>0</v>
      </c>
      <c r="H19" s="57">
        <v>44972</v>
      </c>
      <c r="I19" s="57">
        <v>45274</v>
      </c>
      <c r="J19" s="58">
        <v>3506157</v>
      </c>
      <c r="K19" s="18">
        <f t="shared" ref="K19" si="2">(F19*J19+(J19/30*G19))*E19</f>
        <v>35061570</v>
      </c>
      <c r="L19" s="60" t="s">
        <v>57</v>
      </c>
      <c r="M19" s="60" t="s">
        <v>58</v>
      </c>
      <c r="N19" s="29">
        <f t="shared" ref="N19" si="3">+J19</f>
        <v>3506157</v>
      </c>
      <c r="O19" s="18">
        <f t="shared" ref="O19" si="4">+K19</f>
        <v>35061570</v>
      </c>
      <c r="P19" s="18" t="s">
        <v>43</v>
      </c>
      <c r="Q19" s="18" t="s">
        <v>59</v>
      </c>
      <c r="R19" s="18" t="s">
        <v>60</v>
      </c>
      <c r="S19" s="78" t="s">
        <v>61</v>
      </c>
      <c r="T19" s="79" t="s">
        <v>62</v>
      </c>
    </row>
    <row r="20" spans="1:20" s="59" customFormat="1" ht="186" customHeight="1" x14ac:dyDescent="0.25">
      <c r="A20" s="77" t="s">
        <v>37</v>
      </c>
      <c r="B20" s="77" t="s">
        <v>38</v>
      </c>
      <c r="C20" s="77" t="s">
        <v>63</v>
      </c>
      <c r="D20" s="77" t="s">
        <v>40</v>
      </c>
      <c r="E20" s="82">
        <v>1</v>
      </c>
      <c r="F20" s="55">
        <v>10</v>
      </c>
      <c r="G20" s="56">
        <v>0</v>
      </c>
      <c r="H20" s="57">
        <v>44972</v>
      </c>
      <c r="I20" s="57">
        <v>45274</v>
      </c>
      <c r="J20" s="34">
        <v>4020296</v>
      </c>
      <c r="K20" s="18">
        <f t="shared" si="0"/>
        <v>40202960</v>
      </c>
      <c r="L20" s="60" t="s">
        <v>64</v>
      </c>
      <c r="M20" s="60" t="s">
        <v>65</v>
      </c>
      <c r="N20" s="29">
        <f t="shared" si="1"/>
        <v>4020296</v>
      </c>
      <c r="O20" s="18">
        <f t="shared" si="1"/>
        <v>40202960</v>
      </c>
      <c r="P20" s="18" t="s">
        <v>43</v>
      </c>
      <c r="Q20" s="18" t="s">
        <v>66</v>
      </c>
      <c r="R20" s="18" t="s">
        <v>67</v>
      </c>
      <c r="S20" s="78" t="s">
        <v>68</v>
      </c>
      <c r="T20" s="79" t="s">
        <v>69</v>
      </c>
    </row>
    <row r="21" spans="1:20" s="59" customFormat="1" ht="186" customHeight="1" x14ac:dyDescent="0.25">
      <c r="A21" s="77" t="s">
        <v>37</v>
      </c>
      <c r="B21" s="77" t="s">
        <v>38</v>
      </c>
      <c r="C21" s="77" t="s">
        <v>63</v>
      </c>
      <c r="D21" s="77" t="s">
        <v>40</v>
      </c>
      <c r="E21" s="82">
        <v>1</v>
      </c>
      <c r="F21" s="55">
        <v>10</v>
      </c>
      <c r="G21" s="56">
        <v>0</v>
      </c>
      <c r="H21" s="57">
        <v>44972</v>
      </c>
      <c r="I21" s="57">
        <v>45274</v>
      </c>
      <c r="J21" s="58">
        <v>3506157</v>
      </c>
      <c r="K21" s="18">
        <f t="shared" ref="K21" si="5">(F21*J21+(J21/30*G21))*E21</f>
        <v>35061570</v>
      </c>
      <c r="L21" s="60" t="s">
        <v>64</v>
      </c>
      <c r="M21" s="60" t="s">
        <v>65</v>
      </c>
      <c r="N21" s="29">
        <f t="shared" ref="N21" si="6">+J21</f>
        <v>3506157</v>
      </c>
      <c r="O21" s="18">
        <f t="shared" ref="O21" si="7">+K21</f>
        <v>35061570</v>
      </c>
      <c r="P21" s="18" t="s">
        <v>43</v>
      </c>
      <c r="Q21" s="18" t="s">
        <v>66</v>
      </c>
      <c r="R21" s="18" t="s">
        <v>67</v>
      </c>
      <c r="S21" s="78" t="s">
        <v>68</v>
      </c>
      <c r="T21" s="79" t="s">
        <v>69</v>
      </c>
    </row>
    <row r="22" spans="1:20" s="59" customFormat="1" ht="159" customHeight="1" x14ac:dyDescent="0.25">
      <c r="A22" s="77" t="s">
        <v>37</v>
      </c>
      <c r="B22" s="77" t="s">
        <v>38</v>
      </c>
      <c r="C22" s="77" t="s">
        <v>70</v>
      </c>
      <c r="D22" s="77" t="s">
        <v>40</v>
      </c>
      <c r="E22" s="82">
        <v>2</v>
      </c>
      <c r="F22" s="55">
        <v>9</v>
      </c>
      <c r="G22" s="56">
        <v>0</v>
      </c>
      <c r="H22" s="57">
        <v>44972</v>
      </c>
      <c r="I22" s="57">
        <v>45244</v>
      </c>
      <c r="J22" s="58">
        <v>3506157</v>
      </c>
      <c r="K22" s="18">
        <f t="shared" si="0"/>
        <v>63110826</v>
      </c>
      <c r="L22" s="60" t="s">
        <v>71</v>
      </c>
      <c r="M22" s="60" t="s">
        <v>72</v>
      </c>
      <c r="N22" s="29">
        <f t="shared" si="1"/>
        <v>3506157</v>
      </c>
      <c r="O22" s="18">
        <f t="shared" si="1"/>
        <v>63110826</v>
      </c>
      <c r="P22" s="18" t="s">
        <v>43</v>
      </c>
      <c r="Q22" s="18" t="s">
        <v>73</v>
      </c>
      <c r="R22" s="18" t="s">
        <v>74</v>
      </c>
      <c r="S22" s="78" t="s">
        <v>75</v>
      </c>
      <c r="T22" s="79" t="s">
        <v>76</v>
      </c>
    </row>
    <row r="23" spans="1:20" s="59" customFormat="1" ht="130.5" customHeight="1" x14ac:dyDescent="0.25">
      <c r="A23" s="77" t="s">
        <v>37</v>
      </c>
      <c r="B23" s="77" t="s">
        <v>38</v>
      </c>
      <c r="C23" s="77" t="s">
        <v>77</v>
      </c>
      <c r="D23" s="77" t="s">
        <v>40</v>
      </c>
      <c r="E23" s="82">
        <v>1</v>
      </c>
      <c r="F23" s="55">
        <v>10</v>
      </c>
      <c r="G23" s="56">
        <v>0</v>
      </c>
      <c r="H23" s="57">
        <v>44972</v>
      </c>
      <c r="I23" s="57">
        <v>45274</v>
      </c>
      <c r="J23" s="58">
        <v>3506157</v>
      </c>
      <c r="K23" s="18">
        <f t="shared" si="0"/>
        <v>35061570</v>
      </c>
      <c r="L23" s="60" t="s">
        <v>78</v>
      </c>
      <c r="M23" s="60" t="s">
        <v>79</v>
      </c>
      <c r="N23" s="29">
        <f t="shared" si="1"/>
        <v>3506157</v>
      </c>
      <c r="O23" s="18">
        <f t="shared" si="1"/>
        <v>35061570</v>
      </c>
      <c r="P23" s="18" t="s">
        <v>43</v>
      </c>
      <c r="Q23" s="18" t="s">
        <v>80</v>
      </c>
      <c r="R23" s="18" t="s">
        <v>81</v>
      </c>
      <c r="S23" s="78" t="s">
        <v>54</v>
      </c>
      <c r="T23" s="81" t="s">
        <v>82</v>
      </c>
    </row>
    <row r="24" spans="1:20" s="59" customFormat="1" ht="130.5" customHeight="1" x14ac:dyDescent="0.25">
      <c r="A24" s="77" t="s">
        <v>37</v>
      </c>
      <c r="B24" s="77" t="s">
        <v>38</v>
      </c>
      <c r="C24" s="77" t="s">
        <v>83</v>
      </c>
      <c r="D24" s="77" t="s">
        <v>40</v>
      </c>
      <c r="E24" s="82">
        <v>1</v>
      </c>
      <c r="F24" s="55">
        <v>10</v>
      </c>
      <c r="G24" s="56">
        <v>0</v>
      </c>
      <c r="H24" s="57">
        <v>44972</v>
      </c>
      <c r="I24" s="57">
        <v>45274</v>
      </c>
      <c r="J24" s="34">
        <v>4020296</v>
      </c>
      <c r="K24" s="18">
        <f t="shared" si="0"/>
        <v>40202960</v>
      </c>
      <c r="L24" s="60" t="str">
        <f>UPPER("requisitos académicos:profesional entécnico administración y/o turismo, diseño en plan de negocios, manejo de planes ambientales y de ecoturismoprofesional en áreas de negocios, mercadeo, comercialización, administrativas y afines")</f>
        <v>REQUISITOS ACADÉMICOS:PROFESIONAL ENTÉCNICO ADMINISTRACIÓN Y/O TURISMO, DISEÑO EN PLAN DE NEGOCIOS, MANEJO DE PLANES AMBIENTALES Y DE ECOTURISMOPROFESIONAL EN ÁREAS DE NEGOCIOS, MERCADEO, COMERCIALIZACIÓN, ADMINISTRATIVAS Y AFINES</v>
      </c>
      <c r="M24" s="60" t="s">
        <v>84</v>
      </c>
      <c r="N24" s="29">
        <f t="shared" si="1"/>
        <v>4020296</v>
      </c>
      <c r="O24" s="18">
        <f t="shared" si="1"/>
        <v>40202960</v>
      </c>
      <c r="P24" s="18" t="s">
        <v>43</v>
      </c>
      <c r="Q24" s="18" t="s">
        <v>85</v>
      </c>
      <c r="R24" s="18" t="s">
        <v>86</v>
      </c>
      <c r="S24" s="78" t="s">
        <v>61</v>
      </c>
      <c r="T24" s="79" t="s">
        <v>87</v>
      </c>
    </row>
    <row r="25" spans="1:20" s="59" customFormat="1" ht="130.5" customHeight="1" x14ac:dyDescent="0.25">
      <c r="A25" s="77" t="s">
        <v>37</v>
      </c>
      <c r="B25" s="77" t="s">
        <v>38</v>
      </c>
      <c r="C25" s="77" t="s">
        <v>88</v>
      </c>
      <c r="D25" s="77" t="s">
        <v>40</v>
      </c>
      <c r="E25" s="82">
        <v>1</v>
      </c>
      <c r="F25" s="55">
        <v>10</v>
      </c>
      <c r="G25" s="56">
        <v>0</v>
      </c>
      <c r="H25" s="57">
        <v>44972</v>
      </c>
      <c r="I25" s="57">
        <v>45274</v>
      </c>
      <c r="J25" s="34">
        <v>4020296</v>
      </c>
      <c r="K25" s="18">
        <f t="shared" si="0"/>
        <v>40202960</v>
      </c>
      <c r="L25" s="60" t="str">
        <f>UPPER("profesional y/o tecnólogo en administración hotelera y/o profesional y/o tecnólogo administración de empresas turísticas y hoteleras")</f>
        <v>PROFESIONAL Y/O TECNÓLOGO EN ADMINISTRACIÓN HOTELERA Y/O PROFESIONAL Y/O TECNÓLOGO ADMINISTRACIÓN DE EMPRESAS TURÍSTICAS Y HOTELERAS</v>
      </c>
      <c r="M25" s="60" t="str">
        <f>UPPER("profesional doce (12) meses de experiencia relacionados con la especialidad objeto de formacióntecnólogoveinticuatro (24) meses de experiencia relacionados con la especialidad objeto de formación")</f>
        <v>PROFESIONAL DOCE (12) MESES DE EXPERIENCIA RELACIONADOS CON LA ESPECIALIDAD OBJETO DE FORMACIÓNTECNÓLOGOVEINTICUATRO (24) MESES DE EXPERIENCIA RELACIONADOS CON LA ESPECIALIDAD OBJETO DE FORMACIÓN</v>
      </c>
      <c r="N25" s="29">
        <f t="shared" si="1"/>
        <v>4020296</v>
      </c>
      <c r="O25" s="18">
        <f t="shared" si="1"/>
        <v>40202960</v>
      </c>
      <c r="P25" s="18" t="s">
        <v>51</v>
      </c>
      <c r="Q25" s="18" t="s">
        <v>89</v>
      </c>
      <c r="R25" s="18" t="s">
        <v>90</v>
      </c>
      <c r="S25" s="78" t="s">
        <v>54</v>
      </c>
      <c r="T25" s="79" t="s">
        <v>91</v>
      </c>
    </row>
    <row r="26" spans="1:20" ht="193.5" customHeight="1" x14ac:dyDescent="0.2">
      <c r="A26" s="77" t="s">
        <v>37</v>
      </c>
      <c r="B26" s="77" t="s">
        <v>38</v>
      </c>
      <c r="C26" s="83" t="s">
        <v>92</v>
      </c>
      <c r="D26" s="77" t="s">
        <v>40</v>
      </c>
      <c r="E26" s="82">
        <v>3</v>
      </c>
      <c r="F26" s="55">
        <v>10</v>
      </c>
      <c r="G26" s="56">
        <v>15</v>
      </c>
      <c r="H26" s="57">
        <v>44958</v>
      </c>
      <c r="I26" s="57">
        <v>45275</v>
      </c>
      <c r="J26" s="34">
        <v>4020296</v>
      </c>
      <c r="K26" s="18">
        <f t="shared" ref="K26:K33" si="8">(F26*J26+(J26/30*G26))*E26</f>
        <v>126639324</v>
      </c>
      <c r="L26" s="60" t="s">
        <v>93</v>
      </c>
      <c r="M26" s="60" t="s">
        <v>94</v>
      </c>
      <c r="N26" s="29">
        <f t="shared" ref="N26:N31" si="9">+J26</f>
        <v>4020296</v>
      </c>
      <c r="O26" s="18">
        <f t="shared" ref="O26:O31" si="10">+K26</f>
        <v>126639324</v>
      </c>
      <c r="P26" s="18" t="s">
        <v>95</v>
      </c>
      <c r="Q26" s="18" t="s">
        <v>96</v>
      </c>
      <c r="R26" s="18" t="s">
        <v>97</v>
      </c>
      <c r="S26" s="78" t="s">
        <v>98</v>
      </c>
      <c r="T26" s="79" t="s">
        <v>99</v>
      </c>
    </row>
    <row r="27" spans="1:20" ht="193.5" customHeight="1" x14ac:dyDescent="0.2">
      <c r="A27" s="77" t="s">
        <v>37</v>
      </c>
      <c r="B27" s="77" t="s">
        <v>38</v>
      </c>
      <c r="C27" s="83" t="s">
        <v>92</v>
      </c>
      <c r="D27" s="77" t="s">
        <v>40</v>
      </c>
      <c r="E27" s="82">
        <v>1</v>
      </c>
      <c r="F27" s="55">
        <v>8</v>
      </c>
      <c r="G27" s="56">
        <v>0</v>
      </c>
      <c r="H27" s="57">
        <v>45026</v>
      </c>
      <c r="I27" s="57">
        <v>45269</v>
      </c>
      <c r="J27" s="34">
        <v>4020296</v>
      </c>
      <c r="K27" s="18">
        <f t="shared" ref="K27" si="11">(F27*J27+(J27/30*G27))*E27</f>
        <v>32162368</v>
      </c>
      <c r="L27" s="60" t="s">
        <v>93</v>
      </c>
      <c r="M27" s="60" t="s">
        <v>94</v>
      </c>
      <c r="N27" s="29">
        <f t="shared" ref="N27" si="12">+J27</f>
        <v>4020296</v>
      </c>
      <c r="O27" s="18">
        <f t="shared" ref="O27" si="13">+K27</f>
        <v>32162368</v>
      </c>
      <c r="P27" s="18" t="s">
        <v>95</v>
      </c>
      <c r="Q27" s="18" t="s">
        <v>96</v>
      </c>
      <c r="R27" s="18" t="s">
        <v>97</v>
      </c>
      <c r="S27" s="78" t="s">
        <v>98</v>
      </c>
      <c r="T27" s="79" t="s">
        <v>99</v>
      </c>
    </row>
    <row r="28" spans="1:20" ht="121.5" customHeight="1" x14ac:dyDescent="0.2">
      <c r="A28" s="77" t="s">
        <v>37</v>
      </c>
      <c r="B28" s="77" t="s">
        <v>38</v>
      </c>
      <c r="C28" s="77" t="s">
        <v>100</v>
      </c>
      <c r="D28" s="77" t="s">
        <v>40</v>
      </c>
      <c r="E28" s="82">
        <v>3</v>
      </c>
      <c r="F28" s="55">
        <v>10</v>
      </c>
      <c r="G28" s="56">
        <v>7</v>
      </c>
      <c r="H28" s="57">
        <v>44958</v>
      </c>
      <c r="I28" s="57">
        <v>45267</v>
      </c>
      <c r="J28" s="34">
        <v>4020296</v>
      </c>
      <c r="K28" s="18">
        <f>(F28*J28+(J28/30*G28))*E28</f>
        <v>123423087.20000002</v>
      </c>
      <c r="L28" s="60" t="s">
        <v>101</v>
      </c>
      <c r="M28" s="60" t="s">
        <v>102</v>
      </c>
      <c r="N28" s="29">
        <f>+J28</f>
        <v>4020296</v>
      </c>
      <c r="O28" s="18">
        <f>+K28</f>
        <v>123423087.20000002</v>
      </c>
      <c r="P28" s="18" t="s">
        <v>103</v>
      </c>
      <c r="Q28" s="18" t="s">
        <v>96</v>
      </c>
      <c r="R28" s="18" t="s">
        <v>104</v>
      </c>
      <c r="S28" s="76" t="s">
        <v>105</v>
      </c>
      <c r="T28" s="79" t="s">
        <v>106</v>
      </c>
    </row>
    <row r="29" spans="1:20" ht="121.5" customHeight="1" x14ac:dyDescent="0.2">
      <c r="A29" s="77" t="s">
        <v>37</v>
      </c>
      <c r="B29" s="77" t="s">
        <v>38</v>
      </c>
      <c r="C29" s="77" t="s">
        <v>100</v>
      </c>
      <c r="D29" s="77" t="s">
        <v>40</v>
      </c>
      <c r="E29" s="82">
        <v>2</v>
      </c>
      <c r="F29" s="55">
        <v>8</v>
      </c>
      <c r="G29" s="56">
        <v>0</v>
      </c>
      <c r="H29" s="57">
        <v>45026</v>
      </c>
      <c r="I29" s="57">
        <v>45269</v>
      </c>
      <c r="J29" s="34">
        <v>4020296</v>
      </c>
      <c r="K29" s="18">
        <f>(F29*J29+(J29/30*G29))*E29</f>
        <v>64324736</v>
      </c>
      <c r="L29" s="60" t="s">
        <v>101</v>
      </c>
      <c r="M29" s="60" t="s">
        <v>102</v>
      </c>
      <c r="N29" s="29">
        <f>+J29</f>
        <v>4020296</v>
      </c>
      <c r="O29" s="18">
        <f>+K29</f>
        <v>64324736</v>
      </c>
      <c r="P29" s="18" t="s">
        <v>103</v>
      </c>
      <c r="Q29" s="18" t="s">
        <v>96</v>
      </c>
      <c r="R29" s="18" t="s">
        <v>104</v>
      </c>
      <c r="S29" s="76" t="s">
        <v>105</v>
      </c>
      <c r="T29" s="79" t="s">
        <v>106</v>
      </c>
    </row>
    <row r="30" spans="1:20" ht="189" x14ac:dyDescent="0.2">
      <c r="A30" s="77" t="s">
        <v>37</v>
      </c>
      <c r="B30" s="77" t="s">
        <v>38</v>
      </c>
      <c r="C30" s="77" t="s">
        <v>107</v>
      </c>
      <c r="D30" s="77" t="s">
        <v>40</v>
      </c>
      <c r="E30" s="82">
        <v>1</v>
      </c>
      <c r="F30" s="55">
        <v>5</v>
      </c>
      <c r="G30" s="56">
        <v>11</v>
      </c>
      <c r="H30" s="57">
        <v>45026</v>
      </c>
      <c r="I30" s="57">
        <v>45189</v>
      </c>
      <c r="J30" s="34">
        <v>4020296</v>
      </c>
      <c r="K30" s="18">
        <f t="shared" si="8"/>
        <v>21575588.533333335</v>
      </c>
      <c r="L30" s="60" t="s">
        <v>108</v>
      </c>
      <c r="M30" s="60" t="s">
        <v>109</v>
      </c>
      <c r="N30" s="29">
        <f t="shared" si="9"/>
        <v>4020296</v>
      </c>
      <c r="O30" s="18">
        <f t="shared" si="10"/>
        <v>21575588.533333335</v>
      </c>
      <c r="P30" s="18" t="s">
        <v>103</v>
      </c>
      <c r="Q30" s="18" t="s">
        <v>110</v>
      </c>
      <c r="R30" s="18" t="s">
        <v>111</v>
      </c>
      <c r="S30" s="76" t="s">
        <v>112</v>
      </c>
      <c r="T30" s="79" t="s">
        <v>113</v>
      </c>
    </row>
    <row r="31" spans="1:20" ht="216" x14ac:dyDescent="0.2">
      <c r="A31" s="77" t="s">
        <v>37</v>
      </c>
      <c r="B31" s="77" t="s">
        <v>38</v>
      </c>
      <c r="C31" s="77" t="s">
        <v>114</v>
      </c>
      <c r="D31" s="77" t="s">
        <v>40</v>
      </c>
      <c r="E31" s="82">
        <v>1</v>
      </c>
      <c r="F31" s="55">
        <v>8</v>
      </c>
      <c r="G31" s="56">
        <v>0</v>
      </c>
      <c r="H31" s="57">
        <v>45000</v>
      </c>
      <c r="I31" s="57">
        <v>45244</v>
      </c>
      <c r="J31" s="34">
        <v>4020296</v>
      </c>
      <c r="K31" s="18">
        <f t="shared" ref="K31" si="14">(F31*J31+(J31/30*G31))*E31</f>
        <v>32162368</v>
      </c>
      <c r="L31" s="60" t="s">
        <v>115</v>
      </c>
      <c r="M31" s="60" t="s">
        <v>116</v>
      </c>
      <c r="N31" s="29">
        <f t="shared" si="9"/>
        <v>4020296</v>
      </c>
      <c r="O31" s="18">
        <f t="shared" si="10"/>
        <v>32162368</v>
      </c>
      <c r="P31" s="18" t="s">
        <v>117</v>
      </c>
      <c r="Q31" s="18" t="s">
        <v>118</v>
      </c>
      <c r="R31" s="18" t="s">
        <v>119</v>
      </c>
      <c r="S31" s="76" t="s">
        <v>120</v>
      </c>
      <c r="T31" s="79" t="s">
        <v>121</v>
      </c>
    </row>
    <row r="32" spans="1:20" ht="120" x14ac:dyDescent="0.2">
      <c r="A32" s="77" t="s">
        <v>37</v>
      </c>
      <c r="B32" s="77" t="s">
        <v>38</v>
      </c>
      <c r="C32" s="77" t="s">
        <v>122</v>
      </c>
      <c r="D32" s="77" t="s">
        <v>40</v>
      </c>
      <c r="E32" s="82">
        <v>1</v>
      </c>
      <c r="F32" s="55">
        <v>8</v>
      </c>
      <c r="G32" s="56">
        <v>0</v>
      </c>
      <c r="H32" s="57">
        <v>45000</v>
      </c>
      <c r="I32" s="57">
        <v>45244</v>
      </c>
      <c r="J32" s="34">
        <v>4020296</v>
      </c>
      <c r="K32" s="18">
        <f t="shared" si="8"/>
        <v>32162368</v>
      </c>
      <c r="L32" s="60" t="s">
        <v>115</v>
      </c>
      <c r="M32" s="60" t="s">
        <v>116</v>
      </c>
      <c r="N32" s="29">
        <f t="shared" ref="N32" si="15">+J32</f>
        <v>4020296</v>
      </c>
      <c r="O32" s="18">
        <f t="shared" ref="O32" si="16">+K32</f>
        <v>32162368</v>
      </c>
      <c r="P32" s="18" t="s">
        <v>103</v>
      </c>
      <c r="Q32" s="18" t="s">
        <v>123</v>
      </c>
      <c r="R32" s="18" t="s">
        <v>124</v>
      </c>
      <c r="S32" s="76" t="s">
        <v>125</v>
      </c>
      <c r="T32" s="79" t="s">
        <v>126</v>
      </c>
    </row>
    <row r="33" spans="1:21" ht="97.5" customHeight="1" x14ac:dyDescent="0.2">
      <c r="A33" s="77" t="s">
        <v>37</v>
      </c>
      <c r="B33" s="77" t="s">
        <v>38</v>
      </c>
      <c r="C33" s="77" t="s">
        <v>127</v>
      </c>
      <c r="D33" s="77" t="s">
        <v>40</v>
      </c>
      <c r="E33" s="82">
        <v>1</v>
      </c>
      <c r="F33" s="55">
        <v>4</v>
      </c>
      <c r="G33" s="56">
        <v>5</v>
      </c>
      <c r="H33" s="97">
        <v>45026</v>
      </c>
      <c r="I33" s="97">
        <v>45152</v>
      </c>
      <c r="J33" s="34">
        <v>4020296</v>
      </c>
      <c r="K33" s="18">
        <f t="shared" si="8"/>
        <v>16751233.333333334</v>
      </c>
      <c r="L33" s="60" t="str">
        <f>UPPER("técnico, tecnólogo en mesa y bar; técnico y tecnólogo en gastronomía y similares; profesional en hotelería y turismo")</f>
        <v>TÉCNICO, TECNÓLOGO EN MESA Y BAR; TÉCNICO Y TECNÓLOGO EN GASTRONOMÍA Y SIMILARES; PROFESIONAL EN HOTELERÍA Y TURISMO</v>
      </c>
      <c r="M33" s="60" t="str">
        <f>UPPER("mínimo 24 meses de vinculación laboral con el área de su profesión (un tiempo genérico para todos los perfiles requeridos) especialista o experto")</f>
        <v>MÍNIMO 24 MESES DE VINCULACIÓN LABORAL CON EL ÁREA DE SU PROFESIÓN (UN TIEMPO GENÉRICO PARA TODOS LOS PERFILES REQUERIDOS) ESPECIALISTA O EXPERTO</v>
      </c>
      <c r="N33" s="29">
        <f t="shared" ref="N33" si="17">+J33</f>
        <v>4020296</v>
      </c>
      <c r="O33" s="18">
        <f t="shared" ref="O33" si="18">+K33</f>
        <v>16751233.333333334</v>
      </c>
      <c r="P33" s="18" t="s">
        <v>128</v>
      </c>
      <c r="Q33" s="18" t="s">
        <v>129</v>
      </c>
      <c r="R33" s="18" t="s">
        <v>130</v>
      </c>
      <c r="S33" s="76" t="s">
        <v>68</v>
      </c>
      <c r="T33" s="79" t="s">
        <v>131</v>
      </c>
    </row>
    <row r="34" spans="1:21" x14ac:dyDescent="0.2">
      <c r="O34" s="18"/>
    </row>
    <row r="35" spans="1:21" x14ac:dyDescent="0.2">
      <c r="A35" s="30" t="s">
        <v>132</v>
      </c>
      <c r="B35" s="31"/>
      <c r="C35" s="32"/>
      <c r="D35" s="33"/>
      <c r="E35" s="38">
        <f>SUM(E16:E34)</f>
        <v>24</v>
      </c>
      <c r="F35" s="38"/>
      <c r="G35" s="38"/>
      <c r="H35" s="3"/>
      <c r="I35" s="16"/>
      <c r="J35" s="36"/>
      <c r="K35" s="37">
        <f>SUM(K16:K33)</f>
        <v>853353974.4000001</v>
      </c>
      <c r="L35" s="67"/>
      <c r="M35" s="67"/>
      <c r="N35" s="36"/>
      <c r="O35" s="18"/>
      <c r="P35" s="16"/>
      <c r="Q35" s="16"/>
      <c r="R35" s="16"/>
      <c r="S35" s="39"/>
      <c r="T35" s="80"/>
      <c r="U35" s="42"/>
    </row>
    <row r="36" spans="1:21" s="84" customFormat="1" ht="29.25" customHeight="1" x14ac:dyDescent="0.2">
      <c r="B36" s="85"/>
      <c r="J36" s="86" t="s">
        <v>133</v>
      </c>
      <c r="K36" s="87">
        <v>853363174</v>
      </c>
      <c r="L36" s="88"/>
      <c r="M36" s="88"/>
      <c r="N36" s="89"/>
      <c r="S36" s="90"/>
      <c r="T36" s="91"/>
    </row>
    <row r="37" spans="1:21" s="84" customFormat="1" ht="30.75" customHeight="1" x14ac:dyDescent="0.2">
      <c r="J37" s="86" t="s">
        <v>8</v>
      </c>
      <c r="K37" s="92">
        <f>K36-K35</f>
        <v>9199.5999999046326</v>
      </c>
      <c r="L37" s="92"/>
      <c r="M37" s="92"/>
      <c r="N37" s="93"/>
      <c r="O37" s="93"/>
      <c r="S37" s="94"/>
      <c r="T37" s="91"/>
    </row>
    <row r="38" spans="1:21" s="84" customFormat="1" ht="30.75" customHeight="1" x14ac:dyDescent="0.2">
      <c r="J38" s="86"/>
      <c r="K38" s="92"/>
      <c r="L38" s="92"/>
      <c r="M38" s="92"/>
      <c r="N38" s="93"/>
      <c r="O38" s="93"/>
      <c r="S38" s="94"/>
      <c r="T38" s="91"/>
    </row>
    <row r="39" spans="1:21" s="84" customFormat="1" ht="30.75" customHeight="1" x14ac:dyDescent="0.2">
      <c r="J39" s="86"/>
      <c r="K39" s="92"/>
      <c r="L39" s="92"/>
      <c r="M39" s="92"/>
      <c r="N39" s="93"/>
      <c r="O39" s="93"/>
      <c r="S39" s="94"/>
      <c r="T39" s="91"/>
    </row>
    <row r="40" spans="1:21" ht="15" x14ac:dyDescent="0.25">
      <c r="A40" s="122" t="s">
        <v>134</v>
      </c>
      <c r="B40" s="122"/>
      <c r="C40" s="122"/>
      <c r="D40" s="122"/>
      <c r="E40" s="122"/>
      <c r="F40" s="122"/>
      <c r="G40" s="122"/>
      <c r="H40" s="122"/>
      <c r="I40" s="122"/>
      <c r="J40" s="122"/>
      <c r="K40" s="122"/>
      <c r="L40" s="122"/>
      <c r="M40" s="122"/>
      <c r="N40" s="122"/>
      <c r="O40" s="122"/>
      <c r="P40" s="122"/>
      <c r="Q40" s="122"/>
      <c r="R40" s="122"/>
      <c r="S40" s="122"/>
    </row>
    <row r="41" spans="1:21" ht="15" x14ac:dyDescent="0.25">
      <c r="A41" s="122" t="s">
        <v>135</v>
      </c>
      <c r="B41" s="122"/>
      <c r="C41" s="122"/>
      <c r="D41" s="122"/>
      <c r="E41" s="122"/>
      <c r="F41" s="122"/>
      <c r="G41" s="122"/>
      <c r="H41" s="122"/>
      <c r="I41" s="122"/>
      <c r="J41" s="122"/>
      <c r="K41" s="122"/>
      <c r="L41" s="122"/>
      <c r="M41" s="122"/>
      <c r="N41" s="122"/>
      <c r="O41" s="122"/>
      <c r="P41" s="122"/>
      <c r="Q41" s="122"/>
      <c r="R41" s="122"/>
      <c r="S41" s="122"/>
    </row>
    <row r="42" spans="1:21" s="84" customFormat="1" x14ac:dyDescent="0.2">
      <c r="I42" s="95"/>
      <c r="L42" s="88"/>
      <c r="M42" s="88"/>
      <c r="T42" s="91"/>
    </row>
    <row r="43" spans="1:21" s="84" customFormat="1" x14ac:dyDescent="0.2">
      <c r="J43" s="95"/>
      <c r="L43" s="88"/>
      <c r="M43" s="88"/>
      <c r="T43" s="91"/>
    </row>
    <row r="44" spans="1:21" s="84" customFormat="1" x14ac:dyDescent="0.2">
      <c r="B44" s="84" t="s">
        <v>136</v>
      </c>
      <c r="C44" s="84" t="s">
        <v>137</v>
      </c>
      <c r="H44" s="95"/>
      <c r="L44" s="88"/>
      <c r="M44" s="88"/>
      <c r="T44" s="91"/>
    </row>
    <row r="45" spans="1:21" s="84" customFormat="1" x14ac:dyDescent="0.2">
      <c r="D45" s="84">
        <v>3389061</v>
      </c>
      <c r="E45" s="84" t="s">
        <v>138</v>
      </c>
      <c r="H45" s="95">
        <f>D45+I46</f>
        <v>3506157</v>
      </c>
      <c r="J45" s="95"/>
      <c r="L45" s="88"/>
      <c r="M45" s="88"/>
      <c r="T45" s="91"/>
    </row>
    <row r="46" spans="1:21" s="84" customFormat="1" x14ac:dyDescent="0.2">
      <c r="D46" s="84">
        <v>3903200</v>
      </c>
      <c r="E46" s="84" t="s">
        <v>139</v>
      </c>
      <c r="F46" s="84">
        <f>D46-D45</f>
        <v>514139</v>
      </c>
      <c r="H46" s="96">
        <v>4020296</v>
      </c>
      <c r="I46" s="95">
        <f>H46-D46</f>
        <v>117096</v>
      </c>
      <c r="L46" s="88"/>
      <c r="M46" s="88"/>
      <c r="T46" s="91"/>
    </row>
    <row r="47" spans="1:21" s="84" customFormat="1" x14ac:dyDescent="0.2">
      <c r="L47" s="88"/>
      <c r="M47" s="88"/>
      <c r="T47" s="91"/>
    </row>
    <row r="48" spans="1:21" s="84" customFormat="1" x14ac:dyDescent="0.2">
      <c r="L48" s="88"/>
      <c r="M48" s="88"/>
      <c r="T48" s="91"/>
    </row>
  </sheetData>
  <mergeCells count="32">
    <mergeCell ref="Q13:Q14"/>
    <mergeCell ref="R13:R14"/>
    <mergeCell ref="A40:S40"/>
    <mergeCell ref="A41:S41"/>
    <mergeCell ref="H13:I13"/>
    <mergeCell ref="J13:J14"/>
    <mergeCell ref="K13:K14"/>
    <mergeCell ref="N13:N14"/>
    <mergeCell ref="O13:O14"/>
    <mergeCell ref="S13:S14"/>
    <mergeCell ref="H14:H15"/>
    <mergeCell ref="I14:I15"/>
    <mergeCell ref="J15:K15"/>
    <mergeCell ref="N15:O15"/>
    <mergeCell ref="A13:A15"/>
    <mergeCell ref="B13:B15"/>
    <mergeCell ref="C13:C15"/>
    <mergeCell ref="D13:D15"/>
    <mergeCell ref="E13:E15"/>
    <mergeCell ref="F13:G14"/>
    <mergeCell ref="A9:C9"/>
    <mergeCell ref="A10:C10"/>
    <mergeCell ref="J10:S10"/>
    <mergeCell ref="A11:C11"/>
    <mergeCell ref="K11:S11"/>
    <mergeCell ref="A12:C12"/>
    <mergeCell ref="A1:P2"/>
    <mergeCell ref="A3:S3"/>
    <mergeCell ref="A4:S4"/>
    <mergeCell ref="A5:S5"/>
    <mergeCell ref="A6:S6"/>
    <mergeCell ref="A8:J8"/>
  </mergeCells>
  <pageMargins left="0.7" right="0.7" top="0.75" bottom="0.75" header="0.3" footer="0.3"/>
  <pageSetup scale="21" orientation="landscape"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EFD3A-3113-45C3-90AF-983D00ADE3B2}">
  <dimension ref="B2:C7"/>
  <sheetViews>
    <sheetView zoomScale="85" zoomScaleNormal="85" workbookViewId="0">
      <selection activeCell="B6" sqref="B6:C7"/>
    </sheetView>
  </sheetViews>
  <sheetFormatPr baseColWidth="10" defaultColWidth="11.42578125" defaultRowHeight="15" x14ac:dyDescent="0.25"/>
  <cols>
    <col min="2" max="2" width="14.42578125" style="69" customWidth="1"/>
    <col min="3" max="3" width="161.28515625" customWidth="1"/>
  </cols>
  <sheetData>
    <row r="2" spans="2:3" x14ac:dyDescent="0.25">
      <c r="B2" s="69" t="s">
        <v>140</v>
      </c>
    </row>
    <row r="3" spans="2:3" ht="150" x14ac:dyDescent="0.25">
      <c r="C3" s="74" t="s">
        <v>141</v>
      </c>
    </row>
    <row r="7" spans="2:3" x14ac:dyDescent="0.25">
      <c r="C7" s="73"/>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41119F-4AB0-4150-A134-BF26CB5D9948}">
  <dimension ref="A1:O34"/>
  <sheetViews>
    <sheetView zoomScale="84" zoomScaleNormal="84" workbookViewId="0">
      <selection activeCell="P5" sqref="P5"/>
    </sheetView>
  </sheetViews>
  <sheetFormatPr baseColWidth="10" defaultColWidth="11.42578125" defaultRowHeight="15" x14ac:dyDescent="0.25"/>
  <cols>
    <col min="1" max="1" width="15.5703125" customWidth="1"/>
    <col min="6" max="6" width="18.5703125" customWidth="1"/>
    <col min="7" max="7" width="17.5703125" customWidth="1"/>
    <col min="13" max="13" width="20.28515625" customWidth="1"/>
  </cols>
  <sheetData>
    <row r="1" spans="1:15" ht="15.75" thickBot="1" x14ac:dyDescent="0.3">
      <c r="A1" s="130" t="s">
        <v>142</v>
      </c>
      <c r="B1" s="133" t="s">
        <v>143</v>
      </c>
      <c r="C1" s="133" t="s">
        <v>144</v>
      </c>
      <c r="D1" s="133" t="s">
        <v>145</v>
      </c>
      <c r="E1" s="133" t="s">
        <v>146</v>
      </c>
      <c r="F1" s="130" t="s">
        <v>147</v>
      </c>
      <c r="G1" s="130" t="s">
        <v>148</v>
      </c>
      <c r="H1" s="133" t="s">
        <v>149</v>
      </c>
      <c r="I1" s="133" t="s">
        <v>150</v>
      </c>
      <c r="J1" s="133" t="s">
        <v>151</v>
      </c>
      <c r="K1" s="133" t="s">
        <v>152</v>
      </c>
      <c r="L1" s="141" t="s">
        <v>153</v>
      </c>
      <c r="M1" s="136" t="s">
        <v>154</v>
      </c>
      <c r="N1" s="139" t="s">
        <v>155</v>
      </c>
      <c r="O1" s="140"/>
    </row>
    <row r="2" spans="1:15" x14ac:dyDescent="0.25">
      <c r="A2" s="131"/>
      <c r="B2" s="134"/>
      <c r="C2" s="134"/>
      <c r="D2" s="134"/>
      <c r="E2" s="134"/>
      <c r="F2" s="131"/>
      <c r="G2" s="131"/>
      <c r="H2" s="134"/>
      <c r="I2" s="134"/>
      <c r="J2" s="134"/>
      <c r="K2" s="134"/>
      <c r="L2" s="143"/>
      <c r="M2" s="137"/>
      <c r="N2" s="141" t="s">
        <v>149</v>
      </c>
      <c r="O2" s="141" t="s">
        <v>150</v>
      </c>
    </row>
    <row r="3" spans="1:15" ht="15.75" thickBot="1" x14ac:dyDescent="0.3">
      <c r="A3" s="132"/>
      <c r="B3" s="135"/>
      <c r="C3" s="135"/>
      <c r="D3" s="135"/>
      <c r="E3" s="135"/>
      <c r="F3" s="132"/>
      <c r="G3" s="132"/>
      <c r="H3" s="135"/>
      <c r="I3" s="135"/>
      <c r="J3" s="135"/>
      <c r="K3" s="135"/>
      <c r="L3" s="142"/>
      <c r="M3" s="138"/>
      <c r="N3" s="142"/>
      <c r="O3" s="142"/>
    </row>
    <row r="4" spans="1:15" ht="162.75" customHeight="1" thickBot="1" x14ac:dyDescent="0.3">
      <c r="A4" s="70">
        <v>1</v>
      </c>
      <c r="B4" s="71" t="s">
        <v>156</v>
      </c>
      <c r="C4" s="71" t="s">
        <v>157</v>
      </c>
      <c r="D4" s="71" t="s">
        <v>158</v>
      </c>
      <c r="E4" s="71" t="s">
        <v>159</v>
      </c>
      <c r="F4" s="72" t="s">
        <v>160</v>
      </c>
      <c r="G4" s="72" t="s">
        <v>161</v>
      </c>
      <c r="H4" s="70">
        <v>2</v>
      </c>
      <c r="I4" s="70">
        <v>3</v>
      </c>
      <c r="J4" s="70">
        <v>6</v>
      </c>
      <c r="K4" s="70" t="s">
        <v>162</v>
      </c>
      <c r="L4" s="71" t="s">
        <v>163</v>
      </c>
      <c r="M4" s="72" t="s">
        <v>164</v>
      </c>
      <c r="N4" s="70">
        <v>2</v>
      </c>
      <c r="O4" s="70">
        <v>2</v>
      </c>
    </row>
    <row r="5" spans="1:15" ht="160.5" thickBot="1" x14ac:dyDescent="0.3">
      <c r="A5" s="70">
        <v>2</v>
      </c>
      <c r="B5" s="71" t="s">
        <v>156</v>
      </c>
      <c r="C5" s="71" t="s">
        <v>157</v>
      </c>
      <c r="D5" s="71" t="s">
        <v>158</v>
      </c>
      <c r="E5" s="71" t="s">
        <v>159</v>
      </c>
      <c r="F5" s="72" t="s">
        <v>165</v>
      </c>
      <c r="G5" s="72" t="s">
        <v>166</v>
      </c>
      <c r="H5" s="70">
        <v>2</v>
      </c>
      <c r="I5" s="70">
        <v>2</v>
      </c>
      <c r="J5" s="70">
        <v>6</v>
      </c>
      <c r="K5" s="70" t="s">
        <v>162</v>
      </c>
      <c r="L5" s="71" t="s">
        <v>167</v>
      </c>
      <c r="M5" s="72" t="s">
        <v>168</v>
      </c>
      <c r="N5" s="70">
        <v>1</v>
      </c>
      <c r="O5" s="70">
        <v>2</v>
      </c>
    </row>
    <row r="6" spans="1:15" ht="160.5" thickBot="1" x14ac:dyDescent="0.3">
      <c r="A6" s="70">
        <v>3</v>
      </c>
      <c r="B6" s="71" t="s">
        <v>156</v>
      </c>
      <c r="C6" s="71" t="s">
        <v>157</v>
      </c>
      <c r="D6" s="71" t="s">
        <v>158</v>
      </c>
      <c r="E6" s="71" t="s">
        <v>159</v>
      </c>
      <c r="F6" s="72" t="s">
        <v>169</v>
      </c>
      <c r="G6" s="72" t="s">
        <v>166</v>
      </c>
      <c r="H6" s="70">
        <v>2</v>
      </c>
      <c r="I6" s="70">
        <v>3</v>
      </c>
      <c r="J6" s="70">
        <v>6</v>
      </c>
      <c r="K6" s="70" t="s">
        <v>162</v>
      </c>
      <c r="L6" s="71" t="s">
        <v>163</v>
      </c>
      <c r="M6" s="72" t="s">
        <v>170</v>
      </c>
      <c r="N6" s="70">
        <v>1</v>
      </c>
      <c r="O6" s="70">
        <v>2</v>
      </c>
    </row>
    <row r="7" spans="1:15" ht="165" thickBot="1" x14ac:dyDescent="0.3">
      <c r="A7" s="70">
        <v>4</v>
      </c>
      <c r="B7" s="71" t="s">
        <v>156</v>
      </c>
      <c r="C7" s="71" t="s">
        <v>157</v>
      </c>
      <c r="D7" s="71" t="s">
        <v>158</v>
      </c>
      <c r="E7" s="71" t="s">
        <v>159</v>
      </c>
      <c r="F7" s="72" t="s">
        <v>171</v>
      </c>
      <c r="G7" s="72" t="s">
        <v>172</v>
      </c>
      <c r="H7" s="70">
        <v>2</v>
      </c>
      <c r="I7" s="70">
        <v>3</v>
      </c>
      <c r="J7" s="70">
        <v>6</v>
      </c>
      <c r="K7" s="70" t="s">
        <v>162</v>
      </c>
      <c r="L7" s="71" t="s">
        <v>163</v>
      </c>
      <c r="M7" s="72" t="s">
        <v>173</v>
      </c>
      <c r="N7" s="70">
        <v>1</v>
      </c>
      <c r="O7" s="70">
        <v>2</v>
      </c>
    </row>
    <row r="8" spans="1:15" ht="165" thickBot="1" x14ac:dyDescent="0.3">
      <c r="A8" s="70">
        <v>5</v>
      </c>
      <c r="B8" s="71" t="s">
        <v>156</v>
      </c>
      <c r="C8" s="71" t="s">
        <v>157</v>
      </c>
      <c r="D8" s="71" t="s">
        <v>158</v>
      </c>
      <c r="E8" s="71" t="s">
        <v>159</v>
      </c>
      <c r="F8" s="72" t="s">
        <v>174</v>
      </c>
      <c r="G8" s="72" t="s">
        <v>175</v>
      </c>
      <c r="H8" s="70">
        <v>3</v>
      </c>
      <c r="I8" s="70">
        <v>3</v>
      </c>
      <c r="J8" s="70">
        <v>6</v>
      </c>
      <c r="K8" s="70" t="s">
        <v>162</v>
      </c>
      <c r="L8" s="71" t="s">
        <v>176</v>
      </c>
      <c r="M8" s="72" t="s">
        <v>177</v>
      </c>
      <c r="N8" s="70">
        <v>1</v>
      </c>
      <c r="O8" s="70">
        <v>2</v>
      </c>
    </row>
    <row r="9" spans="1:15" ht="129" customHeight="1" thickBot="1" x14ac:dyDescent="0.3">
      <c r="A9" s="70">
        <v>6</v>
      </c>
      <c r="B9" s="71" t="s">
        <v>178</v>
      </c>
      <c r="C9" s="71" t="s">
        <v>157</v>
      </c>
      <c r="D9" s="71" t="s">
        <v>179</v>
      </c>
      <c r="E9" s="71" t="s">
        <v>159</v>
      </c>
      <c r="F9" s="72" t="s">
        <v>180</v>
      </c>
      <c r="G9" s="72" t="s">
        <v>181</v>
      </c>
      <c r="H9" s="70">
        <v>1</v>
      </c>
      <c r="I9" s="70">
        <v>3</v>
      </c>
      <c r="J9" s="70">
        <v>3</v>
      </c>
      <c r="K9" s="70" t="s">
        <v>182</v>
      </c>
      <c r="L9" s="71" t="s">
        <v>167</v>
      </c>
      <c r="M9" s="72" t="s">
        <v>183</v>
      </c>
      <c r="N9" s="70">
        <v>1</v>
      </c>
      <c r="O9" s="70">
        <v>2</v>
      </c>
    </row>
    <row r="10" spans="1:15" ht="106.5" customHeight="1" thickBot="1" x14ac:dyDescent="0.3">
      <c r="A10" s="70">
        <v>7</v>
      </c>
      <c r="B10" s="71" t="s">
        <v>178</v>
      </c>
      <c r="C10" s="71" t="s">
        <v>157</v>
      </c>
      <c r="D10" s="71" t="s">
        <v>179</v>
      </c>
      <c r="E10" s="71" t="s">
        <v>159</v>
      </c>
      <c r="F10" s="72" t="s">
        <v>184</v>
      </c>
      <c r="G10" s="72" t="s">
        <v>185</v>
      </c>
      <c r="H10" s="70">
        <v>2</v>
      </c>
      <c r="I10" s="70">
        <v>3</v>
      </c>
      <c r="J10" s="70">
        <v>6</v>
      </c>
      <c r="K10" s="70" t="s">
        <v>162</v>
      </c>
      <c r="L10" s="71" t="s">
        <v>167</v>
      </c>
      <c r="M10" s="72" t="s">
        <v>186</v>
      </c>
      <c r="N10" s="70">
        <v>1</v>
      </c>
      <c r="O10" s="70">
        <v>2</v>
      </c>
    </row>
    <row r="11" spans="1:15" ht="119.25" customHeight="1" thickBot="1" x14ac:dyDescent="0.3">
      <c r="A11" s="70">
        <v>8</v>
      </c>
      <c r="B11" s="71" t="s">
        <v>178</v>
      </c>
      <c r="C11" s="71" t="s">
        <v>187</v>
      </c>
      <c r="D11" s="71" t="s">
        <v>179</v>
      </c>
      <c r="E11" s="71" t="s">
        <v>159</v>
      </c>
      <c r="F11" s="72" t="s">
        <v>188</v>
      </c>
      <c r="G11" s="72" t="s">
        <v>189</v>
      </c>
      <c r="H11" s="70">
        <v>2</v>
      </c>
      <c r="I11" s="70">
        <v>4</v>
      </c>
      <c r="J11" s="70">
        <v>8</v>
      </c>
      <c r="K11" s="70" t="s">
        <v>162</v>
      </c>
      <c r="L11" s="71" t="s">
        <v>167</v>
      </c>
      <c r="M11" s="72" t="s">
        <v>190</v>
      </c>
      <c r="N11" s="70">
        <v>1</v>
      </c>
      <c r="O11" s="70">
        <v>3</v>
      </c>
    </row>
    <row r="12" spans="1:15" ht="43.5" thickBot="1" x14ac:dyDescent="0.3">
      <c r="A12" s="70">
        <v>9</v>
      </c>
      <c r="B12" s="71" t="s">
        <v>178</v>
      </c>
      <c r="C12" s="71" t="s">
        <v>187</v>
      </c>
      <c r="D12" s="71" t="s">
        <v>179</v>
      </c>
      <c r="E12" s="71" t="s">
        <v>159</v>
      </c>
      <c r="F12" s="72" t="s">
        <v>191</v>
      </c>
      <c r="G12" s="72" t="s">
        <v>192</v>
      </c>
      <c r="H12" s="70">
        <v>2</v>
      </c>
      <c r="I12" s="70">
        <v>4</v>
      </c>
      <c r="J12" s="70">
        <v>8</v>
      </c>
      <c r="K12" s="70" t="s">
        <v>162</v>
      </c>
      <c r="L12" s="71" t="s">
        <v>167</v>
      </c>
      <c r="M12" s="72" t="s">
        <v>193</v>
      </c>
      <c r="N12" s="70">
        <v>1</v>
      </c>
      <c r="O12" s="70">
        <v>3</v>
      </c>
    </row>
    <row r="13" spans="1:15" ht="165" thickBot="1" x14ac:dyDescent="0.3">
      <c r="A13" s="70">
        <v>10</v>
      </c>
      <c r="B13" s="71" t="s">
        <v>178</v>
      </c>
      <c r="C13" s="71" t="s">
        <v>187</v>
      </c>
      <c r="D13" s="71" t="s">
        <v>158</v>
      </c>
      <c r="E13" s="71" t="s">
        <v>159</v>
      </c>
      <c r="F13" s="72" t="s">
        <v>194</v>
      </c>
      <c r="G13" s="72" t="s">
        <v>175</v>
      </c>
      <c r="H13" s="70">
        <v>2</v>
      </c>
      <c r="I13" s="70">
        <v>3</v>
      </c>
      <c r="J13" s="70">
        <v>6</v>
      </c>
      <c r="K13" s="70" t="s">
        <v>162</v>
      </c>
      <c r="L13" s="71" t="s">
        <v>167</v>
      </c>
      <c r="M13" s="72" t="s">
        <v>195</v>
      </c>
      <c r="N13" s="70">
        <v>1</v>
      </c>
      <c r="O13" s="70">
        <v>2</v>
      </c>
    </row>
    <row r="14" spans="1:15" ht="192" thickBot="1" x14ac:dyDescent="0.3">
      <c r="A14" s="70">
        <v>11</v>
      </c>
      <c r="B14" s="71" t="s">
        <v>156</v>
      </c>
      <c r="C14" s="71" t="s">
        <v>187</v>
      </c>
      <c r="D14" s="71" t="s">
        <v>158</v>
      </c>
      <c r="E14" s="71" t="s">
        <v>159</v>
      </c>
      <c r="F14" s="72" t="s">
        <v>196</v>
      </c>
      <c r="G14" s="72" t="s">
        <v>175</v>
      </c>
      <c r="H14" s="70">
        <v>2</v>
      </c>
      <c r="I14" s="70">
        <v>3</v>
      </c>
      <c r="J14" s="70">
        <v>6</v>
      </c>
      <c r="K14" s="70" t="s">
        <v>162</v>
      </c>
      <c r="L14" s="71" t="s">
        <v>167</v>
      </c>
      <c r="M14" s="72" t="s">
        <v>197</v>
      </c>
      <c r="N14" s="70">
        <v>1</v>
      </c>
      <c r="O14" s="70">
        <v>2</v>
      </c>
    </row>
    <row r="15" spans="1:15" ht="144" customHeight="1" thickBot="1" x14ac:dyDescent="0.3">
      <c r="A15" s="70">
        <v>12</v>
      </c>
      <c r="B15" s="71" t="s">
        <v>156</v>
      </c>
      <c r="C15" s="71" t="s">
        <v>157</v>
      </c>
      <c r="D15" s="71" t="s">
        <v>198</v>
      </c>
      <c r="E15" s="71" t="s">
        <v>159</v>
      </c>
      <c r="F15" s="72" t="s">
        <v>199</v>
      </c>
      <c r="G15" s="72" t="s">
        <v>200</v>
      </c>
      <c r="H15" s="70">
        <v>2</v>
      </c>
      <c r="I15" s="70">
        <v>3</v>
      </c>
      <c r="J15" s="70">
        <v>6</v>
      </c>
      <c r="K15" s="70" t="s">
        <v>162</v>
      </c>
      <c r="L15" s="71" t="s">
        <v>176</v>
      </c>
      <c r="M15" s="72" t="s">
        <v>201</v>
      </c>
      <c r="N15" s="70">
        <v>1</v>
      </c>
      <c r="O15" s="70">
        <v>2</v>
      </c>
    </row>
    <row r="16" spans="1:15" ht="111" customHeight="1" thickBot="1" x14ac:dyDescent="0.3">
      <c r="A16" s="70">
        <v>13</v>
      </c>
      <c r="B16" s="71" t="s">
        <v>156</v>
      </c>
      <c r="C16" s="71" t="s">
        <v>157</v>
      </c>
      <c r="D16" s="71" t="s">
        <v>179</v>
      </c>
      <c r="E16" s="71" t="s">
        <v>159</v>
      </c>
      <c r="F16" s="72" t="s">
        <v>202</v>
      </c>
      <c r="G16" s="72" t="s">
        <v>203</v>
      </c>
      <c r="H16" s="70">
        <v>2</v>
      </c>
      <c r="I16" s="70">
        <v>3</v>
      </c>
      <c r="J16" s="70">
        <v>6</v>
      </c>
      <c r="K16" s="70" t="s">
        <v>162</v>
      </c>
      <c r="L16" s="71" t="s">
        <v>176</v>
      </c>
      <c r="M16" s="72" t="s">
        <v>204</v>
      </c>
      <c r="N16" s="70">
        <v>1</v>
      </c>
      <c r="O16" s="70">
        <v>2</v>
      </c>
    </row>
    <row r="17" spans="1:15" ht="135.75" thickBot="1" x14ac:dyDescent="0.3">
      <c r="A17" s="70">
        <v>14</v>
      </c>
      <c r="B17" s="71" t="s">
        <v>156</v>
      </c>
      <c r="C17" s="71" t="s">
        <v>157</v>
      </c>
      <c r="D17" s="71" t="s">
        <v>179</v>
      </c>
      <c r="E17" s="71" t="s">
        <v>159</v>
      </c>
      <c r="F17" s="72" t="s">
        <v>205</v>
      </c>
      <c r="G17" s="72" t="s">
        <v>206</v>
      </c>
      <c r="H17" s="70">
        <v>2</v>
      </c>
      <c r="I17" s="70">
        <v>3</v>
      </c>
      <c r="J17" s="70">
        <v>6</v>
      </c>
      <c r="K17" s="70" t="s">
        <v>162</v>
      </c>
      <c r="L17" s="71" t="s">
        <v>176</v>
      </c>
      <c r="M17" s="72" t="s">
        <v>170</v>
      </c>
      <c r="N17" s="70">
        <v>1</v>
      </c>
      <c r="O17" s="70">
        <v>2</v>
      </c>
    </row>
    <row r="18" spans="1:15" ht="102" thickBot="1" x14ac:dyDescent="0.3">
      <c r="A18" s="70">
        <v>15</v>
      </c>
      <c r="B18" s="71" t="s">
        <v>156</v>
      </c>
      <c r="C18" s="71" t="s">
        <v>157</v>
      </c>
      <c r="D18" s="71" t="s">
        <v>179</v>
      </c>
      <c r="E18" s="71" t="s">
        <v>159</v>
      </c>
      <c r="F18" s="72" t="s">
        <v>207</v>
      </c>
      <c r="G18" s="72" t="s">
        <v>208</v>
      </c>
      <c r="H18" s="70">
        <v>1</v>
      </c>
      <c r="I18" s="70">
        <v>3</v>
      </c>
      <c r="J18" s="70">
        <v>3</v>
      </c>
      <c r="K18" s="70" t="s">
        <v>182</v>
      </c>
      <c r="L18" s="71" t="s">
        <v>167</v>
      </c>
      <c r="M18" s="72" t="s">
        <v>209</v>
      </c>
      <c r="N18" s="70">
        <v>1</v>
      </c>
      <c r="O18" s="70">
        <v>2</v>
      </c>
    </row>
    <row r="19" spans="1:15" ht="192" thickBot="1" x14ac:dyDescent="0.3">
      <c r="A19" s="70">
        <v>16</v>
      </c>
      <c r="B19" s="71" t="s">
        <v>156</v>
      </c>
      <c r="C19" s="71" t="s">
        <v>157</v>
      </c>
      <c r="D19" s="71" t="s">
        <v>179</v>
      </c>
      <c r="E19" s="71" t="s">
        <v>159</v>
      </c>
      <c r="F19" s="72" t="s">
        <v>210</v>
      </c>
      <c r="G19" s="72" t="s">
        <v>211</v>
      </c>
      <c r="H19" s="70">
        <v>1</v>
      </c>
      <c r="I19" s="70">
        <v>3</v>
      </c>
      <c r="J19" s="70">
        <v>3</v>
      </c>
      <c r="K19" s="70" t="s">
        <v>182</v>
      </c>
      <c r="L19" s="71" t="s">
        <v>176</v>
      </c>
      <c r="M19" s="72" t="s">
        <v>197</v>
      </c>
      <c r="N19" s="70">
        <v>1</v>
      </c>
      <c r="O19" s="70">
        <v>2</v>
      </c>
    </row>
    <row r="20" spans="1:15" ht="192" customHeight="1" thickBot="1" x14ac:dyDescent="0.3">
      <c r="A20" s="70">
        <v>17</v>
      </c>
      <c r="B20" s="71" t="s">
        <v>156</v>
      </c>
      <c r="C20" s="71" t="s">
        <v>157</v>
      </c>
      <c r="D20" s="71" t="s">
        <v>179</v>
      </c>
      <c r="E20" s="71" t="s">
        <v>159</v>
      </c>
      <c r="F20" s="72" t="s">
        <v>212</v>
      </c>
      <c r="G20" s="72" t="s">
        <v>213</v>
      </c>
      <c r="H20" s="70">
        <v>2</v>
      </c>
      <c r="I20" s="70">
        <v>3</v>
      </c>
      <c r="J20" s="70">
        <v>6</v>
      </c>
      <c r="K20" s="70" t="s">
        <v>162</v>
      </c>
      <c r="L20" s="71" t="s">
        <v>167</v>
      </c>
      <c r="M20" s="72" t="s">
        <v>209</v>
      </c>
      <c r="N20" s="70">
        <v>1</v>
      </c>
      <c r="O20" s="70">
        <v>2</v>
      </c>
    </row>
    <row r="21" spans="1:15" ht="176.25" customHeight="1" thickBot="1" x14ac:dyDescent="0.3">
      <c r="A21" s="70">
        <v>18</v>
      </c>
      <c r="B21" s="71" t="s">
        <v>156</v>
      </c>
      <c r="C21" s="71" t="s">
        <v>157</v>
      </c>
      <c r="D21" s="71" t="s">
        <v>179</v>
      </c>
      <c r="E21" s="71" t="s">
        <v>159</v>
      </c>
      <c r="F21" s="72" t="s">
        <v>214</v>
      </c>
      <c r="G21" s="72" t="s">
        <v>172</v>
      </c>
      <c r="H21" s="70">
        <v>2</v>
      </c>
      <c r="I21" s="70">
        <v>3</v>
      </c>
      <c r="J21" s="70">
        <v>6</v>
      </c>
      <c r="K21" s="70" t="s">
        <v>162</v>
      </c>
      <c r="L21" s="71" t="s">
        <v>167</v>
      </c>
      <c r="M21" s="72" t="s">
        <v>215</v>
      </c>
      <c r="N21" s="70">
        <v>1</v>
      </c>
      <c r="O21" s="70">
        <v>2</v>
      </c>
    </row>
    <row r="22" spans="1:15" ht="138" customHeight="1" thickBot="1" x14ac:dyDescent="0.3">
      <c r="A22" s="70">
        <v>19</v>
      </c>
      <c r="B22" s="71" t="s">
        <v>156</v>
      </c>
      <c r="C22" s="71" t="s">
        <v>157</v>
      </c>
      <c r="D22" s="71" t="s">
        <v>216</v>
      </c>
      <c r="E22" s="71" t="s">
        <v>159</v>
      </c>
      <c r="F22" s="72" t="s">
        <v>217</v>
      </c>
      <c r="G22" s="72" t="s">
        <v>218</v>
      </c>
      <c r="H22" s="70">
        <v>1</v>
      </c>
      <c r="I22" s="70">
        <v>2</v>
      </c>
      <c r="J22" s="70">
        <v>2</v>
      </c>
      <c r="K22" s="70" t="s">
        <v>182</v>
      </c>
      <c r="L22" s="71" t="s">
        <v>167</v>
      </c>
      <c r="M22" s="72" t="s">
        <v>219</v>
      </c>
      <c r="N22" s="70">
        <v>1</v>
      </c>
      <c r="O22" s="70">
        <v>2</v>
      </c>
    </row>
    <row r="23" spans="1:15" ht="141.75" customHeight="1" thickBot="1" x14ac:dyDescent="0.3">
      <c r="A23" s="70">
        <v>20</v>
      </c>
      <c r="B23" s="71" t="s">
        <v>156</v>
      </c>
      <c r="C23" s="71" t="s">
        <v>157</v>
      </c>
      <c r="D23" s="71" t="s">
        <v>216</v>
      </c>
      <c r="E23" s="71" t="s">
        <v>159</v>
      </c>
      <c r="F23" s="72" t="s">
        <v>220</v>
      </c>
      <c r="G23" s="72" t="s">
        <v>221</v>
      </c>
      <c r="H23" s="70">
        <v>1</v>
      </c>
      <c r="I23" s="70">
        <v>2</v>
      </c>
      <c r="J23" s="70">
        <v>2</v>
      </c>
      <c r="K23" s="70" t="s">
        <v>182</v>
      </c>
      <c r="L23" s="71" t="s">
        <v>167</v>
      </c>
      <c r="M23" s="72" t="s">
        <v>219</v>
      </c>
      <c r="N23" s="70">
        <v>1</v>
      </c>
      <c r="O23" s="70">
        <v>2</v>
      </c>
    </row>
    <row r="24" spans="1:15" ht="154.5" customHeight="1" thickBot="1" x14ac:dyDescent="0.3">
      <c r="A24" s="70">
        <v>21</v>
      </c>
      <c r="B24" s="71" t="s">
        <v>156</v>
      </c>
      <c r="C24" s="71" t="s">
        <v>157</v>
      </c>
      <c r="D24" s="71" t="s">
        <v>216</v>
      </c>
      <c r="E24" s="71" t="s">
        <v>159</v>
      </c>
      <c r="F24" s="72" t="s">
        <v>222</v>
      </c>
      <c r="G24" s="72" t="s">
        <v>223</v>
      </c>
      <c r="H24" s="70">
        <v>2</v>
      </c>
      <c r="I24" s="70">
        <v>3</v>
      </c>
      <c r="J24" s="70">
        <v>6</v>
      </c>
      <c r="K24" s="70" t="s">
        <v>162</v>
      </c>
      <c r="L24" s="71" t="s">
        <v>167</v>
      </c>
      <c r="M24" s="72" t="s">
        <v>224</v>
      </c>
      <c r="N24" s="70">
        <v>1</v>
      </c>
      <c r="O24" s="70">
        <v>2</v>
      </c>
    </row>
    <row r="25" spans="1:15" ht="141.75" customHeight="1" thickBot="1" x14ac:dyDescent="0.3">
      <c r="A25" s="70">
        <v>22</v>
      </c>
      <c r="B25" s="71" t="s">
        <v>156</v>
      </c>
      <c r="C25" s="71" t="s">
        <v>157</v>
      </c>
      <c r="D25" s="71" t="s">
        <v>216</v>
      </c>
      <c r="E25" s="71" t="s">
        <v>159</v>
      </c>
      <c r="F25" s="72" t="s">
        <v>225</v>
      </c>
      <c r="G25" s="72" t="s">
        <v>226</v>
      </c>
      <c r="H25" s="70">
        <v>2</v>
      </c>
      <c r="I25" s="70">
        <v>3</v>
      </c>
      <c r="J25" s="70">
        <v>6</v>
      </c>
      <c r="K25" s="70" t="s">
        <v>162</v>
      </c>
      <c r="L25" s="71" t="s">
        <v>167</v>
      </c>
      <c r="M25" s="72" t="s">
        <v>227</v>
      </c>
      <c r="N25" s="70">
        <v>1</v>
      </c>
      <c r="O25" s="70">
        <v>2</v>
      </c>
    </row>
    <row r="26" spans="1:15" ht="141.75" customHeight="1" thickBot="1" x14ac:dyDescent="0.3">
      <c r="A26" s="70">
        <v>23</v>
      </c>
      <c r="B26" s="71" t="s">
        <v>156</v>
      </c>
      <c r="C26" s="71" t="s">
        <v>157</v>
      </c>
      <c r="D26" s="71" t="s">
        <v>179</v>
      </c>
      <c r="E26" s="71" t="s">
        <v>159</v>
      </c>
      <c r="F26" s="72" t="s">
        <v>228</v>
      </c>
      <c r="G26" s="72" t="s">
        <v>229</v>
      </c>
      <c r="H26" s="70">
        <v>2</v>
      </c>
      <c r="I26" s="70">
        <v>3</v>
      </c>
      <c r="J26" s="70">
        <v>6</v>
      </c>
      <c r="K26" s="70" t="s">
        <v>162</v>
      </c>
      <c r="L26" s="71" t="s">
        <v>176</v>
      </c>
      <c r="M26" s="72" t="s">
        <v>224</v>
      </c>
      <c r="N26" s="70">
        <v>1</v>
      </c>
      <c r="O26" s="70">
        <v>2</v>
      </c>
    </row>
    <row r="27" spans="1:15" ht="141.75" customHeight="1" thickBot="1" x14ac:dyDescent="0.3">
      <c r="A27" s="70">
        <v>24</v>
      </c>
      <c r="B27" s="71" t="s">
        <v>156</v>
      </c>
      <c r="C27" s="71" t="s">
        <v>157</v>
      </c>
      <c r="D27" s="71" t="s">
        <v>179</v>
      </c>
      <c r="E27" s="71" t="s">
        <v>159</v>
      </c>
      <c r="F27" s="72" t="s">
        <v>230</v>
      </c>
      <c r="G27" s="72" t="s">
        <v>231</v>
      </c>
      <c r="H27" s="70">
        <v>2</v>
      </c>
      <c r="I27" s="70">
        <v>3</v>
      </c>
      <c r="J27" s="70">
        <v>6</v>
      </c>
      <c r="K27" s="70" t="s">
        <v>162</v>
      </c>
      <c r="L27" s="71" t="s">
        <v>176</v>
      </c>
      <c r="M27" s="72" t="s">
        <v>232</v>
      </c>
      <c r="N27" s="70">
        <v>1</v>
      </c>
      <c r="O27" s="70">
        <v>2</v>
      </c>
    </row>
    <row r="28" spans="1:15" ht="141.75" customHeight="1" thickBot="1" x14ac:dyDescent="0.3">
      <c r="A28" s="70">
        <v>25</v>
      </c>
      <c r="B28" s="71" t="s">
        <v>156</v>
      </c>
      <c r="C28" s="71" t="s">
        <v>157</v>
      </c>
      <c r="D28" s="71" t="s">
        <v>179</v>
      </c>
      <c r="E28" s="71" t="s">
        <v>159</v>
      </c>
      <c r="F28" s="72" t="s">
        <v>233</v>
      </c>
      <c r="G28" s="72" t="s">
        <v>234</v>
      </c>
      <c r="H28" s="70">
        <v>2</v>
      </c>
      <c r="I28" s="70">
        <v>3</v>
      </c>
      <c r="J28" s="70">
        <v>6</v>
      </c>
      <c r="K28" s="70" t="s">
        <v>162</v>
      </c>
      <c r="L28" s="71" t="s">
        <v>176</v>
      </c>
      <c r="M28" s="72" t="s">
        <v>227</v>
      </c>
      <c r="N28" s="70">
        <v>1</v>
      </c>
      <c r="O28" s="70">
        <v>2</v>
      </c>
    </row>
    <row r="29" spans="1:15" ht="143.25" customHeight="1" thickBot="1" x14ac:dyDescent="0.3">
      <c r="A29" s="70">
        <v>26</v>
      </c>
      <c r="B29" s="71" t="s">
        <v>156</v>
      </c>
      <c r="C29" s="71" t="s">
        <v>157</v>
      </c>
      <c r="D29" s="71" t="s">
        <v>179</v>
      </c>
      <c r="E29" s="71" t="s">
        <v>159</v>
      </c>
      <c r="F29" s="72" t="s">
        <v>235</v>
      </c>
      <c r="G29" s="72" t="s">
        <v>236</v>
      </c>
      <c r="H29" s="70">
        <v>2</v>
      </c>
      <c r="I29" s="70">
        <v>3</v>
      </c>
      <c r="J29" s="70">
        <v>6</v>
      </c>
      <c r="K29" s="70" t="s">
        <v>162</v>
      </c>
      <c r="L29" s="71" t="s">
        <v>167</v>
      </c>
      <c r="M29" s="72" t="s">
        <v>237</v>
      </c>
      <c r="N29" s="70">
        <v>1</v>
      </c>
      <c r="O29" s="70">
        <v>2</v>
      </c>
    </row>
    <row r="30" spans="1:15" ht="153.75" customHeight="1" thickBot="1" x14ac:dyDescent="0.3">
      <c r="A30" s="70">
        <v>27</v>
      </c>
      <c r="B30" s="71" t="s">
        <v>156</v>
      </c>
      <c r="C30" s="71" t="s">
        <v>157</v>
      </c>
      <c r="D30" s="71" t="s">
        <v>179</v>
      </c>
      <c r="E30" s="71" t="s">
        <v>159</v>
      </c>
      <c r="F30" s="72" t="s">
        <v>238</v>
      </c>
      <c r="G30" s="72" t="s">
        <v>239</v>
      </c>
      <c r="H30" s="70">
        <v>2</v>
      </c>
      <c r="I30" s="70">
        <v>3</v>
      </c>
      <c r="J30" s="70">
        <v>6</v>
      </c>
      <c r="K30" s="70" t="s">
        <v>162</v>
      </c>
      <c r="L30" s="71" t="s">
        <v>167</v>
      </c>
      <c r="M30" s="72" t="s">
        <v>224</v>
      </c>
      <c r="N30" s="70">
        <v>1</v>
      </c>
      <c r="O30" s="70">
        <v>2</v>
      </c>
    </row>
    <row r="31" spans="1:15" ht="163.5" customHeight="1" thickBot="1" x14ac:dyDescent="0.3">
      <c r="A31" s="70">
        <v>28</v>
      </c>
      <c r="B31" s="71" t="s">
        <v>156</v>
      </c>
      <c r="C31" s="71" t="s">
        <v>157</v>
      </c>
      <c r="D31" s="71" t="s">
        <v>179</v>
      </c>
      <c r="E31" s="71" t="s">
        <v>159</v>
      </c>
      <c r="F31" s="72" t="s">
        <v>240</v>
      </c>
      <c r="G31" s="72" t="s">
        <v>241</v>
      </c>
      <c r="H31" s="70">
        <v>2</v>
      </c>
      <c r="I31" s="70">
        <v>3</v>
      </c>
      <c r="J31" s="70">
        <v>6</v>
      </c>
      <c r="K31" s="70" t="s">
        <v>162</v>
      </c>
      <c r="L31" s="71" t="s">
        <v>167</v>
      </c>
      <c r="M31" s="72" t="s">
        <v>227</v>
      </c>
      <c r="N31" s="70">
        <v>1</v>
      </c>
      <c r="O31" s="70">
        <v>2</v>
      </c>
    </row>
    <row r="32" spans="1:15" ht="163.5" customHeight="1" thickBot="1" x14ac:dyDescent="0.3">
      <c r="A32" s="70">
        <v>29</v>
      </c>
      <c r="B32" s="71" t="s">
        <v>156</v>
      </c>
      <c r="C32" s="71" t="s">
        <v>157</v>
      </c>
      <c r="D32" s="71" t="s">
        <v>179</v>
      </c>
      <c r="E32" s="71" t="s">
        <v>159</v>
      </c>
      <c r="F32" s="72" t="s">
        <v>242</v>
      </c>
      <c r="G32" s="72" t="s">
        <v>243</v>
      </c>
      <c r="H32" s="70">
        <v>2</v>
      </c>
      <c r="I32" s="70">
        <v>3</v>
      </c>
      <c r="J32" s="70">
        <v>6</v>
      </c>
      <c r="K32" s="70" t="s">
        <v>162</v>
      </c>
      <c r="L32" s="71" t="s">
        <v>167</v>
      </c>
      <c r="M32" s="72" t="s">
        <v>227</v>
      </c>
      <c r="N32" s="70">
        <v>1</v>
      </c>
      <c r="O32" s="70">
        <v>2</v>
      </c>
    </row>
    <row r="33" spans="1:15" ht="163.5" customHeight="1" thickBot="1" x14ac:dyDescent="0.3">
      <c r="A33" s="70">
        <v>30</v>
      </c>
      <c r="B33" s="71" t="s">
        <v>156</v>
      </c>
      <c r="C33" s="71" t="s">
        <v>157</v>
      </c>
      <c r="D33" s="71" t="s">
        <v>179</v>
      </c>
      <c r="E33" s="71" t="s">
        <v>159</v>
      </c>
      <c r="F33" s="72" t="s">
        <v>244</v>
      </c>
      <c r="G33" s="72" t="s">
        <v>245</v>
      </c>
      <c r="H33" s="70">
        <v>1</v>
      </c>
      <c r="I33" s="70">
        <v>2</v>
      </c>
      <c r="J33" s="70">
        <v>2</v>
      </c>
      <c r="K33" s="70" t="s">
        <v>182</v>
      </c>
      <c r="L33" s="71" t="s">
        <v>167</v>
      </c>
      <c r="M33" s="72" t="s">
        <v>227</v>
      </c>
      <c r="N33" s="70">
        <v>1</v>
      </c>
      <c r="O33" s="70">
        <v>2</v>
      </c>
    </row>
    <row r="34" spans="1:15" ht="163.5" customHeight="1" thickBot="1" x14ac:dyDescent="0.3">
      <c r="A34" s="70">
        <v>31</v>
      </c>
      <c r="B34" s="71" t="s">
        <v>156</v>
      </c>
      <c r="C34" s="71" t="s">
        <v>157</v>
      </c>
      <c r="D34" s="71" t="s">
        <v>179</v>
      </c>
      <c r="E34" s="71" t="s">
        <v>159</v>
      </c>
      <c r="F34" s="72" t="s">
        <v>246</v>
      </c>
      <c r="G34" s="72" t="s">
        <v>247</v>
      </c>
      <c r="H34" s="70">
        <v>1</v>
      </c>
      <c r="I34" s="70">
        <v>2</v>
      </c>
      <c r="J34" s="70">
        <v>2</v>
      </c>
      <c r="K34" s="70" t="s">
        <v>182</v>
      </c>
      <c r="L34" s="71" t="s">
        <v>167</v>
      </c>
      <c r="M34" s="72" t="s">
        <v>227</v>
      </c>
      <c r="N34" s="70">
        <v>1</v>
      </c>
      <c r="O34" s="70">
        <v>2</v>
      </c>
    </row>
  </sheetData>
  <mergeCells count="16">
    <mergeCell ref="M1:M3"/>
    <mergeCell ref="N1:O1"/>
    <mergeCell ref="N2:N3"/>
    <mergeCell ref="O2:O3"/>
    <mergeCell ref="G1:G3"/>
    <mergeCell ref="H1:H3"/>
    <mergeCell ref="I1:I3"/>
    <mergeCell ref="J1:J3"/>
    <mergeCell ref="K1:K3"/>
    <mergeCell ref="L1:L3"/>
    <mergeCell ref="F1:F3"/>
    <mergeCell ref="A1:A3"/>
    <mergeCell ref="B1:B3"/>
    <mergeCell ref="C1:C3"/>
    <mergeCell ref="D1:D3"/>
    <mergeCell ref="E1:E3"/>
  </mergeCells>
  <pageMargins left="0.7" right="0.7" top="0.75" bottom="0.75" header="0.3" footer="0.3"/>
  <pageSetup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2"/>
  <sheetViews>
    <sheetView view="pageBreakPreview" topLeftCell="K8" zoomScale="78" zoomScaleNormal="78" zoomScaleSheetLayoutView="78" workbookViewId="0">
      <selection activeCell="N16" sqref="N16:O16"/>
    </sheetView>
  </sheetViews>
  <sheetFormatPr baseColWidth="10" defaultColWidth="11.42578125" defaultRowHeight="14.25" x14ac:dyDescent="0.2"/>
  <cols>
    <col min="1" max="1" width="22.28515625" style="15" bestFit="1" customWidth="1"/>
    <col min="2" max="2" width="23.5703125" style="15" bestFit="1" customWidth="1"/>
    <col min="3" max="3" width="43.42578125" style="15" customWidth="1"/>
    <col min="4" max="4" width="29.5703125" style="15" customWidth="1"/>
    <col min="5" max="5" width="13.42578125" style="15" bestFit="1" customWidth="1"/>
    <col min="6" max="6" width="12.42578125" style="15" bestFit="1" customWidth="1"/>
    <col min="7" max="7" width="10.42578125" style="15" bestFit="1" customWidth="1"/>
    <col min="8" max="8" width="9.85546875" style="15" bestFit="1" customWidth="1"/>
    <col min="9" max="9" width="14" style="15" bestFit="1" customWidth="1"/>
    <col min="10" max="10" width="16.5703125" style="15" bestFit="1" customWidth="1"/>
    <col min="11" max="11" width="15.5703125" style="15" bestFit="1" customWidth="1"/>
    <col min="12" max="12" width="95.42578125" style="15" customWidth="1"/>
    <col min="13" max="13" width="90.42578125" style="15" bestFit="1" customWidth="1"/>
    <col min="14" max="14" width="13.7109375" style="15" bestFit="1" customWidth="1"/>
    <col min="15" max="15" width="13.85546875" style="15" bestFit="1" customWidth="1"/>
    <col min="16" max="16" width="12.140625" style="15" bestFit="1" customWidth="1"/>
    <col min="17" max="17" width="19.5703125" style="15" bestFit="1" customWidth="1"/>
    <col min="18" max="16384" width="11.42578125" style="15"/>
  </cols>
  <sheetData>
    <row r="1" spans="1:17" ht="21.75" customHeight="1" x14ac:dyDescent="0.2">
      <c r="A1" s="103"/>
      <c r="B1" s="103"/>
      <c r="C1" s="103"/>
      <c r="D1" s="103"/>
      <c r="E1" s="103"/>
      <c r="F1" s="103"/>
      <c r="G1" s="103"/>
      <c r="H1" s="103"/>
      <c r="I1" s="103"/>
      <c r="J1" s="103"/>
      <c r="K1" s="103"/>
      <c r="L1" s="103"/>
      <c r="M1" s="103"/>
      <c r="N1" s="103"/>
      <c r="O1" s="103"/>
      <c r="P1" s="103"/>
      <c r="Q1" s="24" t="s">
        <v>0</v>
      </c>
    </row>
    <row r="2" spans="1:17" ht="30.75" customHeight="1" x14ac:dyDescent="0.2">
      <c r="A2" s="103"/>
      <c r="B2" s="103"/>
      <c r="C2" s="103"/>
      <c r="D2" s="103"/>
      <c r="E2" s="103"/>
      <c r="F2" s="103"/>
      <c r="G2" s="103"/>
      <c r="H2" s="103"/>
      <c r="I2" s="103"/>
      <c r="J2" s="103"/>
      <c r="K2" s="103"/>
      <c r="L2" s="103"/>
      <c r="M2" s="103"/>
      <c r="N2" s="103"/>
      <c r="O2" s="103"/>
      <c r="P2" s="103"/>
      <c r="Q2" s="26" t="s">
        <v>1</v>
      </c>
    </row>
    <row r="3" spans="1:17" ht="34.5" customHeight="1" x14ac:dyDescent="0.2">
      <c r="A3" s="104" t="s">
        <v>2</v>
      </c>
      <c r="B3" s="104"/>
      <c r="C3" s="104"/>
      <c r="D3" s="104"/>
      <c r="E3" s="104"/>
      <c r="F3" s="104"/>
      <c r="G3" s="104"/>
      <c r="H3" s="104"/>
      <c r="I3" s="104"/>
      <c r="J3" s="104"/>
      <c r="K3" s="104"/>
      <c r="L3" s="104"/>
      <c r="M3" s="104"/>
      <c r="N3" s="104"/>
      <c r="O3" s="104"/>
      <c r="P3" s="104"/>
      <c r="Q3" s="104"/>
    </row>
    <row r="4" spans="1:17" x14ac:dyDescent="0.2">
      <c r="A4" s="105" t="s">
        <v>3</v>
      </c>
      <c r="B4" s="105"/>
      <c r="C4" s="105"/>
      <c r="D4" s="105"/>
      <c r="E4" s="105"/>
      <c r="F4" s="105"/>
      <c r="G4" s="105"/>
      <c r="H4" s="105"/>
      <c r="I4" s="105"/>
      <c r="J4" s="105"/>
      <c r="K4" s="105"/>
      <c r="L4" s="105"/>
      <c r="M4" s="105"/>
      <c r="N4" s="105"/>
      <c r="O4" s="105"/>
      <c r="P4" s="105"/>
      <c r="Q4" s="105"/>
    </row>
    <row r="5" spans="1:17" x14ac:dyDescent="0.2">
      <c r="A5" s="106"/>
      <c r="B5" s="107"/>
      <c r="C5" s="107"/>
      <c r="D5" s="107"/>
      <c r="E5" s="107"/>
      <c r="F5" s="107"/>
      <c r="G5" s="107"/>
      <c r="H5" s="107"/>
      <c r="I5" s="107"/>
      <c r="J5" s="107"/>
      <c r="K5" s="107"/>
      <c r="L5" s="107"/>
      <c r="M5" s="107"/>
      <c r="N5" s="107"/>
      <c r="O5" s="107"/>
      <c r="P5" s="107"/>
      <c r="Q5" s="108"/>
    </row>
    <row r="6" spans="1:17" x14ac:dyDescent="0.2">
      <c r="A6" s="109" t="s">
        <v>4</v>
      </c>
      <c r="B6" s="109"/>
      <c r="C6" s="109"/>
      <c r="D6" s="109"/>
      <c r="E6" s="109"/>
      <c r="F6" s="109"/>
      <c r="G6" s="109"/>
      <c r="H6" s="109"/>
      <c r="I6" s="109"/>
      <c r="J6" s="109"/>
      <c r="K6" s="109"/>
      <c r="L6" s="109"/>
      <c r="M6" s="109"/>
      <c r="N6" s="109"/>
      <c r="O6" s="109"/>
      <c r="P6" s="109"/>
      <c r="Q6" s="109"/>
    </row>
    <row r="8" spans="1:17" x14ac:dyDescent="0.2">
      <c r="A8" s="110" t="s">
        <v>248</v>
      </c>
      <c r="B8" s="110"/>
      <c r="C8" s="110"/>
      <c r="D8" s="110"/>
      <c r="E8" s="110"/>
      <c r="F8" s="110"/>
      <c r="G8" s="110"/>
      <c r="H8" s="110"/>
      <c r="I8" s="110"/>
      <c r="J8" s="110"/>
      <c r="K8" s="14"/>
      <c r="L8" s="10"/>
      <c r="M8" s="10"/>
      <c r="N8" s="10"/>
      <c r="O8" s="10"/>
      <c r="P8" s="10"/>
    </row>
    <row r="9" spans="1:17" x14ac:dyDescent="0.2">
      <c r="A9" s="118" t="s">
        <v>6</v>
      </c>
      <c r="B9" s="118"/>
      <c r="C9" s="118"/>
      <c r="D9" s="12"/>
      <c r="E9" s="1"/>
      <c r="F9" s="2"/>
      <c r="G9" s="2"/>
      <c r="H9" s="2"/>
      <c r="I9" s="2"/>
      <c r="J9" s="9"/>
      <c r="K9" s="9"/>
      <c r="L9" s="11"/>
      <c r="M9" s="11"/>
      <c r="N9" s="11"/>
      <c r="O9" s="11"/>
      <c r="P9" s="11"/>
    </row>
    <row r="10" spans="1:17" x14ac:dyDescent="0.2">
      <c r="A10" s="119">
        <f>K24</f>
        <v>51348640</v>
      </c>
      <c r="B10" s="102"/>
      <c r="C10" s="102"/>
      <c r="D10" s="13"/>
      <c r="E10" s="3"/>
      <c r="F10" s="2"/>
      <c r="G10" s="2"/>
      <c r="H10" s="1"/>
      <c r="I10" s="8"/>
      <c r="J10" s="98" t="s">
        <v>7</v>
      </c>
      <c r="K10" s="99"/>
      <c r="L10" s="99"/>
      <c r="M10" s="99"/>
      <c r="N10" s="99"/>
      <c r="O10" s="99"/>
      <c r="P10" s="99"/>
      <c r="Q10" s="100"/>
    </row>
    <row r="11" spans="1:17" x14ac:dyDescent="0.2">
      <c r="A11" s="101" t="s">
        <v>8</v>
      </c>
      <c r="B11" s="102"/>
      <c r="C11" s="102"/>
      <c r="D11" s="13"/>
      <c r="E11" s="3"/>
      <c r="F11" s="2"/>
      <c r="G11" s="2"/>
      <c r="H11" s="2"/>
      <c r="I11" s="8"/>
      <c r="J11" s="4" t="s">
        <v>9</v>
      </c>
      <c r="K11" s="99" t="s">
        <v>10</v>
      </c>
      <c r="L11" s="99"/>
      <c r="M11" s="99"/>
      <c r="N11" s="99"/>
      <c r="O11" s="99"/>
      <c r="P11" s="99"/>
      <c r="Q11" s="100"/>
    </row>
    <row r="12" spans="1:17" ht="22.5" x14ac:dyDescent="0.2">
      <c r="A12" s="101" t="s">
        <v>11</v>
      </c>
      <c r="B12" s="102"/>
      <c r="C12" s="102"/>
      <c r="D12" s="13"/>
      <c r="E12" s="5"/>
      <c r="F12" s="2"/>
      <c r="G12" s="2"/>
      <c r="H12" s="2"/>
      <c r="I12" s="8"/>
      <c r="J12" s="2" t="s">
        <v>12</v>
      </c>
      <c r="K12" s="4" t="s">
        <v>13</v>
      </c>
      <c r="L12" s="4"/>
      <c r="M12" s="4"/>
      <c r="N12" s="4"/>
      <c r="O12" s="4"/>
      <c r="P12" s="4"/>
      <c r="Q12" s="16"/>
    </row>
    <row r="13" spans="1:17" ht="42.75" customHeight="1" x14ac:dyDescent="0.2">
      <c r="A13" s="127" t="s">
        <v>14</v>
      </c>
      <c r="B13" s="111" t="s">
        <v>15</v>
      </c>
      <c r="C13" s="111" t="s">
        <v>16</v>
      </c>
      <c r="D13" s="111" t="s">
        <v>17</v>
      </c>
      <c r="E13" s="111" t="s">
        <v>18</v>
      </c>
      <c r="F13" s="114" t="s">
        <v>19</v>
      </c>
      <c r="G13" s="115"/>
      <c r="H13" s="123" t="s">
        <v>20</v>
      </c>
      <c r="I13" s="123"/>
      <c r="J13" s="121" t="s">
        <v>21</v>
      </c>
      <c r="K13" s="121" t="s">
        <v>22</v>
      </c>
      <c r="L13" s="40"/>
      <c r="M13" s="40"/>
      <c r="N13" s="121" t="s">
        <v>21</v>
      </c>
      <c r="O13" s="121" t="s">
        <v>22</v>
      </c>
      <c r="P13" s="25" t="s">
        <v>23</v>
      </c>
      <c r="Q13" s="147" t="s">
        <v>26</v>
      </c>
    </row>
    <row r="14" spans="1:17" ht="30.75" customHeight="1" x14ac:dyDescent="0.2">
      <c r="A14" s="128"/>
      <c r="B14" s="112"/>
      <c r="C14" s="112"/>
      <c r="D14" s="112"/>
      <c r="E14" s="112"/>
      <c r="F14" s="116"/>
      <c r="G14" s="117"/>
      <c r="H14" s="111" t="s">
        <v>27</v>
      </c>
      <c r="I14" s="111" t="s">
        <v>28</v>
      </c>
      <c r="J14" s="124"/>
      <c r="K14" s="124"/>
      <c r="L14" s="27"/>
      <c r="M14" s="27"/>
      <c r="N14" s="124"/>
      <c r="O14" s="124"/>
      <c r="P14" s="27" t="s">
        <v>29</v>
      </c>
      <c r="Q14" s="104"/>
    </row>
    <row r="15" spans="1:17" ht="18" customHeight="1" x14ac:dyDescent="0.2">
      <c r="A15" s="129"/>
      <c r="B15" s="113"/>
      <c r="C15" s="113"/>
      <c r="D15" s="113"/>
      <c r="E15" s="113"/>
      <c r="F15" s="6" t="s">
        <v>30</v>
      </c>
      <c r="G15" s="6" t="s">
        <v>31</v>
      </c>
      <c r="H15" s="113"/>
      <c r="I15" s="113"/>
      <c r="J15" s="125" t="s">
        <v>32</v>
      </c>
      <c r="K15" s="126"/>
      <c r="L15" s="41" t="s">
        <v>33</v>
      </c>
      <c r="M15" s="41" t="s">
        <v>34</v>
      </c>
      <c r="N15" s="125" t="s">
        <v>35</v>
      </c>
      <c r="O15" s="126"/>
      <c r="P15" s="7"/>
      <c r="Q15" s="17"/>
    </row>
    <row r="16" spans="1:17" ht="34.5" customHeight="1" x14ac:dyDescent="0.2">
      <c r="A16" s="43" t="s">
        <v>37</v>
      </c>
      <c r="B16" s="43" t="s">
        <v>249</v>
      </c>
      <c r="C16" s="43" t="s">
        <v>250</v>
      </c>
      <c r="D16" s="43" t="s">
        <v>40</v>
      </c>
      <c r="E16" s="44">
        <v>1</v>
      </c>
      <c r="F16" s="45">
        <v>1</v>
      </c>
      <c r="G16" s="45">
        <v>8</v>
      </c>
      <c r="H16" s="46">
        <v>44516</v>
      </c>
      <c r="I16" s="46" t="s">
        <v>251</v>
      </c>
      <c r="J16" s="28">
        <v>3810000</v>
      </c>
      <c r="K16" s="47">
        <f>(F16*J16+(J16/30*G16))*E16</f>
        <v>4826000</v>
      </c>
      <c r="L16" s="18" t="s">
        <v>252</v>
      </c>
      <c r="M16" s="47" t="s">
        <v>253</v>
      </c>
      <c r="N16" s="29">
        <f>+J16</f>
        <v>3810000</v>
      </c>
      <c r="O16" s="18">
        <f>+K16</f>
        <v>4826000</v>
      </c>
      <c r="P16" s="47" t="s">
        <v>254</v>
      </c>
      <c r="Q16" s="144" t="s">
        <v>255</v>
      </c>
    </row>
    <row r="17" spans="1:17" ht="142.5" customHeight="1" x14ac:dyDescent="0.2">
      <c r="A17" s="43" t="s">
        <v>37</v>
      </c>
      <c r="B17" s="43" t="s">
        <v>256</v>
      </c>
      <c r="C17" s="43" t="s">
        <v>257</v>
      </c>
      <c r="D17" s="43" t="s">
        <v>40</v>
      </c>
      <c r="E17" s="44">
        <v>2</v>
      </c>
      <c r="F17" s="45">
        <v>1</v>
      </c>
      <c r="G17" s="45">
        <v>8</v>
      </c>
      <c r="H17" s="46">
        <v>44516</v>
      </c>
      <c r="I17" s="46" t="s">
        <v>251</v>
      </c>
      <c r="J17" s="28">
        <v>3810000</v>
      </c>
      <c r="K17" s="47">
        <f>(F17*J17+(J17/30*G17))*E17</f>
        <v>9652000</v>
      </c>
      <c r="L17" s="18" t="s">
        <v>258</v>
      </c>
      <c r="M17" s="47" t="s">
        <v>259</v>
      </c>
      <c r="N17" s="29">
        <f t="shared" ref="N17:N22" si="0">+J17</f>
        <v>3810000</v>
      </c>
      <c r="O17" s="18">
        <f t="shared" ref="O17:O22" si="1">+K17</f>
        <v>9652000</v>
      </c>
      <c r="P17" s="47" t="s">
        <v>260</v>
      </c>
      <c r="Q17" s="145"/>
    </row>
    <row r="18" spans="1:17" ht="34.5" customHeight="1" x14ac:dyDescent="0.2">
      <c r="A18" s="43" t="s">
        <v>37</v>
      </c>
      <c r="B18" s="43" t="s">
        <v>261</v>
      </c>
      <c r="C18" s="43" t="s">
        <v>262</v>
      </c>
      <c r="D18" s="43" t="s">
        <v>40</v>
      </c>
      <c r="E18" s="44">
        <v>1</v>
      </c>
      <c r="F18" s="45">
        <v>1</v>
      </c>
      <c r="G18" s="45">
        <v>8</v>
      </c>
      <c r="H18" s="46">
        <v>44516</v>
      </c>
      <c r="I18" s="46">
        <v>44546</v>
      </c>
      <c r="J18" s="53">
        <v>3038400</v>
      </c>
      <c r="K18" s="47">
        <f t="shared" ref="K18:K22" si="2">(F18*J18+(J18/30*G18))*E18</f>
        <v>3848640</v>
      </c>
      <c r="L18" s="47" t="s">
        <v>263</v>
      </c>
      <c r="M18" s="47" t="s">
        <v>264</v>
      </c>
      <c r="N18" s="54">
        <f t="shared" si="0"/>
        <v>3038400</v>
      </c>
      <c r="O18" s="47">
        <f t="shared" si="1"/>
        <v>3848640</v>
      </c>
      <c r="P18" s="47" t="s">
        <v>265</v>
      </c>
      <c r="Q18" s="145"/>
    </row>
    <row r="19" spans="1:17" ht="34.5" customHeight="1" x14ac:dyDescent="0.2">
      <c r="A19" s="43" t="s">
        <v>37</v>
      </c>
      <c r="B19" s="43" t="s">
        <v>256</v>
      </c>
      <c r="C19" s="43" t="s">
        <v>266</v>
      </c>
      <c r="D19" s="43" t="s">
        <v>40</v>
      </c>
      <c r="E19" s="44">
        <v>2</v>
      </c>
      <c r="F19" s="45">
        <v>1</v>
      </c>
      <c r="G19" s="45">
        <v>8</v>
      </c>
      <c r="H19" s="46">
        <v>44516</v>
      </c>
      <c r="I19" s="46" t="s">
        <v>251</v>
      </c>
      <c r="J19" s="53">
        <v>3810000</v>
      </c>
      <c r="K19" s="47">
        <f t="shared" si="2"/>
        <v>9652000</v>
      </c>
      <c r="L19" s="47" t="s">
        <v>267</v>
      </c>
      <c r="M19" s="47" t="s">
        <v>268</v>
      </c>
      <c r="N19" s="54">
        <f t="shared" si="0"/>
        <v>3810000</v>
      </c>
      <c r="O19" s="47">
        <f t="shared" si="1"/>
        <v>9652000</v>
      </c>
      <c r="P19" s="47" t="s">
        <v>260</v>
      </c>
      <c r="Q19" s="145"/>
    </row>
    <row r="20" spans="1:17" ht="137.25" customHeight="1" x14ac:dyDescent="0.2">
      <c r="A20" s="43" t="s">
        <v>37</v>
      </c>
      <c r="B20" s="43" t="s">
        <v>256</v>
      </c>
      <c r="C20" s="43" t="s">
        <v>269</v>
      </c>
      <c r="D20" s="43" t="s">
        <v>40</v>
      </c>
      <c r="E20" s="44">
        <v>1</v>
      </c>
      <c r="F20" s="45">
        <v>1</v>
      </c>
      <c r="G20" s="45">
        <v>8</v>
      </c>
      <c r="H20" s="46">
        <v>44516</v>
      </c>
      <c r="I20" s="46" t="s">
        <v>251</v>
      </c>
      <c r="J20" s="28">
        <v>3510000</v>
      </c>
      <c r="K20" s="47">
        <f t="shared" si="2"/>
        <v>4446000</v>
      </c>
      <c r="L20" s="18" t="s">
        <v>270</v>
      </c>
      <c r="M20" s="18" t="s">
        <v>271</v>
      </c>
      <c r="N20" s="29">
        <f t="shared" si="0"/>
        <v>3510000</v>
      </c>
      <c r="O20" s="18">
        <f t="shared" si="1"/>
        <v>4446000</v>
      </c>
      <c r="P20" s="47" t="s">
        <v>260</v>
      </c>
      <c r="Q20" s="145"/>
    </row>
    <row r="21" spans="1:17" ht="147.75" customHeight="1" x14ac:dyDescent="0.2">
      <c r="A21" s="43" t="s">
        <v>37</v>
      </c>
      <c r="B21" s="43" t="s">
        <v>256</v>
      </c>
      <c r="C21" s="43" t="s">
        <v>272</v>
      </c>
      <c r="D21" s="43" t="s">
        <v>40</v>
      </c>
      <c r="E21" s="44">
        <v>1</v>
      </c>
      <c r="F21" s="45">
        <v>1</v>
      </c>
      <c r="G21" s="45">
        <v>8</v>
      </c>
      <c r="H21" s="46">
        <v>44516</v>
      </c>
      <c r="I21" s="46" t="s">
        <v>251</v>
      </c>
      <c r="J21" s="28">
        <v>3510000</v>
      </c>
      <c r="K21" s="47">
        <f t="shared" ref="K21" si="3">(F21*J21+(J21/30*G21))*E21</f>
        <v>4446000</v>
      </c>
      <c r="L21" s="18" t="s">
        <v>273</v>
      </c>
      <c r="M21" s="47" t="s">
        <v>274</v>
      </c>
      <c r="N21" s="29">
        <f t="shared" si="0"/>
        <v>3510000</v>
      </c>
      <c r="O21" s="18">
        <f t="shared" si="1"/>
        <v>4446000</v>
      </c>
      <c r="P21" s="47" t="s">
        <v>260</v>
      </c>
      <c r="Q21" s="145"/>
    </row>
    <row r="22" spans="1:17" ht="96" customHeight="1" x14ac:dyDescent="0.2">
      <c r="A22" s="43" t="s">
        <v>37</v>
      </c>
      <c r="B22" s="43" t="s">
        <v>275</v>
      </c>
      <c r="C22" s="43" t="s">
        <v>276</v>
      </c>
      <c r="D22" s="43" t="s">
        <v>40</v>
      </c>
      <c r="E22" s="44">
        <v>3</v>
      </c>
      <c r="F22" s="45">
        <v>1</v>
      </c>
      <c r="G22" s="45">
        <v>8</v>
      </c>
      <c r="H22" s="46">
        <v>44516</v>
      </c>
      <c r="I22" s="46" t="s">
        <v>251</v>
      </c>
      <c r="J22" s="28">
        <v>3810000</v>
      </c>
      <c r="K22" s="47">
        <f t="shared" si="2"/>
        <v>14478000</v>
      </c>
      <c r="L22" s="47" t="s">
        <v>277</v>
      </c>
      <c r="M22" s="47" t="s">
        <v>278</v>
      </c>
      <c r="N22" s="29">
        <f t="shared" si="0"/>
        <v>3810000</v>
      </c>
      <c r="O22" s="18">
        <f t="shared" si="1"/>
        <v>14478000</v>
      </c>
      <c r="P22" s="47" t="s">
        <v>254</v>
      </c>
      <c r="Q22" s="146"/>
    </row>
    <row r="23" spans="1:17" x14ac:dyDescent="0.2">
      <c r="O23" s="18"/>
    </row>
    <row r="24" spans="1:17" x14ac:dyDescent="0.2">
      <c r="A24" s="30" t="s">
        <v>132</v>
      </c>
      <c r="B24" s="31"/>
      <c r="C24" s="32"/>
      <c r="D24" s="33"/>
      <c r="E24" s="38">
        <f>SUM(E16:E23)</f>
        <v>11</v>
      </c>
      <c r="F24" s="35"/>
      <c r="G24" s="34"/>
      <c r="H24" s="3"/>
      <c r="I24" s="16"/>
      <c r="J24" s="36"/>
      <c r="K24" s="37">
        <f>+K16+K17+K18+K19+K20+K21+K22</f>
        <v>51348640</v>
      </c>
      <c r="L24" s="37"/>
      <c r="M24" s="37"/>
      <c r="N24" s="36"/>
      <c r="O24" s="18"/>
      <c r="P24" s="16"/>
      <c r="Q24" s="39"/>
    </row>
    <row r="25" spans="1:17" ht="29.25" customHeight="1" x14ac:dyDescent="0.2">
      <c r="B25" s="20"/>
      <c r="K25" s="42"/>
      <c r="N25" s="21"/>
      <c r="Q25" s="19"/>
    </row>
    <row r="26" spans="1:17" ht="30.75" customHeight="1" x14ac:dyDescent="0.2">
      <c r="K26" s="22"/>
      <c r="L26" s="22"/>
      <c r="M26" s="22"/>
      <c r="N26" s="22"/>
      <c r="O26" s="22"/>
      <c r="Q26" s="23"/>
    </row>
    <row r="27" spans="1:17" ht="15" x14ac:dyDescent="0.25">
      <c r="A27" s="122" t="s">
        <v>134</v>
      </c>
      <c r="B27" s="122"/>
      <c r="C27" s="122"/>
      <c r="D27" s="122"/>
      <c r="E27" s="122"/>
      <c r="F27" s="122"/>
      <c r="G27" s="122"/>
      <c r="H27" s="122"/>
      <c r="I27" s="122"/>
      <c r="J27" s="122"/>
      <c r="K27" s="122"/>
      <c r="L27" s="122"/>
      <c r="M27" s="122"/>
      <c r="N27" s="122"/>
      <c r="O27" s="122"/>
      <c r="P27" s="122"/>
      <c r="Q27" s="122"/>
    </row>
    <row r="28" spans="1:17" ht="15" x14ac:dyDescent="0.25">
      <c r="A28" s="122" t="s">
        <v>135</v>
      </c>
      <c r="B28" s="122"/>
      <c r="C28" s="122"/>
      <c r="D28" s="122"/>
      <c r="E28" s="122"/>
      <c r="F28" s="122"/>
      <c r="G28" s="122"/>
      <c r="H28" s="122"/>
      <c r="I28" s="122"/>
      <c r="J28" s="122"/>
      <c r="K28" s="122"/>
      <c r="L28" s="122"/>
      <c r="M28" s="122"/>
      <c r="N28" s="122"/>
      <c r="O28" s="122"/>
      <c r="P28" s="122"/>
      <c r="Q28" s="122"/>
    </row>
    <row r="29" spans="1:17" x14ac:dyDescent="0.2">
      <c r="I29" s="42"/>
    </row>
    <row r="30" spans="1:17" x14ac:dyDescent="0.2">
      <c r="J30" s="42"/>
    </row>
    <row r="31" spans="1:17" x14ac:dyDescent="0.2">
      <c r="H31" s="42"/>
    </row>
    <row r="32" spans="1:17" x14ac:dyDescent="0.2">
      <c r="J32" s="42"/>
    </row>
  </sheetData>
  <mergeCells count="31">
    <mergeCell ref="Q16:Q22"/>
    <mergeCell ref="A27:Q27"/>
    <mergeCell ref="A28:Q28"/>
    <mergeCell ref="H13:I13"/>
    <mergeCell ref="J13:J14"/>
    <mergeCell ref="K13:K14"/>
    <mergeCell ref="N13:N14"/>
    <mergeCell ref="O13:O14"/>
    <mergeCell ref="Q13:Q14"/>
    <mergeCell ref="H14:H15"/>
    <mergeCell ref="I14:I15"/>
    <mergeCell ref="J15:K15"/>
    <mergeCell ref="N15:O15"/>
    <mergeCell ref="A13:A15"/>
    <mergeCell ref="B13:B15"/>
    <mergeCell ref="C13:C15"/>
    <mergeCell ref="D13:D15"/>
    <mergeCell ref="E13:E15"/>
    <mergeCell ref="F13:G14"/>
    <mergeCell ref="A9:C9"/>
    <mergeCell ref="A10:C10"/>
    <mergeCell ref="J10:Q10"/>
    <mergeCell ref="A11:C11"/>
    <mergeCell ref="K11:Q11"/>
    <mergeCell ref="A12:C12"/>
    <mergeCell ref="A8:J8"/>
    <mergeCell ref="A1:P2"/>
    <mergeCell ref="A3:Q3"/>
    <mergeCell ref="A4:Q4"/>
    <mergeCell ref="A5:Q5"/>
    <mergeCell ref="A6:Q6"/>
  </mergeCells>
  <phoneticPr fontId="15" type="noConversion"/>
  <pageMargins left="0.7" right="0.7" top="0.75" bottom="0.75" header="0.3" footer="0.3"/>
  <pageSetup scale="26" orientation="landscape"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E9E776-72FF-4757-8BA7-4079DCD60272}">
  <dimension ref="C3:K19"/>
  <sheetViews>
    <sheetView workbookViewId="0">
      <selection activeCell="E14" sqref="E14"/>
    </sheetView>
  </sheetViews>
  <sheetFormatPr baseColWidth="10" defaultColWidth="10.7109375" defaultRowHeight="15" x14ac:dyDescent="0.25"/>
  <cols>
    <col min="3" max="3" width="54.42578125" customWidth="1"/>
    <col min="4" max="4" width="14.140625" bestFit="1" customWidth="1"/>
    <col min="10" max="10" width="13.7109375" bestFit="1" customWidth="1"/>
  </cols>
  <sheetData>
    <row r="3" spans="3:11" x14ac:dyDescent="0.25">
      <c r="C3" s="48" t="s">
        <v>279</v>
      </c>
      <c r="D3" s="49">
        <v>15150400</v>
      </c>
      <c r="H3" t="s">
        <v>280</v>
      </c>
    </row>
    <row r="4" spans="3:11" x14ac:dyDescent="0.25">
      <c r="C4" s="48" t="s">
        <v>281</v>
      </c>
      <c r="D4" s="49">
        <v>13462000</v>
      </c>
      <c r="H4" s="50">
        <f>'ANEXO 2 (IISem)'!K24</f>
        <v>51348640</v>
      </c>
    </row>
    <row r="5" spans="3:11" x14ac:dyDescent="0.25">
      <c r="C5" s="48" t="s">
        <v>282</v>
      </c>
      <c r="D5" s="49">
        <v>13462000</v>
      </c>
      <c r="H5" s="51">
        <f>D8</f>
        <v>62053300</v>
      </c>
    </row>
    <row r="6" spans="3:11" x14ac:dyDescent="0.25">
      <c r="C6" s="48" t="s">
        <v>283</v>
      </c>
      <c r="D6" s="49">
        <v>13462000</v>
      </c>
      <c r="H6">
        <f>D16</f>
        <v>45453000</v>
      </c>
      <c r="J6" t="s">
        <v>284</v>
      </c>
    </row>
    <row r="7" spans="3:11" x14ac:dyDescent="0.25">
      <c r="C7" s="48" t="s">
        <v>285</v>
      </c>
      <c r="D7" s="49">
        <v>6516900</v>
      </c>
      <c r="I7" s="52">
        <v>215272900</v>
      </c>
      <c r="J7" t="s">
        <v>286</v>
      </c>
    </row>
    <row r="8" spans="3:11" x14ac:dyDescent="0.25">
      <c r="D8" s="51">
        <f>SUM(D3:D7)</f>
        <v>62053300</v>
      </c>
      <c r="J8" s="52">
        <f>SUM(D14)</f>
        <v>29636400</v>
      </c>
      <c r="K8" t="s">
        <v>287</v>
      </c>
    </row>
    <row r="9" spans="3:11" x14ac:dyDescent="0.25">
      <c r="J9" s="52">
        <f>SUM(J7:J8)</f>
        <v>29636400</v>
      </c>
      <c r="K9" t="s">
        <v>288</v>
      </c>
    </row>
    <row r="10" spans="3:11" x14ac:dyDescent="0.25">
      <c r="C10" s="148" t="s">
        <v>289</v>
      </c>
      <c r="D10" s="149"/>
      <c r="J10" s="52">
        <v>9115200</v>
      </c>
      <c r="K10" t="s">
        <v>290</v>
      </c>
    </row>
    <row r="11" spans="3:11" x14ac:dyDescent="0.25">
      <c r="C11" s="48" t="s">
        <v>291</v>
      </c>
      <c r="D11" s="49">
        <v>16383000</v>
      </c>
      <c r="J11" s="50" t="e">
        <f>#REF!</f>
        <v>#REF!</v>
      </c>
      <c r="K11" t="s">
        <v>292</v>
      </c>
    </row>
    <row r="12" spans="3:11" x14ac:dyDescent="0.25">
      <c r="C12" s="48" t="s">
        <v>293</v>
      </c>
      <c r="D12" s="49">
        <v>4010400</v>
      </c>
      <c r="J12" s="52" t="e">
        <f>J9-J10-J11</f>
        <v>#REF!</v>
      </c>
      <c r="K12" t="s">
        <v>294</v>
      </c>
    </row>
    <row r="13" spans="3:11" x14ac:dyDescent="0.25">
      <c r="C13" s="48" t="s">
        <v>295</v>
      </c>
      <c r="D13" s="49">
        <v>9243000</v>
      </c>
    </row>
    <row r="14" spans="3:11" x14ac:dyDescent="0.25">
      <c r="D14" s="51">
        <f>SUM(D11:D13)</f>
        <v>29636400</v>
      </c>
    </row>
    <row r="16" spans="3:11" x14ac:dyDescent="0.25">
      <c r="C16" s="48" t="s">
        <v>296</v>
      </c>
      <c r="D16" s="48">
        <v>45453000</v>
      </c>
    </row>
    <row r="17" spans="3:10" x14ac:dyDescent="0.25">
      <c r="J17">
        <v>25681400</v>
      </c>
    </row>
    <row r="19" spans="3:10" x14ac:dyDescent="0.25">
      <c r="C19" s="48" t="s">
        <v>297</v>
      </c>
      <c r="D19" s="49">
        <f>+D3+D4+D5+D6+D7+D11+D12+D13+'ANEXO 2 (IISem)'!K24</f>
        <v>143038340</v>
      </c>
    </row>
  </sheetData>
  <mergeCells count="1">
    <mergeCell ref="C10:D1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ANEXO SER 2023</vt:lpstr>
      <vt:lpstr>JUSTIFICACION_ÓBLIGACIONES</vt:lpstr>
      <vt:lpstr>MATRIZ</vt:lpstr>
      <vt:lpstr>ANEXO 2 (IISem)</vt:lpstr>
      <vt:lpstr>Hoja1</vt:lpstr>
      <vt:lpstr>'ANEXO 2 (IISem)'!Área_de_impresión</vt:lpstr>
      <vt:lpstr>'ANEXO SER 2023'!Área_de_impresión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ADMINISTRADOR1</dc:creator>
  <cp:keywords/>
  <dc:description/>
  <cp:lastModifiedBy>ana sofia botello gordillo</cp:lastModifiedBy>
  <cp:revision/>
  <dcterms:created xsi:type="dcterms:W3CDTF">2020-02-28T20:30:41Z</dcterms:created>
  <dcterms:modified xsi:type="dcterms:W3CDTF">2023-01-30T21:57:39Z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2023-01-27T15:00:11Z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6866136a-6daa-4648-a500-31a840d91a33</vt:lpwstr>
  </property>
  <property fmtid="{D5CDD505-2E9C-101B-9397-08002B2CF9AE}" pid="8" name="MSIP_Label_1299739c-ad3d-4908-806e-4d91151a6e13_ContentBits">
    <vt:lpwstr>0</vt:lpwstr>
  </property>
</Properties>
</file>