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escritorio\AÑO 2023\CONTRATACION INSTRUCTORES\REGULAR\Proceso\"/>
    </mc:Choice>
  </mc:AlternateContent>
  <xr:revisionPtr revIDLastSave="0" documentId="13_ncr:1_{7687CB5F-B9E1-4744-8619-D3E75907B161}" xr6:coauthVersionLast="47" xr6:coauthVersionMax="47" xr10:uidLastSave="{00000000-0000-0000-0000-000000000000}"/>
  <bookViews>
    <workbookView xWindow="-120" yWindow="-120" windowWidth="29040" windowHeight="15840" tabRatio="594" firstSheet="2" activeTab="2" xr2:uid="{00000000-000D-0000-FFFF-FFFF00000000}"/>
  </bookViews>
  <sheets>
    <sheet name="ANEXO 2 " sheetId="16" state="hidden" r:id="rId1"/>
    <sheet name="REGULAR 2023" sheetId="19" state="hidden" r:id="rId2"/>
    <sheet name="REGULAR 2023C" sheetId="22" r:id="rId3"/>
    <sheet name="Instrucciones" sheetId="18" r:id="rId4"/>
    <sheet name="REGULAR 2023CD" sheetId="23" state="hidden" r:id="rId5"/>
  </sheets>
  <definedNames>
    <definedName name="_xlnm._FilterDatabase" localSheetId="0" hidden="1">'ANEXO 2 '!$A$8:$O$40</definedName>
    <definedName name="_xlnm._FilterDatabase" localSheetId="1" hidden="1">'REGULAR 2023'!$A$8:$Q$41</definedName>
    <definedName name="_xlnm._FilterDatabase" localSheetId="2" hidden="1">'REGULAR 2023C'!$A$8:$O$63</definedName>
    <definedName name="_xlnm._FilterDatabase" localSheetId="4" hidden="1">'REGULAR 2023CD'!$A$8:$Q$41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2" i="22" l="1"/>
  <c r="K62" i="22"/>
  <c r="G16" i="22"/>
  <c r="N16" i="22" s="1"/>
  <c r="G17" i="22"/>
  <c r="N17" i="22" s="1"/>
  <c r="G18" i="22"/>
  <c r="N18" i="22" s="1"/>
  <c r="G19" i="22"/>
  <c r="N19" i="22" s="1"/>
  <c r="G20" i="22"/>
  <c r="N20" i="22" s="1"/>
  <c r="G21" i="22"/>
  <c r="N21" i="22" s="1"/>
  <c r="G22" i="22"/>
  <c r="N22" i="22" s="1"/>
  <c r="G23" i="22"/>
  <c r="N23" i="22" s="1"/>
  <c r="G24" i="22"/>
  <c r="N24" i="22" s="1"/>
  <c r="G25" i="22"/>
  <c r="N25" i="22" s="1"/>
  <c r="G26" i="22"/>
  <c r="N26" i="22" s="1"/>
  <c r="G27" i="22"/>
  <c r="N27" i="22" s="1"/>
  <c r="G28" i="22"/>
  <c r="N28" i="22" s="1"/>
  <c r="G29" i="22"/>
  <c r="N29" i="22" s="1"/>
  <c r="G30" i="22"/>
  <c r="N30" i="22" s="1"/>
  <c r="G31" i="22"/>
  <c r="N31" i="22" s="1"/>
  <c r="G32" i="22"/>
  <c r="N32" i="22" s="1"/>
  <c r="G33" i="22"/>
  <c r="N33" i="22" s="1"/>
  <c r="G34" i="22"/>
  <c r="N34" i="22" s="1"/>
  <c r="G35" i="22"/>
  <c r="N35" i="22" s="1"/>
  <c r="G36" i="22"/>
  <c r="N36" i="22" s="1"/>
  <c r="G37" i="22"/>
  <c r="N37" i="22" s="1"/>
  <c r="G38" i="22"/>
  <c r="N38" i="22" s="1"/>
  <c r="G39" i="22"/>
  <c r="N39" i="22" s="1"/>
  <c r="G40" i="22"/>
  <c r="N40" i="22" s="1"/>
  <c r="G41" i="22"/>
  <c r="N41" i="22" s="1"/>
  <c r="G42" i="22"/>
  <c r="N42" i="22" s="1"/>
  <c r="G43" i="22"/>
  <c r="N43" i="22" s="1"/>
  <c r="G44" i="22"/>
  <c r="N44" i="22" s="1"/>
  <c r="G45" i="22"/>
  <c r="N45" i="22" s="1"/>
  <c r="G46" i="22"/>
  <c r="N46" i="22" s="1"/>
  <c r="G47" i="22"/>
  <c r="N47" i="22" s="1"/>
  <c r="G48" i="22"/>
  <c r="N48" i="22" s="1"/>
  <c r="G49" i="22"/>
  <c r="N49" i="22" s="1"/>
  <c r="G50" i="22"/>
  <c r="N50" i="22" s="1"/>
  <c r="G51" i="22"/>
  <c r="N51" i="22" s="1"/>
  <c r="G52" i="22"/>
  <c r="N52" i="22" s="1"/>
  <c r="G53" i="22"/>
  <c r="N53" i="22" s="1"/>
  <c r="G54" i="22"/>
  <c r="N54" i="22" s="1"/>
  <c r="G55" i="22"/>
  <c r="N55" i="22" s="1"/>
  <c r="G56" i="22"/>
  <c r="N56" i="22" s="1"/>
  <c r="G57" i="22"/>
  <c r="N57" i="22" s="1"/>
  <c r="G58" i="22"/>
  <c r="N58" i="22" s="1"/>
  <c r="G59" i="22"/>
  <c r="N59" i="22" s="1"/>
  <c r="G60" i="22"/>
  <c r="N60" i="22" s="1"/>
  <c r="G61" i="22"/>
  <c r="N61" i="22" s="1"/>
  <c r="E62" i="22"/>
  <c r="K63" i="22" l="1"/>
  <c r="M63" i="23"/>
  <c r="G65" i="23"/>
  <c r="M64" i="23"/>
  <c r="L75" i="23" s="1"/>
  <c r="L77" i="23" s="1"/>
  <c r="H62" i="23"/>
  <c r="M62" i="23" s="1"/>
  <c r="H61" i="23"/>
  <c r="M61" i="23" s="1"/>
  <c r="H60" i="23"/>
  <c r="M60" i="23" s="1"/>
  <c r="H59" i="23"/>
  <c r="M59" i="23" s="1"/>
  <c r="H58" i="23"/>
  <c r="M58" i="23" s="1"/>
  <c r="H57" i="23"/>
  <c r="M57" i="23" s="1"/>
  <c r="H56" i="23"/>
  <c r="M56" i="23" s="1"/>
  <c r="M55" i="23"/>
  <c r="H54" i="23"/>
  <c r="M54" i="23" s="1"/>
  <c r="L76" i="23" s="1"/>
  <c r="H53" i="23"/>
  <c r="M53" i="23" s="1"/>
  <c r="H52" i="23"/>
  <c r="M52" i="23" s="1"/>
  <c r="H51" i="23"/>
  <c r="M51" i="23" s="1"/>
  <c r="H50" i="23"/>
  <c r="M50" i="23" s="1"/>
  <c r="H49" i="23"/>
  <c r="M49" i="23" s="1"/>
  <c r="H48" i="23"/>
  <c r="M48" i="23" s="1"/>
  <c r="H47" i="23"/>
  <c r="M47" i="23" s="1"/>
  <c r="H46" i="23"/>
  <c r="M46" i="23" s="1"/>
  <c r="H45" i="23"/>
  <c r="M45" i="23" s="1"/>
  <c r="M44" i="23"/>
  <c r="H43" i="23"/>
  <c r="M43" i="23" s="1"/>
  <c r="M42" i="23"/>
  <c r="H41" i="23"/>
  <c r="M41" i="23" s="1"/>
  <c r="M40" i="23"/>
  <c r="H39" i="23"/>
  <c r="M39" i="23" s="1"/>
  <c r="H38" i="23"/>
  <c r="M38" i="23" s="1"/>
  <c r="H37" i="23"/>
  <c r="M37" i="23" s="1"/>
  <c r="H36" i="23"/>
  <c r="M36" i="23" s="1"/>
  <c r="H35" i="23"/>
  <c r="M35" i="23" s="1"/>
  <c r="H34" i="23"/>
  <c r="M34" i="23" s="1"/>
  <c r="H33" i="23"/>
  <c r="M33" i="23" s="1"/>
  <c r="H32" i="23"/>
  <c r="M32" i="23" s="1"/>
  <c r="H31" i="23"/>
  <c r="M31" i="23" s="1"/>
  <c r="H30" i="23"/>
  <c r="M30" i="23" s="1"/>
  <c r="H29" i="23"/>
  <c r="M29" i="23" s="1"/>
  <c r="H28" i="23"/>
  <c r="M28" i="23" s="1"/>
  <c r="H27" i="23"/>
  <c r="M27" i="23" s="1"/>
  <c r="H26" i="23"/>
  <c r="M26" i="23" s="1"/>
  <c r="H25" i="23"/>
  <c r="M25" i="23" s="1"/>
  <c r="H24" i="23"/>
  <c r="M24" i="23" s="1"/>
  <c r="H23" i="23"/>
  <c r="M23" i="23" s="1"/>
  <c r="H22" i="23"/>
  <c r="M22" i="23" s="1"/>
  <c r="H21" i="23"/>
  <c r="M21" i="23" s="1"/>
  <c r="H20" i="23"/>
  <c r="M20" i="23" s="1"/>
  <c r="H19" i="23"/>
  <c r="M19" i="23" s="1"/>
  <c r="H18" i="23"/>
  <c r="M18" i="23" s="1"/>
  <c r="H17" i="23"/>
  <c r="M17" i="23" s="1"/>
  <c r="H16" i="23"/>
  <c r="M16" i="23" s="1"/>
  <c r="M65" i="23" l="1"/>
  <c r="N74" i="23"/>
  <c r="H55" i="19" l="1"/>
  <c r="M55" i="19" s="1"/>
  <c r="G64" i="19"/>
  <c r="H57" i="19"/>
  <c r="M57" i="19" s="1"/>
  <c r="H43" i="19"/>
  <c r="M43" i="19" s="1"/>
  <c r="H26" i="19"/>
  <c r="M26" i="19" s="1"/>
  <c r="H17" i="19"/>
  <c r="M17" i="19" s="1"/>
  <c r="H63" i="19"/>
  <c r="M63" i="19" s="1"/>
  <c r="H62" i="19"/>
  <c r="M62" i="19" s="1"/>
  <c r="H61" i="19"/>
  <c r="M61" i="19" s="1"/>
  <c r="H60" i="19"/>
  <c r="M60" i="19" s="1"/>
  <c r="H59" i="19"/>
  <c r="M59" i="19" s="1"/>
  <c r="H58" i="19"/>
  <c r="M58" i="19" s="1"/>
  <c r="H56" i="19"/>
  <c r="M56" i="19" s="1"/>
  <c r="H54" i="19"/>
  <c r="M54" i="19" s="1"/>
  <c r="H53" i="19"/>
  <c r="M53" i="19" s="1"/>
  <c r="H52" i="19"/>
  <c r="M52" i="19" s="1"/>
  <c r="H51" i="19"/>
  <c r="M51" i="19" s="1"/>
  <c r="H50" i="19"/>
  <c r="M50" i="19" s="1"/>
  <c r="H49" i="19"/>
  <c r="M49" i="19" s="1"/>
  <c r="H48" i="19"/>
  <c r="M48" i="19" s="1"/>
  <c r="H47" i="19"/>
  <c r="M47" i="19" s="1"/>
  <c r="H46" i="19"/>
  <c r="M46" i="19" s="1"/>
  <c r="H45" i="19"/>
  <c r="M45" i="19" s="1"/>
  <c r="H44" i="19"/>
  <c r="M44" i="19" s="1"/>
  <c r="H42" i="19"/>
  <c r="M42" i="19" s="1"/>
  <c r="H41" i="19"/>
  <c r="M41" i="19" s="1"/>
  <c r="H40" i="19"/>
  <c r="M40" i="19" s="1"/>
  <c r="H39" i="19"/>
  <c r="M39" i="19" s="1"/>
  <c r="H38" i="19"/>
  <c r="M38" i="19" s="1"/>
  <c r="H37" i="19"/>
  <c r="M37" i="19" s="1"/>
  <c r="H36" i="19"/>
  <c r="M36" i="19" s="1"/>
  <c r="H35" i="19"/>
  <c r="M35" i="19" s="1"/>
  <c r="H34" i="19"/>
  <c r="M34" i="19" s="1"/>
  <c r="H33" i="19"/>
  <c r="M33" i="19" s="1"/>
  <c r="H32" i="19"/>
  <c r="M32" i="19" s="1"/>
  <c r="H31" i="19"/>
  <c r="M31" i="19" s="1"/>
  <c r="H30" i="19"/>
  <c r="M30" i="19" s="1"/>
  <c r="H29" i="19"/>
  <c r="M29" i="19" s="1"/>
  <c r="H28" i="19"/>
  <c r="M28" i="19" s="1"/>
  <c r="H27" i="19"/>
  <c r="M27" i="19" s="1"/>
  <c r="H25" i="19"/>
  <c r="M25" i="19" s="1"/>
  <c r="H24" i="19"/>
  <c r="M24" i="19" s="1"/>
  <c r="H23" i="19"/>
  <c r="M23" i="19" s="1"/>
  <c r="H22" i="19"/>
  <c r="M22" i="19" s="1"/>
  <c r="H21" i="19"/>
  <c r="M21" i="19" s="1"/>
  <c r="H20" i="19"/>
  <c r="M20" i="19" s="1"/>
  <c r="H19" i="19"/>
  <c r="M19" i="19" s="1"/>
  <c r="H18" i="19"/>
  <c r="M18" i="19" s="1"/>
  <c r="H16" i="19"/>
  <c r="M16" i="19" s="1"/>
  <c r="F60" i="16"/>
  <c r="F59" i="16"/>
  <c r="F58" i="16"/>
  <c r="F57" i="16"/>
  <c r="F56" i="16"/>
  <c r="F55" i="16"/>
  <c r="F54" i="16"/>
  <c r="F53" i="16"/>
  <c r="F52" i="16"/>
  <c r="K52" i="16" s="1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M64" i="19" l="1"/>
  <c r="N73" i="19" s="1"/>
  <c r="M77" i="19" s="1"/>
  <c r="K42" i="16"/>
  <c r="K33" i="16"/>
  <c r="K32" i="16"/>
  <c r="K31" i="16"/>
  <c r="K30" i="16"/>
  <c r="K29" i="16"/>
  <c r="K28" i="16"/>
  <c r="K19" i="16"/>
  <c r="K18" i="16"/>
  <c r="K17" i="16"/>
  <c r="K41" i="16"/>
  <c r="K43" i="16"/>
  <c r="K44" i="16"/>
  <c r="K45" i="16"/>
  <c r="K46" i="16"/>
  <c r="K47" i="16"/>
  <c r="K48" i="16"/>
  <c r="K49" i="16"/>
  <c r="K50" i="16"/>
  <c r="K51" i="16"/>
  <c r="K53" i="16"/>
  <c r="K54" i="16"/>
  <c r="K55" i="16"/>
  <c r="K56" i="16"/>
  <c r="K57" i="16"/>
  <c r="K58" i="16"/>
  <c r="K59" i="16"/>
  <c r="K60" i="16"/>
  <c r="K37" i="16"/>
  <c r="K38" i="16"/>
  <c r="K27" i="16"/>
  <c r="K34" i="16"/>
  <c r="K35" i="16"/>
  <c r="K36" i="16"/>
  <c r="K20" i="16"/>
  <c r="K21" i="16"/>
  <c r="K22" i="16"/>
  <c r="K23" i="16"/>
  <c r="K24" i="16"/>
  <c r="K25" i="16"/>
  <c r="K26" i="16"/>
  <c r="K39" i="16"/>
  <c r="K40" i="16"/>
  <c r="K16" i="16"/>
  <c r="E61" i="16"/>
  <c r="K61" i="16" l="1"/>
  <c r="L70" i="16" s="1"/>
</calcChain>
</file>

<file path=xl/sharedStrings.xml><?xml version="1.0" encoding="utf-8"?>
<sst xmlns="http://schemas.openxmlformats.org/spreadsheetml/2006/main" count="1056" uniqueCount="219">
  <si>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</si>
  <si>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</si>
  <si>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</si>
  <si>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</si>
  <si>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</si>
  <si>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2023</t>
  </si>
  <si>
    <t>TOPE GLOBAL PROGRAMADO: 36 instructores</t>
  </si>
  <si>
    <t>ELABORADO POR:  COORDINADOR ACADÉMIC0</t>
  </si>
  <si>
    <t>SALDO: $ 1.793,680.000</t>
  </si>
  <si>
    <t>Nombre:</t>
  </si>
  <si>
    <t>% UTILIZADO: 100%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</si>
  <si>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</si>
  <si>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</si>
  <si>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</si>
  <si>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</si>
  <si>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</si>
  <si>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</si>
  <si>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</si>
  <si>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</si>
  <si>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</si>
  <si>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</si>
  <si>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</si>
  <si>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</si>
  <si>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</si>
  <si>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</si>
  <si>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</si>
  <si>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</si>
  <si>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</si>
  <si>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</si>
  <si>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</si>
  <si>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REGIONAL CAQUETÁ CENTRO TECNOLOGICO DE LA AMAZONIA</t>
  </si>
  <si>
    <t>TECNOLOGO</t>
  </si>
  <si>
    <t>ANALISIS Y DESARROLLO DE SOFWARE</t>
  </si>
  <si>
    <t>PRESTACIÓN DE SERVICIOS</t>
  </si>
  <si>
    <t>EL PERFIL SE ENCUENTRA EN LOS ESTUDIOS PREVIOS AUTORIZADOS</t>
  </si>
  <si>
    <t>INSTALACIÓN DE REDES DE COMPUTADORES</t>
  </si>
  <si>
    <t>TÉCNICO</t>
  </si>
  <si>
    <t>SISTEMAS</t>
  </si>
  <si>
    <t>GESTIÓN EMPRESARIAL</t>
  </si>
  <si>
    <t>ASISTENCIA ADMINISTRATIVA</t>
  </si>
  <si>
    <t>GESTIÓN DEL TALENTO HUMANO</t>
  </si>
  <si>
    <t>GESTIÓN DOCUMENTAL</t>
  </si>
  <si>
    <t>GESTIÓN CONTABLE Y FINANCIERA</t>
  </si>
  <si>
    <t>CONTABILIZACION DE OPERACIONES COMERCIALES Y FINANCIERAS</t>
  </si>
  <si>
    <t>GESTIÓN DE MERCADOS</t>
  </si>
  <si>
    <t>APOYO ADMINISTRATIVO EN SALUD</t>
  </si>
  <si>
    <t>SERVICIOS FARMACEUTICOS</t>
  </si>
  <si>
    <t>EJECUCIÓN DE EVENTOS DEPORTIVOS Y RECREATIVOS</t>
  </si>
  <si>
    <t>EJECUCIÓN DE LA DANZA</t>
  </si>
  <si>
    <t>EJEUCIÓN MUSICAL CON INSTRUMENTOS FUNCIONALES</t>
  </si>
  <si>
    <t>PRODUCCIÓN PECUARIA</t>
  </si>
  <si>
    <t>ACUICULTURA</t>
  </si>
  <si>
    <t>GESTIÓN DE EMPRESAS AGROPECUARIAS</t>
  </si>
  <si>
    <t>CULTIVOS AGRICOLAS</t>
  </si>
  <si>
    <t>MANEJO DE VIVEROS</t>
  </si>
  <si>
    <t>PANADERIA</t>
  </si>
  <si>
    <t>SISTEMAS AGROPECUARISO ECOLOGICOS</t>
  </si>
  <si>
    <t>MANTENIMIENTO ELECTRICO Y ELECTRONICO DE AUTOMOTORES</t>
  </si>
  <si>
    <t>GUIANZA TURISTICA</t>
  </si>
  <si>
    <t>COCINA</t>
  </si>
  <si>
    <t>EBANISTERIA</t>
  </si>
  <si>
    <t>TRATAMIENTO DE AGUAS</t>
  </si>
  <si>
    <t>SOLDADURA DE PRODUCTOS METALICOS EN PLATINA</t>
  </si>
  <si>
    <t>APOYO TÉCNICO EN INGLES</t>
  </si>
  <si>
    <t>CIENCIAS NATURALES</t>
  </si>
  <si>
    <t>MATEMATICAS</t>
  </si>
  <si>
    <t>COMUNICACIÓN</t>
  </si>
  <si>
    <t xml:space="preserve">SICOLOGIA </t>
  </si>
  <si>
    <t>CULTURA FISICA</t>
  </si>
  <si>
    <t>SALUD OCUPACIONAL</t>
  </si>
  <si>
    <t>SEGUIMIENTO ETAAMPRODUCTIVA</t>
  </si>
  <si>
    <t>COMPLEMENTARIA</t>
  </si>
  <si>
    <t>COMPLEMENTARIA VIRTUAL</t>
  </si>
  <si>
    <t>DANNY LOPEZ SEGURA</t>
  </si>
  <si>
    <t>Subdirector del Centro Tecnológico de la Amazonia</t>
  </si>
  <si>
    <t>FICHA</t>
  </si>
  <si>
    <t>NOMBRE DEL INSTRUCTOR</t>
  </si>
  <si>
    <t>2499845-2560922</t>
  </si>
  <si>
    <t>OSCAR  YANGUAS-PABLO MENESES</t>
  </si>
  <si>
    <t>MIGUEL FERNANDO MARLES</t>
  </si>
  <si>
    <t>YULDOR MILCIADES</t>
  </si>
  <si>
    <t>DEIVIS PARRA VALDERRAMA</t>
  </si>
  <si>
    <t>OLGA LUCIA NARVAEZ</t>
  </si>
  <si>
    <t>2395173 -23141</t>
  </si>
  <si>
    <t>ROSALBA GARZON Y PIEDAD CECILIA</t>
  </si>
  <si>
    <t>MARY LUZ IDROBO</t>
  </si>
  <si>
    <t>ALEXANDER VARELA</t>
  </si>
  <si>
    <t>LEIDY SANTAMARIA</t>
  </si>
  <si>
    <t>2560947-2560949-2560940</t>
  </si>
  <si>
    <t>MAYRA LIZETH  ARTUNDUAGA- ISABEL HUERTAS BOINILLA -RODOLFO CABRERA GALINDO</t>
  </si>
  <si>
    <t>2613976-2671034</t>
  </si>
  <si>
    <t>ANDRES FELIPE ORTIZ</t>
  </si>
  <si>
    <t>TATIANA SALAZAR</t>
  </si>
  <si>
    <t>SANDRA TRIVIÑO</t>
  </si>
  <si>
    <t>LUIS CARLOS RUIZ</t>
  </si>
  <si>
    <t>EDGAR TIQUE</t>
  </si>
  <si>
    <t>SNEVER DURAN</t>
  </si>
  <si>
    <t>2560934-2671034</t>
  </si>
  <si>
    <t>JANETH MONJE</t>
  </si>
  <si>
    <t>FRANKLIN POLANCO</t>
  </si>
  <si>
    <t>ADRIANA MONSALVE</t>
  </si>
  <si>
    <t>MILANY QUINTERO</t>
  </si>
  <si>
    <t>2560967-2693229</t>
  </si>
  <si>
    <t>CARLOS ENRIQUE</t>
  </si>
  <si>
    <t>NELSON OSORIO</t>
  </si>
  <si>
    <t>IVONNE QUINTERO</t>
  </si>
  <si>
    <t>CARLOS BARRERA</t>
  </si>
  <si>
    <t>GUSTAVO JURIS</t>
  </si>
  <si>
    <t>LUIS MIGUEL SILVA</t>
  </si>
  <si>
    <t>FANNY NAVAJAS</t>
  </si>
  <si>
    <t>ANA ISABEL ARAGONÉS</t>
  </si>
  <si>
    <t>PENDIENTE FICHA</t>
  </si>
  <si>
    <t>YISNESA HERRERA</t>
  </si>
  <si>
    <t>GUILLERMO ALONSO PERDOMO</t>
  </si>
  <si>
    <t>JEREMIAS TIRADO</t>
  </si>
  <si>
    <t>PAOLA ANDREA RIVERA</t>
  </si>
  <si>
    <t>JHON MAESTRE</t>
  </si>
  <si>
    <t>WILLIAN WILCHES</t>
  </si>
  <si>
    <t>DESIERTO</t>
  </si>
  <si>
    <t>OSCAR MARTINEZ</t>
  </si>
  <si>
    <t>EDSON JOHAN ORTIZ LOZADA</t>
  </si>
  <si>
    <t>RODRIGO QUIROGA</t>
  </si>
  <si>
    <t xml:space="preserve">DIEGO ALEJANDRO PEÑA- JHON JADER NUÑEZ, JORGE A ARIZA, JOSE A LEITON, LILIA K CAICEDO, LINA LOZANO, LINA M NOVAS, MARLY A CASTRILLON, TANIA GERENA, </t>
  </si>
  <si>
    <t>APOYO CONTADOR</t>
  </si>
  <si>
    <t>JAIME CONTRERAS</t>
  </si>
  <si>
    <t>ANGELICA</t>
  </si>
  <si>
    <t>CRISTIAN JAVIER CUBILLOS MARTINEZ</t>
  </si>
  <si>
    <t>DIOSELINA CHAVARRO</t>
  </si>
  <si>
    <t>ADA RUBY ANDRADE PRADA</t>
  </si>
  <si>
    <t>JUAN CARLOS YUSTRES - JAIBER DIAZ</t>
  </si>
  <si>
    <t>ANA UMAÑA-JUDITH MORENO</t>
  </si>
  <si>
    <t>SANDRA MALDONADO, SANDRA LORENA CUELLAR, SANDRA LILIANA RIVERA, JUAN MANUEL MORA PATIÑO</t>
  </si>
  <si>
    <t>EDWIN ANDRES CRIOLLO,YORLENY LINARES - YESID TAFUR , MERLICETH, LUIS RICARDO ROJAS, JOHON FREDY</t>
  </si>
  <si>
    <t>TOPE GLOBAL PROGRAMADO: 59 instructores</t>
  </si>
  <si>
    <t>SALDO:</t>
  </si>
  <si>
    <t>CESAR FERNANDO MARLES RIVERA - DAGOBERTO RIVERA CANTILLO</t>
  </si>
  <si>
    <t xml:space="preserve">% UTILIZADO: </t>
  </si>
  <si>
    <t>TOTAL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</si>
  <si>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</si>
  <si>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</si>
  <si>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</si>
  <si>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</si>
  <si>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</si>
  <si>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</si>
  <si>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</si>
  <si>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</si>
  <si>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</si>
  <si>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</si>
  <si>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</si>
  <si>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</si>
  <si>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</si>
  <si>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</si>
  <si>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</si>
  <si>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</si>
  <si>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</si>
  <si>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</si>
  <si>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</si>
  <si>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</si>
  <si>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</si>
  <si>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</si>
  <si>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</si>
  <si>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</si>
  <si>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</si>
  <si>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</si>
  <si>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</si>
  <si>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</si>
  <si>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</si>
  <si>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</si>
  <si>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</si>
  <si>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</si>
  <si>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</si>
  <si>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</si>
  <si>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</si>
  <si>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</si>
  <si>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</si>
  <si>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</si>
  <si>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</si>
  <si>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</si>
  <si>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</si>
  <si>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</si>
  <si>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</si>
  <si>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</si>
  <si>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</si>
  <si>
    <t>TITULADA VIRTUAL</t>
  </si>
  <si>
    <t xml:space="preserve">SANDRA CEDEÑO, </t>
  </si>
  <si>
    <t xml:space="preserve">JUAN CARLOS YUSTRES </t>
  </si>
  <si>
    <t>SEGUIMIENTO ETAPA PRODUCTIVA</t>
  </si>
  <si>
    <t>INSTALACIÓN DE REDES DE COMPUTADORES, VALOR MENSUAL $4.105.000</t>
  </si>
  <si>
    <t>SISTEMAS, VALOR MENSUAL $4.105.000</t>
  </si>
  <si>
    <t>GESTIÓN EMPRESARIAL, VALOR MENSUAL $4.105.000</t>
  </si>
  <si>
    <t>ASISTENCIA ADMINISTRATIVA, VALOR MENSUAL $4.105.000</t>
  </si>
  <si>
    <t>GESTIÓN DEL TALENTO HUMANO, VALOR MENSUAL $4.105.000</t>
  </si>
  <si>
    <t>GESTIÓN DOCUMENTAL, VALOR MENSUAL $4.105.000</t>
  </si>
  <si>
    <t>GESTIÓN CONTABLE Y FINANCIERA, VALOR MENSUAL $4.105.000</t>
  </si>
  <si>
    <t>CONTABILIZACION DE OPERACIONES COMERCIALES Y FINANCIERAS, VALOR MENSUAL $4.105.000</t>
  </si>
  <si>
    <t>GESTIÓN DE MERCADOS, VALOR MENSUAL $4.105.000</t>
  </si>
  <si>
    <t>APOYO ADMINISTRATIVO EN SALUD, VALOR MENSUAL $4.105.000</t>
  </si>
  <si>
    <t>SERVICIOS FARMACEUTICOS, VALOR MENSUAL $4.105.000</t>
  </si>
  <si>
    <t>EJECUCIÓN DE EVENTOS DEPORTIVOS Y RECREATIVOS, VALOR MENSUAL $4.105.000</t>
  </si>
  <si>
    <t>EJECUCIÓN DE LA DANZA, VALOR MENSUAL $4.105.000</t>
  </si>
  <si>
    <t>EJEUCIÓN MUSICAL CON INSTRUMENTOS FUNCIONALES, VALOR MENSUAL $4.105.000</t>
  </si>
  <si>
    <t>PRODUCCIÓN PECUARIA, VALOR MENSUAL $4.105.000</t>
  </si>
  <si>
    <t>ACUICULTURA, VALOR MENSUAL $4.105.000</t>
  </si>
  <si>
    <t>GESTIÓN DE EMPRESAS AGROPECUARIAS, VALOR MENSUAL $4.105.000</t>
  </si>
  <si>
    <t>SISTEMAS AGROPECUARISO ECOLOGICOS, VALOR MENSUAL $4.105.000</t>
  </si>
  <si>
    <t>PANADERIA, VALOR MENSUAL $4.105.000</t>
  </si>
  <si>
    <t>MANTENIMIENTO ELECTRICO Y CONTROL ELECTRONICO DE AUTOMOTORES, VALOR MENSUAL $3.705.000</t>
  </si>
  <si>
    <t>GUIANZA TURISTICA, VALOR MENSUAL $3.705.000</t>
  </si>
  <si>
    <t>COCINA, VALOR MENSUAL $4.105.000</t>
  </si>
  <si>
    <t>EBANISTERIA, VALOR MENSUAL $4.105.000</t>
  </si>
  <si>
    <t>TRATAMIENTO DE AGUA, VALOR MENSUAL $4.105.000</t>
  </si>
  <si>
    <t>SOLDADURA DE PRODUCTOS METALICOS EN PLATINA, VALOR MENSUAL $4.105.000</t>
  </si>
  <si>
    <t>INSTITUCIONAL DE LA ENSEÑANZA DE IDIOMAS - INGLES PRESENCIAL, VALOR MENSUAL $4.105.000</t>
  </si>
  <si>
    <t>INSTITUCIONAL DE PEDAGOGIA - CIENCIAS NATURALES, VALOR MENSUAL $4.105.000</t>
  </si>
  <si>
    <t>INSTITUCIONA DE PEDAGOGIA - MATEMATICAS, VALOR MENSUAL $4.105.000</t>
  </si>
  <si>
    <t>INSTITUCIONAL DE PEDAGOGIA - COMUNICACIÓN, VALOR MENSUAL $4.105.000</t>
  </si>
  <si>
    <t xml:space="preserve">INSTITUCIONAL DE INTEGRALIDAD DE LA FORMACION - INTERACION CONSIGO MISMO, CON LOS DEMAS, CON LA NATURALEZA Y CON LA TRASCENDENCIA, VALOR MENSUAL $4.105.000 </t>
  </si>
  <si>
    <t>INSTITUCIONAL DE PEDAGOGIA- ACTIVIDAD FISICA Y HABITOS DE VIDA SALUDABLE, VALOR MENSUAL $4.105.000</t>
  </si>
  <si>
    <t>INSTITUCIONAL DE PEDAGOGIA- PROTECCIÓN AMBIENTAL, SEGURIDAD Y SALUD EN EL TRABAJO, VALOR MENSUAL $4.105.000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</si>
</sst>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  <numFmt numFmtId="167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Calibri"/>
      <family val="2"/>
      <scheme val="minor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3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4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41" fontId="6" fillId="0" borderId="0" xfId="2" applyFont="1" applyFill="1" applyBorder="1"/>
    <xf numFmtId="0" fontId="10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2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4" fillId="0" borderId="0" xfId="6" applyFont="1"/>
    <xf numFmtId="0" fontId="14" fillId="4" borderId="0" xfId="6" applyFont="1" applyFill="1"/>
    <xf numFmtId="0" fontId="12" fillId="0" borderId="1" xfId="6" applyFont="1" applyBorder="1" applyAlignment="1">
      <alignment horizontal="center" vertical="center"/>
    </xf>
    <xf numFmtId="0" fontId="12" fillId="0" borderId="0" xfId="6" applyFont="1"/>
    <xf numFmtId="0" fontId="12" fillId="4" borderId="0" xfId="6" applyFont="1" applyFill="1"/>
    <xf numFmtId="0" fontId="18" fillId="5" borderId="1" xfId="6" applyFont="1" applyFill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4" fillId="0" borderId="1" xfId="6" applyFont="1" applyBorder="1" applyAlignment="1">
      <alignment horizontal="left" vertical="center" wrapText="1"/>
    </xf>
    <xf numFmtId="0" fontId="20" fillId="0" borderId="0" xfId="6" applyFont="1" applyAlignment="1">
      <alignment vertical="center"/>
    </xf>
    <xf numFmtId="0" fontId="20" fillId="0" borderId="0" xfId="6" applyFont="1"/>
    <xf numFmtId="0" fontId="22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6" fontId="4" fillId="0" borderId="1" xfId="7" applyNumberFormat="1" applyFont="1" applyFill="1" applyBorder="1" applyAlignment="1">
      <alignment horizontal="center" vertical="center"/>
    </xf>
    <xf numFmtId="166" fontId="4" fillId="0" borderId="1" xfId="7" applyNumberFormat="1" applyFont="1" applyFill="1" applyBorder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166" fontId="3" fillId="0" borderId="1" xfId="7" applyNumberFormat="1" applyFont="1" applyFill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167" fontId="6" fillId="0" borderId="0" xfId="0" applyNumberFormat="1" applyFont="1"/>
    <xf numFmtId="0" fontId="8" fillId="0" borderId="0" xfId="0" applyFont="1" applyAlignment="1">
      <alignment horizontal="center" vertical="center" wrapText="1"/>
    </xf>
    <xf numFmtId="166" fontId="6" fillId="0" borderId="0" xfId="0" applyNumberFormat="1" applyFont="1"/>
    <xf numFmtId="0" fontId="10" fillId="6" borderId="1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" fontId="4" fillId="0" borderId="1" xfId="3" applyNumberFormat="1" applyFont="1" applyBorder="1" applyAlignment="1">
      <alignment horizontal="center" vertical="center" wrapText="1"/>
    </xf>
    <xf numFmtId="14" fontId="4" fillId="9" borderId="1" xfId="0" applyNumberFormat="1" applyFont="1" applyFill="1" applyBorder="1" applyAlignment="1">
      <alignment horizontal="center" vertical="center"/>
    </xf>
    <xf numFmtId="166" fontId="4" fillId="8" borderId="1" xfId="7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166" fontId="4" fillId="10" borderId="1" xfId="7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166" fontId="4" fillId="4" borderId="1" xfId="7" applyNumberFormat="1" applyFont="1" applyFill="1" applyBorder="1" applyAlignment="1">
      <alignment horizontal="center" vertical="center"/>
    </xf>
    <xf numFmtId="166" fontId="4" fillId="4" borderId="1" xfId="7" applyNumberFormat="1" applyFont="1" applyFill="1" applyBorder="1" applyAlignment="1">
      <alignment horizontal="center" vertical="center" wrapText="1"/>
    </xf>
    <xf numFmtId="3" fontId="4" fillId="4" borderId="1" xfId="3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/>
    <xf numFmtId="3" fontId="3" fillId="0" borderId="4" xfId="3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center" vertical="center"/>
    </xf>
    <xf numFmtId="41" fontId="4" fillId="0" borderId="4" xfId="2" applyFont="1" applyFill="1" applyBorder="1" applyAlignment="1">
      <alignment horizontal="center" vertical="center"/>
    </xf>
    <xf numFmtId="166" fontId="3" fillId="0" borderId="4" xfId="7" applyNumberFormat="1" applyFont="1" applyFill="1" applyBorder="1" applyAlignment="1">
      <alignment horizontal="center" vertical="center" wrapText="1"/>
    </xf>
    <xf numFmtId="3" fontId="4" fillId="0" borderId="4" xfId="3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6" fontId="3" fillId="0" borderId="1" xfId="3" applyNumberFormat="1" applyFont="1" applyBorder="1" applyAlignment="1">
      <alignment horizontal="left" vertical="center" wrapText="1"/>
    </xf>
    <xf numFmtId="9" fontId="3" fillId="0" borderId="1" xfId="8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4" fillId="4" borderId="5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166" fontId="11" fillId="0" borderId="13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" xfId="6" applyFont="1" applyBorder="1" applyAlignment="1">
      <alignment horizontal="left"/>
    </xf>
    <xf numFmtId="0" fontId="15" fillId="0" borderId="1" xfId="6" applyFont="1" applyBorder="1" applyAlignment="1">
      <alignment horizontal="center" vertical="center" wrapText="1"/>
    </xf>
    <xf numFmtId="0" fontId="16" fillId="0" borderId="1" xfId="6" applyFont="1" applyBorder="1" applyAlignment="1">
      <alignment horizontal="center" vertical="center" wrapText="1"/>
    </xf>
    <xf numFmtId="0" fontId="17" fillId="5" borderId="1" xfId="6" applyFont="1" applyFill="1" applyBorder="1" applyAlignment="1">
      <alignment horizontal="center"/>
    </xf>
    <xf numFmtId="0" fontId="9" fillId="0" borderId="1" xfId="6" applyFont="1" applyBorder="1" applyAlignment="1">
      <alignment horizontal="left" wrapText="1"/>
    </xf>
    <xf numFmtId="0" fontId="17" fillId="0" borderId="1" xfId="6" applyFont="1" applyBorder="1" applyAlignment="1">
      <alignment horizontal="center"/>
    </xf>
    <xf numFmtId="0" fontId="18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4" fillId="0" borderId="1" xfId="6" applyFont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3" fontId="4" fillId="6" borderId="1" xfId="0" applyNumberFormat="1" applyFont="1" applyFill="1" applyBorder="1" applyAlignment="1">
      <alignment horizontal="center" vertical="center"/>
    </xf>
    <xf numFmtId="14" fontId="4" fillId="6" borderId="1" xfId="0" applyNumberFormat="1" applyFont="1" applyFill="1" applyBorder="1" applyAlignment="1">
      <alignment horizontal="center" vertical="center"/>
    </xf>
    <xf numFmtId="166" fontId="4" fillId="6" borderId="1" xfId="7" applyNumberFormat="1" applyFont="1" applyFill="1" applyBorder="1" applyAlignment="1">
      <alignment horizontal="center" vertical="center"/>
    </xf>
    <xf numFmtId="166" fontId="4" fillId="6" borderId="1" xfId="7" applyNumberFormat="1" applyFont="1" applyFill="1" applyBorder="1" applyAlignment="1">
      <alignment horizontal="center" vertical="center" wrapText="1"/>
    </xf>
    <xf numFmtId="3" fontId="4" fillId="6" borderId="1" xfId="3" applyNumberFormat="1" applyFont="1" applyFill="1" applyBorder="1" applyAlignment="1">
      <alignment horizontal="center" vertical="center" wrapText="1"/>
    </xf>
    <xf numFmtId="3" fontId="4" fillId="6" borderId="5" xfId="3" applyNumberFormat="1" applyFont="1" applyFill="1" applyBorder="1" applyAlignment="1">
      <alignment horizontal="center" vertical="center" wrapText="1"/>
    </xf>
    <xf numFmtId="0" fontId="6" fillId="6" borderId="0" xfId="0" applyFont="1" applyFill="1"/>
    <xf numFmtId="2" fontId="6" fillId="6" borderId="0" xfId="0" applyNumberFormat="1" applyFont="1" applyFill="1"/>
    <xf numFmtId="0" fontId="4" fillId="6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vertical="center" wrapText="1"/>
    </xf>
  </cellXfs>
  <cellStyles count="9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5000000}"/>
    <cellStyle name="Normal 14" xfId="3" xr:uid="{00000000-0005-0000-0000-000006000000}"/>
    <cellStyle name="Normal 2" xfId="6" xr:uid="{00000000-0005-0000-0000-000007000000}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447263</xdr:colOff>
      <xdr:row>0</xdr:row>
      <xdr:rowOff>41413</xdr:rowOff>
    </xdr:from>
    <xdr:to>
      <xdr:col>9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3A6CBDCC-A840-4B79-AB9D-836C166E4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14763" y="41413"/>
          <a:ext cx="702595" cy="6912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02EB9FD8-8BC3-48B6-9BD1-DF4F2D340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9888" y="41413"/>
          <a:ext cx="702595" cy="691294"/>
        </a:xfrm>
        <a:prstGeom prst="rect">
          <a:avLst/>
        </a:prstGeom>
      </xdr:spPr>
    </xdr:pic>
    <xdr:clientData/>
  </xdr:twoCellAnchor>
  <xdr:twoCellAnchor editAs="oneCell">
    <xdr:from>
      <xdr:col>5</xdr:col>
      <xdr:colOff>209550</xdr:colOff>
      <xdr:row>63</xdr:row>
      <xdr:rowOff>142875</xdr:rowOff>
    </xdr:from>
    <xdr:to>
      <xdr:col>9</xdr:col>
      <xdr:colOff>333375</xdr:colOff>
      <xdr:row>66</xdr:row>
      <xdr:rowOff>123825</xdr:rowOff>
    </xdr:to>
    <xdr:pic>
      <xdr:nvPicPr>
        <xdr:cNvPr id="9" name="Imagen 3">
          <a:extLst>
            <a:ext uri="{FF2B5EF4-FFF2-40B4-BE49-F238E27FC236}">
              <a16:creationId xmlns:a16="http://schemas.microsoft.com/office/drawing/2014/main" id="{144C5A1A-43B3-6D0C-7FA0-8ECE79DBFBC1}"/>
            </a:ext>
            <a:ext uri="{147F2762-F138-4A5C-976F-8EAC2B608ADB}">
              <a16:predDERef xmlns:a16="http://schemas.microsoft.com/office/drawing/2014/main" pred="{02EB9FD8-8BC3-48B6-9BD1-DF4F2D340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96075" y="38223825"/>
          <a:ext cx="3590925" cy="5238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447263</xdr:colOff>
      <xdr:row>0</xdr:row>
      <xdr:rowOff>41413</xdr:rowOff>
    </xdr:from>
    <xdr:to>
      <xdr:col>9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92ADC5F8-3743-463A-B6BF-1D738C2D1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9888" y="41413"/>
          <a:ext cx="702595" cy="691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0"/>
  <sheetViews>
    <sheetView topLeftCell="A55" zoomScale="90" zoomScaleNormal="90" workbookViewId="0">
      <selection activeCell="J77" sqref="J77"/>
    </sheetView>
  </sheetViews>
  <sheetFormatPr baseColWidth="10" defaultColWidth="11.42578125" defaultRowHeight="14.25" x14ac:dyDescent="0.2"/>
  <cols>
    <col min="1" max="1" width="15.42578125" style="15" customWidth="1"/>
    <col min="2" max="2" width="15.85546875" style="15" customWidth="1"/>
    <col min="3" max="4" width="21.28515625" style="15" customWidth="1"/>
    <col min="5" max="5" width="14.7109375" style="15" customWidth="1"/>
    <col min="6" max="7" width="11.42578125" style="15"/>
    <col min="8" max="8" width="15.28515625" style="15" customWidth="1"/>
    <col min="9" max="9" width="13.85546875" style="15" customWidth="1"/>
    <col min="10" max="10" width="17.85546875" style="15" customWidth="1"/>
    <col min="11" max="11" width="20.85546875" style="15" bestFit="1" customWidth="1"/>
    <col min="12" max="12" width="17" style="15" customWidth="1"/>
    <col min="13" max="13" width="15" style="15" customWidth="1"/>
    <col min="14" max="14" width="11.42578125" style="15"/>
    <col min="15" max="15" width="32.7109375" style="15" customWidth="1"/>
    <col min="16" max="16384" width="11.42578125" style="15"/>
  </cols>
  <sheetData>
    <row r="1" spans="1:15" ht="21.75" customHeight="1" x14ac:dyDescent="0.2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23" t="s">
        <v>0</v>
      </c>
    </row>
    <row r="2" spans="1:15" ht="30.75" customHeight="1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38" t="s">
        <v>1</v>
      </c>
    </row>
    <row r="3" spans="1:15" ht="34.5" customHeight="1" x14ac:dyDescent="0.2">
      <c r="A3" s="100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x14ac:dyDescent="0.2">
      <c r="A4" s="109" t="s">
        <v>3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</row>
    <row r="5" spans="1:15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5"/>
    </row>
    <row r="6" spans="1:15" x14ac:dyDescent="0.2">
      <c r="A6" s="126" t="s">
        <v>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</row>
    <row r="8" spans="1:15" x14ac:dyDescent="0.2">
      <c r="A8" s="127" t="s">
        <v>5</v>
      </c>
      <c r="B8" s="127"/>
      <c r="C8" s="127"/>
      <c r="D8" s="127"/>
      <c r="E8" s="127"/>
      <c r="F8" s="127"/>
      <c r="G8" s="127"/>
      <c r="H8" s="127"/>
      <c r="I8" s="127"/>
      <c r="J8" s="127"/>
      <c r="K8" s="14"/>
      <c r="L8" s="10"/>
      <c r="M8" s="10"/>
      <c r="N8" s="10"/>
    </row>
    <row r="9" spans="1:15" x14ac:dyDescent="0.2">
      <c r="A9" s="128" t="s">
        <v>6</v>
      </c>
      <c r="B9" s="128"/>
      <c r="C9" s="128"/>
      <c r="D9" s="12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115"/>
      <c r="B10" s="115"/>
      <c r="C10" s="115"/>
      <c r="D10" s="13"/>
      <c r="E10" s="3"/>
      <c r="F10" s="2"/>
      <c r="G10" s="2"/>
      <c r="H10" s="1"/>
      <c r="I10" s="8"/>
      <c r="J10" s="122" t="s">
        <v>7</v>
      </c>
      <c r="K10" s="116"/>
      <c r="L10" s="116"/>
      <c r="M10" s="116"/>
      <c r="N10" s="116"/>
      <c r="O10" s="117"/>
    </row>
    <row r="11" spans="1:15" x14ac:dyDescent="0.2">
      <c r="A11" s="114" t="s">
        <v>8</v>
      </c>
      <c r="B11" s="115"/>
      <c r="C11" s="115"/>
      <c r="D11" s="13"/>
      <c r="E11" s="3"/>
      <c r="F11" s="2"/>
      <c r="G11" s="2"/>
      <c r="H11" s="2"/>
      <c r="I11" s="8"/>
      <c r="J11" s="4" t="s">
        <v>9</v>
      </c>
      <c r="K11" s="116"/>
      <c r="L11" s="116"/>
      <c r="M11" s="116"/>
      <c r="N11" s="116"/>
      <c r="O11" s="117"/>
    </row>
    <row r="12" spans="1:15" x14ac:dyDescent="0.2">
      <c r="A12" s="114" t="s">
        <v>10</v>
      </c>
      <c r="B12" s="115"/>
      <c r="C12" s="115"/>
      <c r="D12" s="13"/>
      <c r="E12" s="5"/>
      <c r="F12" s="2"/>
      <c r="G12" s="2"/>
      <c r="H12" s="2"/>
      <c r="I12" s="8"/>
      <c r="J12" s="2" t="s">
        <v>11</v>
      </c>
      <c r="K12" s="53"/>
      <c r="L12" s="4"/>
      <c r="M12" s="4"/>
      <c r="N12" s="4"/>
      <c r="O12" s="16"/>
    </row>
    <row r="13" spans="1:15" ht="42.75" customHeight="1" x14ac:dyDescent="0.2">
      <c r="A13" s="105" t="s">
        <v>12</v>
      </c>
      <c r="B13" s="101" t="s">
        <v>13</v>
      </c>
      <c r="C13" s="101" t="s">
        <v>14</v>
      </c>
      <c r="D13" s="101" t="s">
        <v>15</v>
      </c>
      <c r="E13" s="101" t="s">
        <v>16</v>
      </c>
      <c r="F13" s="118" t="s">
        <v>17</v>
      </c>
      <c r="G13" s="119"/>
      <c r="H13" s="96" t="s">
        <v>18</v>
      </c>
      <c r="I13" s="96"/>
      <c r="J13" s="97" t="s">
        <v>19</v>
      </c>
      <c r="K13" s="97" t="s">
        <v>20</v>
      </c>
      <c r="L13" s="97" t="s">
        <v>19</v>
      </c>
      <c r="M13" s="97" t="s">
        <v>20</v>
      </c>
      <c r="N13" s="24" t="s">
        <v>21</v>
      </c>
      <c r="O13" s="99" t="s">
        <v>22</v>
      </c>
    </row>
    <row r="14" spans="1:15" ht="30.75" customHeight="1" x14ac:dyDescent="0.2">
      <c r="A14" s="106"/>
      <c r="B14" s="108"/>
      <c r="C14" s="108"/>
      <c r="D14" s="108"/>
      <c r="E14" s="108"/>
      <c r="F14" s="120"/>
      <c r="G14" s="121"/>
      <c r="H14" s="101" t="s">
        <v>23</v>
      </c>
      <c r="I14" s="101" t="s">
        <v>24</v>
      </c>
      <c r="J14" s="98"/>
      <c r="K14" s="98"/>
      <c r="L14" s="98"/>
      <c r="M14" s="98"/>
      <c r="N14" s="25" t="s">
        <v>25</v>
      </c>
      <c r="O14" s="100"/>
    </row>
    <row r="15" spans="1:15" ht="15.75" customHeight="1" x14ac:dyDescent="0.2">
      <c r="A15" s="107"/>
      <c r="B15" s="102"/>
      <c r="C15" s="102"/>
      <c r="D15" s="102"/>
      <c r="E15" s="102"/>
      <c r="F15" s="6" t="s">
        <v>26</v>
      </c>
      <c r="G15" s="6" t="s">
        <v>27</v>
      </c>
      <c r="H15" s="102"/>
      <c r="I15" s="102"/>
      <c r="J15" s="103" t="s">
        <v>28</v>
      </c>
      <c r="K15" s="104"/>
      <c r="L15" s="103" t="s">
        <v>29</v>
      </c>
      <c r="M15" s="104"/>
      <c r="N15" s="7"/>
      <c r="O15" s="17"/>
    </row>
    <row r="16" spans="1:15" ht="59.25" customHeight="1" x14ac:dyDescent="0.2">
      <c r="A16" s="41" t="s">
        <v>30</v>
      </c>
      <c r="B16" s="48" t="s">
        <v>31</v>
      </c>
      <c r="C16" s="58" t="s">
        <v>32</v>
      </c>
      <c r="D16" s="41" t="s">
        <v>33</v>
      </c>
      <c r="E16" s="57">
        <v>3</v>
      </c>
      <c r="F16" s="43">
        <f t="shared" ref="F16:F60" si="0">DATEDIF(H16,I16,"M")</f>
        <v>10</v>
      </c>
      <c r="G16" s="60">
        <v>14</v>
      </c>
      <c r="H16" s="49">
        <v>44958</v>
      </c>
      <c r="I16" s="49">
        <v>45275</v>
      </c>
      <c r="J16" s="44">
        <v>4160000</v>
      </c>
      <c r="K16" s="45">
        <f>((J16*F16)+((J16/30)*G16))*E16</f>
        <v>130624000</v>
      </c>
      <c r="L16" s="46"/>
      <c r="M16" s="46"/>
      <c r="N16" s="46"/>
      <c r="O16" s="111" t="s">
        <v>34</v>
      </c>
    </row>
    <row r="17" spans="1:15" ht="59.25" customHeight="1" x14ac:dyDescent="0.2">
      <c r="A17" s="41" t="s">
        <v>30</v>
      </c>
      <c r="B17" s="48" t="s">
        <v>31</v>
      </c>
      <c r="C17" s="58" t="s">
        <v>35</v>
      </c>
      <c r="D17" s="41" t="s">
        <v>33</v>
      </c>
      <c r="E17" s="57">
        <v>1</v>
      </c>
      <c r="F17" s="43">
        <f t="shared" si="0"/>
        <v>8</v>
      </c>
      <c r="G17" s="43">
        <v>21</v>
      </c>
      <c r="H17" s="49">
        <v>44958</v>
      </c>
      <c r="I17" s="49">
        <v>45221</v>
      </c>
      <c r="J17" s="44">
        <v>4160000</v>
      </c>
      <c r="K17" s="45">
        <f>((J17*F17)+((J17/30)*G17))*E17</f>
        <v>36192000</v>
      </c>
      <c r="L17" s="46"/>
      <c r="M17" s="46"/>
      <c r="N17" s="46"/>
      <c r="O17" s="112"/>
    </row>
    <row r="18" spans="1:15" ht="59.25" customHeight="1" x14ac:dyDescent="0.2">
      <c r="A18" s="41" t="s">
        <v>30</v>
      </c>
      <c r="B18" s="48" t="s">
        <v>36</v>
      </c>
      <c r="C18" s="58" t="s">
        <v>37</v>
      </c>
      <c r="D18" s="41" t="s">
        <v>33</v>
      </c>
      <c r="E18" s="57">
        <v>1</v>
      </c>
      <c r="F18" s="43">
        <f t="shared" si="0"/>
        <v>2</v>
      </c>
      <c r="G18" s="43">
        <v>20</v>
      </c>
      <c r="H18" s="49">
        <v>44958</v>
      </c>
      <c r="I18" s="49">
        <v>45037</v>
      </c>
      <c r="J18" s="44">
        <v>4160000</v>
      </c>
      <c r="K18" s="45">
        <f>((J18*F18)+((J18/30)*G18))*E18</f>
        <v>11093333.333333332</v>
      </c>
      <c r="L18" s="46"/>
      <c r="M18" s="46"/>
      <c r="N18" s="46"/>
      <c r="O18" s="112"/>
    </row>
    <row r="19" spans="1:15" ht="59.25" customHeight="1" x14ac:dyDescent="0.2">
      <c r="A19" s="41" t="s">
        <v>30</v>
      </c>
      <c r="B19" s="48" t="s">
        <v>36</v>
      </c>
      <c r="C19" s="58" t="s">
        <v>37</v>
      </c>
      <c r="D19" s="41" t="s">
        <v>33</v>
      </c>
      <c r="E19" s="57">
        <v>1</v>
      </c>
      <c r="F19" s="43">
        <f t="shared" si="0"/>
        <v>8</v>
      </c>
      <c r="G19" s="43">
        <v>21</v>
      </c>
      <c r="H19" s="49">
        <v>44958</v>
      </c>
      <c r="I19" s="49">
        <v>45221</v>
      </c>
      <c r="J19" s="44">
        <v>4160000</v>
      </c>
      <c r="K19" s="45">
        <f>((J19*F19)+((J19/30)*G19))*E19</f>
        <v>36192000</v>
      </c>
      <c r="L19" s="46"/>
      <c r="M19" s="46"/>
      <c r="N19" s="46"/>
      <c r="O19" s="112"/>
    </row>
    <row r="20" spans="1:15" ht="69" customHeight="1" x14ac:dyDescent="0.2">
      <c r="A20" s="40" t="s">
        <v>30</v>
      </c>
      <c r="B20" s="43" t="s">
        <v>31</v>
      </c>
      <c r="C20" s="58" t="s">
        <v>38</v>
      </c>
      <c r="D20" s="41" t="s">
        <v>33</v>
      </c>
      <c r="E20" s="57">
        <v>2</v>
      </c>
      <c r="F20" s="43">
        <f t="shared" si="0"/>
        <v>2</v>
      </c>
      <c r="G20" s="43">
        <v>2</v>
      </c>
      <c r="H20" s="49">
        <v>44958</v>
      </c>
      <c r="I20" s="49">
        <v>45019</v>
      </c>
      <c r="J20" s="44">
        <v>4160000</v>
      </c>
      <c r="K20" s="45">
        <f t="shared" ref="K20:K60" si="1">((J20*F20)+((J20/30)*G20))*E20</f>
        <v>17194666.666666668</v>
      </c>
      <c r="L20" s="46"/>
      <c r="M20" s="46"/>
      <c r="N20" s="46"/>
      <c r="O20" s="112"/>
    </row>
    <row r="21" spans="1:15" ht="57" customHeight="1" x14ac:dyDescent="0.2">
      <c r="A21" s="40" t="s">
        <v>30</v>
      </c>
      <c r="B21" s="43" t="s">
        <v>31</v>
      </c>
      <c r="C21" s="58" t="s">
        <v>38</v>
      </c>
      <c r="D21" s="41" t="s">
        <v>33</v>
      </c>
      <c r="E21" s="57">
        <v>1</v>
      </c>
      <c r="F21" s="43">
        <f t="shared" si="0"/>
        <v>3</v>
      </c>
      <c r="G21" s="43">
        <v>15</v>
      </c>
      <c r="H21" s="49">
        <v>44958</v>
      </c>
      <c r="I21" s="49">
        <v>45062</v>
      </c>
      <c r="J21" s="44">
        <v>4160000</v>
      </c>
      <c r="K21" s="45">
        <f t="shared" si="1"/>
        <v>14560000</v>
      </c>
      <c r="L21" s="46"/>
      <c r="M21" s="46"/>
      <c r="N21" s="46"/>
      <c r="O21" s="112"/>
    </row>
    <row r="22" spans="1:15" ht="57" customHeight="1" x14ac:dyDescent="0.2">
      <c r="A22" s="41" t="s">
        <v>30</v>
      </c>
      <c r="B22" s="43" t="s">
        <v>31</v>
      </c>
      <c r="C22" s="58" t="s">
        <v>38</v>
      </c>
      <c r="D22" s="41" t="s">
        <v>33</v>
      </c>
      <c r="E22" s="57">
        <v>1</v>
      </c>
      <c r="F22" s="43">
        <f t="shared" si="0"/>
        <v>5</v>
      </c>
      <c r="G22" s="43">
        <v>23</v>
      </c>
      <c r="H22" s="49">
        <v>44958</v>
      </c>
      <c r="I22" s="49">
        <v>45131</v>
      </c>
      <c r="J22" s="44">
        <v>4160000</v>
      </c>
      <c r="K22" s="45">
        <f t="shared" si="1"/>
        <v>23989333.333333332</v>
      </c>
      <c r="L22" s="46"/>
      <c r="M22" s="46"/>
      <c r="N22" s="46"/>
      <c r="O22" s="112"/>
    </row>
    <row r="23" spans="1:15" ht="50.25" customHeight="1" x14ac:dyDescent="0.2">
      <c r="A23" s="41" t="s">
        <v>30</v>
      </c>
      <c r="B23" s="43" t="s">
        <v>31</v>
      </c>
      <c r="C23" s="58" t="s">
        <v>38</v>
      </c>
      <c r="D23" s="41" t="s">
        <v>33</v>
      </c>
      <c r="E23" s="57">
        <v>1</v>
      </c>
      <c r="F23" s="43">
        <f t="shared" si="0"/>
        <v>10</v>
      </c>
      <c r="G23" s="43">
        <v>14</v>
      </c>
      <c r="H23" s="49">
        <v>44958</v>
      </c>
      <c r="I23" s="49">
        <v>45275</v>
      </c>
      <c r="J23" s="44">
        <v>4160000</v>
      </c>
      <c r="K23" s="45">
        <f t="shared" si="1"/>
        <v>43541333.333333336</v>
      </c>
      <c r="L23" s="46"/>
      <c r="M23" s="46"/>
      <c r="N23" s="46"/>
      <c r="O23" s="112"/>
    </row>
    <row r="24" spans="1:15" ht="57.75" customHeight="1" x14ac:dyDescent="0.2">
      <c r="A24" s="41" t="s">
        <v>30</v>
      </c>
      <c r="B24" s="48" t="s">
        <v>36</v>
      </c>
      <c r="C24" s="59" t="s">
        <v>39</v>
      </c>
      <c r="D24" s="47" t="s">
        <v>33</v>
      </c>
      <c r="E24" s="57">
        <v>4</v>
      </c>
      <c r="F24" s="43">
        <f t="shared" si="0"/>
        <v>2</v>
      </c>
      <c r="G24" s="43">
        <v>20</v>
      </c>
      <c r="H24" s="49">
        <v>44958</v>
      </c>
      <c r="I24" s="49">
        <v>45037</v>
      </c>
      <c r="J24" s="44">
        <v>4160000</v>
      </c>
      <c r="K24" s="45">
        <f t="shared" si="1"/>
        <v>44373333.333333328</v>
      </c>
      <c r="L24" s="46"/>
      <c r="M24" s="46"/>
      <c r="N24" s="46"/>
      <c r="O24" s="112"/>
    </row>
    <row r="25" spans="1:15" ht="55.5" customHeight="1" x14ac:dyDescent="0.2">
      <c r="A25" s="47" t="s">
        <v>30</v>
      </c>
      <c r="B25" s="48" t="s">
        <v>36</v>
      </c>
      <c r="C25" s="59" t="s">
        <v>39</v>
      </c>
      <c r="D25" s="47" t="s">
        <v>33</v>
      </c>
      <c r="E25" s="57">
        <v>1</v>
      </c>
      <c r="F25" s="43">
        <f t="shared" si="0"/>
        <v>8</v>
      </c>
      <c r="G25" s="43">
        <v>21</v>
      </c>
      <c r="H25" s="49">
        <v>44958</v>
      </c>
      <c r="I25" s="49">
        <v>45221</v>
      </c>
      <c r="J25" s="44">
        <v>4160000</v>
      </c>
      <c r="K25" s="45">
        <f t="shared" si="1"/>
        <v>36192000</v>
      </c>
      <c r="L25" s="46"/>
      <c r="M25" s="46"/>
      <c r="N25" s="46"/>
      <c r="O25" s="112"/>
    </row>
    <row r="26" spans="1:15" ht="58.5" customHeight="1" x14ac:dyDescent="0.2">
      <c r="A26" s="47" t="s">
        <v>30</v>
      </c>
      <c r="B26" s="43" t="s">
        <v>31</v>
      </c>
      <c r="C26" s="59" t="s">
        <v>40</v>
      </c>
      <c r="D26" s="47" t="s">
        <v>33</v>
      </c>
      <c r="E26" s="57">
        <v>1</v>
      </c>
      <c r="F26" s="43">
        <f t="shared" si="0"/>
        <v>8</v>
      </c>
      <c r="G26" s="43">
        <v>15</v>
      </c>
      <c r="H26" s="49">
        <v>44958</v>
      </c>
      <c r="I26" s="49">
        <v>45216</v>
      </c>
      <c r="J26" s="44">
        <v>4160000</v>
      </c>
      <c r="K26" s="45">
        <f t="shared" si="1"/>
        <v>35360000</v>
      </c>
      <c r="L26" s="44"/>
      <c r="M26" s="45"/>
      <c r="N26" s="46"/>
      <c r="O26" s="112"/>
    </row>
    <row r="27" spans="1:15" ht="58.5" customHeight="1" x14ac:dyDescent="0.2">
      <c r="A27" s="47" t="s">
        <v>30</v>
      </c>
      <c r="B27" s="48" t="s">
        <v>36</v>
      </c>
      <c r="C27" s="59" t="s">
        <v>40</v>
      </c>
      <c r="D27" s="47" t="s">
        <v>33</v>
      </c>
      <c r="E27" s="57">
        <v>1</v>
      </c>
      <c r="F27" s="43">
        <f t="shared" si="0"/>
        <v>2</v>
      </c>
      <c r="G27" s="43">
        <v>4</v>
      </c>
      <c r="H27" s="49">
        <v>44958</v>
      </c>
      <c r="I27" s="49">
        <v>45021</v>
      </c>
      <c r="J27" s="44">
        <v>4160000</v>
      </c>
      <c r="K27" s="45">
        <f t="shared" si="1"/>
        <v>8874666.666666666</v>
      </c>
      <c r="L27" s="44"/>
      <c r="M27" s="45"/>
      <c r="N27" s="46"/>
      <c r="O27" s="112"/>
    </row>
    <row r="28" spans="1:15" ht="58.5" customHeight="1" x14ac:dyDescent="0.2">
      <c r="A28" s="47" t="s">
        <v>30</v>
      </c>
      <c r="B28" s="43" t="s">
        <v>31</v>
      </c>
      <c r="C28" s="59" t="s">
        <v>41</v>
      </c>
      <c r="D28" s="47" t="s">
        <v>33</v>
      </c>
      <c r="E28" s="57">
        <v>1</v>
      </c>
      <c r="F28" s="43">
        <f t="shared" si="0"/>
        <v>10</v>
      </c>
      <c r="G28" s="43">
        <v>14</v>
      </c>
      <c r="H28" s="49">
        <v>44958</v>
      </c>
      <c r="I28" s="49">
        <v>45275</v>
      </c>
      <c r="J28" s="44">
        <v>4160000</v>
      </c>
      <c r="K28" s="45">
        <f t="shared" si="1"/>
        <v>43541333.333333336</v>
      </c>
      <c r="L28" s="44"/>
      <c r="M28" s="45"/>
      <c r="N28" s="46"/>
      <c r="O28" s="112"/>
    </row>
    <row r="29" spans="1:15" ht="58.5" customHeight="1" x14ac:dyDescent="0.2">
      <c r="A29" s="47" t="s">
        <v>30</v>
      </c>
      <c r="B29" s="43" t="s">
        <v>31</v>
      </c>
      <c r="C29" s="59" t="s">
        <v>42</v>
      </c>
      <c r="D29" s="47" t="s">
        <v>33</v>
      </c>
      <c r="E29" s="57">
        <v>1</v>
      </c>
      <c r="F29" s="43">
        <f t="shared" si="0"/>
        <v>6</v>
      </c>
      <c r="G29" s="43">
        <v>29</v>
      </c>
      <c r="H29" s="49">
        <v>44958</v>
      </c>
      <c r="I29" s="49">
        <v>45168</v>
      </c>
      <c r="J29" s="44">
        <v>4160000</v>
      </c>
      <c r="K29" s="45">
        <f t="shared" ref="K29" si="2">((J29*F29)+((J29/30)*G29))*E29</f>
        <v>28981333.333333332</v>
      </c>
      <c r="L29" s="44"/>
      <c r="M29" s="45"/>
      <c r="N29" s="46"/>
      <c r="O29" s="112"/>
    </row>
    <row r="30" spans="1:15" ht="58.5" customHeight="1" x14ac:dyDescent="0.2">
      <c r="A30" s="47" t="s">
        <v>30</v>
      </c>
      <c r="B30" s="43" t="s">
        <v>31</v>
      </c>
      <c r="C30" s="59" t="s">
        <v>42</v>
      </c>
      <c r="D30" s="47" t="s">
        <v>33</v>
      </c>
      <c r="E30" s="57">
        <v>1</v>
      </c>
      <c r="F30" s="43">
        <f t="shared" si="0"/>
        <v>9</v>
      </c>
      <c r="G30" s="43">
        <v>22</v>
      </c>
      <c r="H30" s="49">
        <v>44958</v>
      </c>
      <c r="I30" s="49">
        <v>45253</v>
      </c>
      <c r="J30" s="44">
        <v>4160000</v>
      </c>
      <c r="K30" s="45">
        <f t="shared" ref="K30" si="3">((J30*F30)+((J30/30)*G30))*E30</f>
        <v>40490666.666666664</v>
      </c>
      <c r="L30" s="44"/>
      <c r="M30" s="45"/>
      <c r="N30" s="46"/>
      <c r="O30" s="112"/>
    </row>
    <row r="31" spans="1:15" ht="58.5" customHeight="1" x14ac:dyDescent="0.2">
      <c r="A31" s="47" t="s">
        <v>30</v>
      </c>
      <c r="B31" s="48" t="s">
        <v>36</v>
      </c>
      <c r="C31" s="59" t="s">
        <v>43</v>
      </c>
      <c r="D31" s="47" t="s">
        <v>33</v>
      </c>
      <c r="E31" s="57">
        <v>1</v>
      </c>
      <c r="F31" s="43">
        <f t="shared" si="0"/>
        <v>8</v>
      </c>
      <c r="G31" s="43">
        <v>21</v>
      </c>
      <c r="H31" s="49">
        <v>44958</v>
      </c>
      <c r="I31" s="49">
        <v>45221</v>
      </c>
      <c r="J31" s="44">
        <v>4160000</v>
      </c>
      <c r="K31" s="45">
        <f t="shared" ref="K31" si="4">((J31*F31)+((J31/30)*G31))*E31</f>
        <v>36192000</v>
      </c>
      <c r="L31" s="44"/>
      <c r="M31" s="45"/>
      <c r="N31" s="46"/>
      <c r="O31" s="112"/>
    </row>
    <row r="32" spans="1:15" ht="58.5" customHeight="1" x14ac:dyDescent="0.2">
      <c r="A32" s="47" t="s">
        <v>30</v>
      </c>
      <c r="B32" s="48" t="s">
        <v>31</v>
      </c>
      <c r="C32" s="59" t="s">
        <v>44</v>
      </c>
      <c r="D32" s="47" t="s">
        <v>33</v>
      </c>
      <c r="E32" s="57">
        <v>1</v>
      </c>
      <c r="F32" s="43">
        <f t="shared" si="0"/>
        <v>8</v>
      </c>
      <c r="G32" s="43">
        <v>15</v>
      </c>
      <c r="H32" s="49">
        <v>44958</v>
      </c>
      <c r="I32" s="49">
        <v>45216</v>
      </c>
      <c r="J32" s="44">
        <v>4160000</v>
      </c>
      <c r="K32" s="45">
        <f t="shared" ref="K32" si="5">((J32*F32)+((J32/30)*G32))*E32</f>
        <v>35360000</v>
      </c>
      <c r="L32" s="44"/>
      <c r="M32" s="45"/>
      <c r="N32" s="46"/>
      <c r="O32" s="112"/>
    </row>
    <row r="33" spans="1:15" ht="58.5" customHeight="1" x14ac:dyDescent="0.2">
      <c r="A33" s="47" t="s">
        <v>30</v>
      </c>
      <c r="B33" s="48" t="s">
        <v>36</v>
      </c>
      <c r="C33" s="59" t="s">
        <v>45</v>
      </c>
      <c r="D33" s="47" t="s">
        <v>33</v>
      </c>
      <c r="E33" s="57">
        <v>1</v>
      </c>
      <c r="F33" s="43">
        <f t="shared" si="0"/>
        <v>5</v>
      </c>
      <c r="G33" s="43">
        <v>15</v>
      </c>
      <c r="H33" s="49">
        <v>44958</v>
      </c>
      <c r="I33" s="49">
        <v>45125</v>
      </c>
      <c r="J33" s="44">
        <v>4160000</v>
      </c>
      <c r="K33" s="45">
        <f t="shared" ref="K33" si="6">((J33*F33)+((J33/30)*G33))*E33</f>
        <v>22880000</v>
      </c>
      <c r="L33" s="44"/>
      <c r="M33" s="45"/>
      <c r="N33" s="46"/>
      <c r="O33" s="112"/>
    </row>
    <row r="34" spans="1:15" ht="58.5" customHeight="1" x14ac:dyDescent="0.2">
      <c r="A34" s="47" t="s">
        <v>30</v>
      </c>
      <c r="B34" s="48" t="s">
        <v>36</v>
      </c>
      <c r="C34" s="59" t="s">
        <v>46</v>
      </c>
      <c r="D34" s="47" t="s">
        <v>33</v>
      </c>
      <c r="E34" s="57">
        <v>1</v>
      </c>
      <c r="F34" s="43">
        <f t="shared" si="0"/>
        <v>5</v>
      </c>
      <c r="G34" s="43">
        <v>15</v>
      </c>
      <c r="H34" s="49">
        <v>44958</v>
      </c>
      <c r="I34" s="49">
        <v>45125</v>
      </c>
      <c r="J34" s="44">
        <v>4160000</v>
      </c>
      <c r="K34" s="45">
        <f t="shared" si="1"/>
        <v>22880000</v>
      </c>
      <c r="L34" s="44"/>
      <c r="M34" s="45"/>
      <c r="N34" s="46"/>
      <c r="O34" s="112"/>
    </row>
    <row r="35" spans="1:15" ht="58.5" customHeight="1" x14ac:dyDescent="0.2">
      <c r="A35" s="47" t="s">
        <v>30</v>
      </c>
      <c r="B35" s="48" t="s">
        <v>36</v>
      </c>
      <c r="C35" s="59" t="s">
        <v>47</v>
      </c>
      <c r="D35" s="47" t="s">
        <v>33</v>
      </c>
      <c r="E35" s="57">
        <v>1</v>
      </c>
      <c r="F35" s="43">
        <f t="shared" si="0"/>
        <v>2</v>
      </c>
      <c r="G35" s="43">
        <v>15</v>
      </c>
      <c r="H35" s="49">
        <v>44958</v>
      </c>
      <c r="I35" s="49">
        <v>45033</v>
      </c>
      <c r="J35" s="44">
        <v>4160000</v>
      </c>
      <c r="K35" s="45">
        <f t="shared" si="1"/>
        <v>10400000</v>
      </c>
      <c r="L35" s="44"/>
      <c r="M35" s="45"/>
      <c r="N35" s="46"/>
      <c r="O35" s="112"/>
    </row>
    <row r="36" spans="1:15" ht="58.5" customHeight="1" x14ac:dyDescent="0.2">
      <c r="A36" s="47" t="s">
        <v>30</v>
      </c>
      <c r="B36" s="48" t="s">
        <v>36</v>
      </c>
      <c r="C36" s="59" t="s">
        <v>48</v>
      </c>
      <c r="D36" s="47" t="s">
        <v>33</v>
      </c>
      <c r="E36" s="57">
        <v>1</v>
      </c>
      <c r="F36" s="43">
        <f t="shared" si="0"/>
        <v>2</v>
      </c>
      <c r="G36" s="43">
        <v>5</v>
      </c>
      <c r="H36" s="49">
        <v>44958</v>
      </c>
      <c r="I36" s="49">
        <v>45022</v>
      </c>
      <c r="J36" s="44">
        <v>4160000</v>
      </c>
      <c r="K36" s="45">
        <f t="shared" si="1"/>
        <v>9013333.333333334</v>
      </c>
      <c r="L36" s="44"/>
      <c r="M36" s="45"/>
      <c r="N36" s="46"/>
      <c r="O36" s="112"/>
    </row>
    <row r="37" spans="1:15" ht="58.5" customHeight="1" x14ac:dyDescent="0.2">
      <c r="A37" s="47" t="s">
        <v>30</v>
      </c>
      <c r="B37" s="48" t="s">
        <v>36</v>
      </c>
      <c r="C37" s="59" t="s">
        <v>49</v>
      </c>
      <c r="D37" s="47" t="s">
        <v>33</v>
      </c>
      <c r="E37" s="57">
        <v>1</v>
      </c>
      <c r="F37" s="43">
        <f t="shared" si="0"/>
        <v>2</v>
      </c>
      <c r="G37" s="43">
        <v>5</v>
      </c>
      <c r="H37" s="49">
        <v>44958</v>
      </c>
      <c r="I37" s="49">
        <v>45022</v>
      </c>
      <c r="J37" s="44">
        <v>4160000</v>
      </c>
      <c r="K37" s="45">
        <f t="shared" si="1"/>
        <v>9013333.333333334</v>
      </c>
      <c r="L37" s="44"/>
      <c r="M37" s="45"/>
      <c r="N37" s="46"/>
      <c r="O37" s="112"/>
    </row>
    <row r="38" spans="1:15" ht="58.5" customHeight="1" x14ac:dyDescent="0.2">
      <c r="A38" s="47" t="s">
        <v>30</v>
      </c>
      <c r="B38" s="48" t="s">
        <v>36</v>
      </c>
      <c r="C38" s="59" t="s">
        <v>50</v>
      </c>
      <c r="D38" s="47" t="s">
        <v>33</v>
      </c>
      <c r="E38" s="57">
        <v>1</v>
      </c>
      <c r="F38" s="43">
        <f t="shared" si="0"/>
        <v>2</v>
      </c>
      <c r="G38" s="43">
        <v>23</v>
      </c>
      <c r="H38" s="49">
        <v>44958</v>
      </c>
      <c r="I38" s="49">
        <v>45040</v>
      </c>
      <c r="J38" s="44">
        <v>4160000</v>
      </c>
      <c r="K38" s="45">
        <f t="shared" si="1"/>
        <v>11509333.333333332</v>
      </c>
      <c r="L38" s="44"/>
      <c r="M38" s="45"/>
      <c r="N38" s="46"/>
      <c r="O38" s="112"/>
    </row>
    <row r="39" spans="1:15" ht="45" x14ac:dyDescent="0.2">
      <c r="A39" s="47" t="s">
        <v>30</v>
      </c>
      <c r="B39" s="48" t="s">
        <v>36</v>
      </c>
      <c r="C39" s="59" t="s">
        <v>51</v>
      </c>
      <c r="D39" s="47" t="s">
        <v>33</v>
      </c>
      <c r="E39" s="57">
        <v>1</v>
      </c>
      <c r="F39" s="43">
        <f t="shared" si="0"/>
        <v>8</v>
      </c>
      <c r="G39" s="43">
        <v>30</v>
      </c>
      <c r="H39" s="49">
        <v>44958</v>
      </c>
      <c r="I39" s="49">
        <v>45230</v>
      </c>
      <c r="J39" s="44">
        <v>4160000</v>
      </c>
      <c r="K39" s="45">
        <f t="shared" si="1"/>
        <v>37440000</v>
      </c>
      <c r="L39" s="46"/>
      <c r="M39" s="46"/>
      <c r="N39" s="46"/>
      <c r="O39" s="112"/>
    </row>
    <row r="40" spans="1:15" ht="62.25" customHeight="1" x14ac:dyDescent="0.2">
      <c r="A40" s="47" t="s">
        <v>30</v>
      </c>
      <c r="B40" s="48" t="s">
        <v>36</v>
      </c>
      <c r="C40" s="59" t="s">
        <v>52</v>
      </c>
      <c r="D40" s="47" t="s">
        <v>33</v>
      </c>
      <c r="E40" s="57">
        <v>1</v>
      </c>
      <c r="F40" s="43">
        <f t="shared" si="0"/>
        <v>2</v>
      </c>
      <c r="G40" s="43">
        <v>4</v>
      </c>
      <c r="H40" s="49">
        <v>44958</v>
      </c>
      <c r="I40" s="49">
        <v>45021</v>
      </c>
      <c r="J40" s="44">
        <v>4160000</v>
      </c>
      <c r="K40" s="45">
        <f t="shared" si="1"/>
        <v>8874666.666666666</v>
      </c>
      <c r="L40" s="46"/>
      <c r="M40" s="46"/>
      <c r="N40" s="46"/>
      <c r="O40" s="113"/>
    </row>
    <row r="41" spans="1:15" ht="62.25" customHeight="1" x14ac:dyDescent="0.2">
      <c r="A41" s="47" t="s">
        <v>30</v>
      </c>
      <c r="B41" s="48" t="s">
        <v>36</v>
      </c>
      <c r="C41" s="59" t="s">
        <v>53</v>
      </c>
      <c r="D41" s="47" t="s">
        <v>33</v>
      </c>
      <c r="E41" s="57">
        <v>1</v>
      </c>
      <c r="F41" s="43">
        <f t="shared" si="0"/>
        <v>2</v>
      </c>
      <c r="G41" s="43">
        <v>15</v>
      </c>
      <c r="H41" s="49">
        <v>44958</v>
      </c>
      <c r="I41" s="49">
        <v>45033</v>
      </c>
      <c r="J41" s="44">
        <v>4160000</v>
      </c>
      <c r="K41" s="45">
        <f t="shared" si="1"/>
        <v>10400000</v>
      </c>
      <c r="L41" s="46"/>
      <c r="M41" s="46"/>
      <c r="N41" s="46"/>
      <c r="O41" s="55"/>
    </row>
    <row r="42" spans="1:15" ht="62.25" customHeight="1" x14ac:dyDescent="0.2">
      <c r="A42" s="47" t="s">
        <v>30</v>
      </c>
      <c r="B42" s="48" t="s">
        <v>36</v>
      </c>
      <c r="C42" s="59" t="s">
        <v>53</v>
      </c>
      <c r="D42" s="47" t="s">
        <v>33</v>
      </c>
      <c r="E42" s="57">
        <v>1</v>
      </c>
      <c r="F42" s="43">
        <f t="shared" si="0"/>
        <v>8</v>
      </c>
      <c r="G42" s="43">
        <v>21</v>
      </c>
      <c r="H42" s="49">
        <v>44958</v>
      </c>
      <c r="I42" s="49">
        <v>45221</v>
      </c>
      <c r="J42" s="44">
        <v>4160000</v>
      </c>
      <c r="K42" s="45">
        <f t="shared" ref="K42" si="7">((J42*F42)+((J42/30)*G42))*E42</f>
        <v>36192000</v>
      </c>
      <c r="L42" s="46"/>
      <c r="M42" s="46"/>
      <c r="N42" s="46"/>
      <c r="O42" s="55"/>
    </row>
    <row r="43" spans="1:15" ht="45" x14ac:dyDescent="0.2">
      <c r="A43" s="47" t="s">
        <v>30</v>
      </c>
      <c r="B43" s="48" t="s">
        <v>36</v>
      </c>
      <c r="C43" s="59" t="s">
        <v>54</v>
      </c>
      <c r="D43" s="47" t="s">
        <v>33</v>
      </c>
      <c r="E43" s="57">
        <v>1</v>
      </c>
      <c r="F43" s="43">
        <f t="shared" si="0"/>
        <v>8</v>
      </c>
      <c r="G43" s="43">
        <v>21</v>
      </c>
      <c r="H43" s="49">
        <v>44958</v>
      </c>
      <c r="I43" s="49">
        <v>45221</v>
      </c>
      <c r="J43" s="44">
        <v>4160000</v>
      </c>
      <c r="K43" s="45">
        <f t="shared" si="1"/>
        <v>36192000</v>
      </c>
      <c r="L43" s="46"/>
      <c r="M43" s="46"/>
      <c r="N43" s="46"/>
      <c r="O43" s="55"/>
    </row>
    <row r="44" spans="1:15" ht="54.75" customHeight="1" x14ac:dyDescent="0.2">
      <c r="A44" s="47" t="s">
        <v>30</v>
      </c>
      <c r="B44" s="48" t="s">
        <v>36</v>
      </c>
      <c r="C44" s="59" t="s">
        <v>55</v>
      </c>
      <c r="D44" s="47" t="s">
        <v>33</v>
      </c>
      <c r="E44" s="57">
        <v>1</v>
      </c>
      <c r="F44" s="43">
        <f t="shared" si="0"/>
        <v>5</v>
      </c>
      <c r="G44" s="43">
        <v>5</v>
      </c>
      <c r="H44" s="49">
        <v>44958</v>
      </c>
      <c r="I44" s="49">
        <v>45113</v>
      </c>
      <c r="J44" s="44">
        <v>4160000</v>
      </c>
      <c r="K44" s="45">
        <f t="shared" si="1"/>
        <v>21493333.333333332</v>
      </c>
      <c r="L44" s="46"/>
      <c r="M44" s="46"/>
      <c r="N44" s="46"/>
      <c r="O44" s="55"/>
    </row>
    <row r="45" spans="1:15" ht="58.5" customHeight="1" x14ac:dyDescent="0.2">
      <c r="A45" s="47" t="s">
        <v>30</v>
      </c>
      <c r="B45" s="48" t="s">
        <v>36</v>
      </c>
      <c r="C45" s="59" t="s">
        <v>56</v>
      </c>
      <c r="D45" s="47" t="s">
        <v>33</v>
      </c>
      <c r="E45" s="57">
        <v>1</v>
      </c>
      <c r="F45" s="43">
        <f t="shared" si="0"/>
        <v>8</v>
      </c>
      <c r="G45" s="43">
        <v>21</v>
      </c>
      <c r="H45" s="49">
        <v>44958</v>
      </c>
      <c r="I45" s="49">
        <v>45221</v>
      </c>
      <c r="J45" s="44">
        <v>4160000</v>
      </c>
      <c r="K45" s="45">
        <f t="shared" si="1"/>
        <v>36192000</v>
      </c>
      <c r="L45" s="46"/>
      <c r="M45" s="46"/>
      <c r="N45" s="46"/>
      <c r="O45" s="55"/>
    </row>
    <row r="46" spans="1:15" ht="60" customHeight="1" x14ac:dyDescent="0.2">
      <c r="A46" s="47" t="s">
        <v>30</v>
      </c>
      <c r="B46" s="48" t="s">
        <v>36</v>
      </c>
      <c r="C46" s="59" t="s">
        <v>57</v>
      </c>
      <c r="D46" s="47" t="s">
        <v>33</v>
      </c>
      <c r="E46" s="57">
        <v>1</v>
      </c>
      <c r="F46" s="43">
        <f t="shared" si="0"/>
        <v>8</v>
      </c>
      <c r="G46" s="43">
        <v>21</v>
      </c>
      <c r="H46" s="49">
        <v>44958</v>
      </c>
      <c r="I46" s="49">
        <v>45221</v>
      </c>
      <c r="J46" s="44">
        <v>4160000</v>
      </c>
      <c r="K46" s="45">
        <f t="shared" si="1"/>
        <v>36192000</v>
      </c>
      <c r="L46" s="46"/>
      <c r="M46" s="46"/>
      <c r="N46" s="46"/>
      <c r="O46" s="55"/>
    </row>
    <row r="47" spans="1:15" ht="60.75" customHeight="1" x14ac:dyDescent="0.2">
      <c r="A47" s="47" t="s">
        <v>30</v>
      </c>
      <c r="B47" s="48" t="s">
        <v>31</v>
      </c>
      <c r="C47" s="59" t="s">
        <v>58</v>
      </c>
      <c r="D47" s="47" t="s">
        <v>33</v>
      </c>
      <c r="E47" s="57">
        <v>1</v>
      </c>
      <c r="F47" s="43">
        <f t="shared" si="0"/>
        <v>2</v>
      </c>
      <c r="G47" s="43">
        <v>0</v>
      </c>
      <c r="H47" s="49">
        <v>44958</v>
      </c>
      <c r="I47" s="49">
        <v>45019</v>
      </c>
      <c r="J47" s="44">
        <v>4160000</v>
      </c>
      <c r="K47" s="45">
        <f t="shared" si="1"/>
        <v>8320000</v>
      </c>
      <c r="L47" s="46"/>
      <c r="M47" s="46"/>
      <c r="N47" s="46"/>
      <c r="O47" s="55"/>
    </row>
    <row r="48" spans="1:15" ht="66" customHeight="1" x14ac:dyDescent="0.2">
      <c r="A48" s="47" t="s">
        <v>30</v>
      </c>
      <c r="B48" s="48" t="s">
        <v>36</v>
      </c>
      <c r="C48" s="59" t="s">
        <v>59</v>
      </c>
      <c r="D48" s="47" t="s">
        <v>33</v>
      </c>
      <c r="E48" s="57">
        <v>1</v>
      </c>
      <c r="F48" s="43">
        <f t="shared" si="0"/>
        <v>8</v>
      </c>
      <c r="G48" s="43">
        <v>21</v>
      </c>
      <c r="H48" s="49">
        <v>44958</v>
      </c>
      <c r="I48" s="49">
        <v>45221</v>
      </c>
      <c r="J48" s="44">
        <v>4160000</v>
      </c>
      <c r="K48" s="45">
        <f t="shared" si="1"/>
        <v>36192000</v>
      </c>
      <c r="L48" s="46"/>
      <c r="M48" s="46"/>
      <c r="N48" s="46"/>
      <c r="O48" s="55"/>
    </row>
    <row r="49" spans="1:15" ht="66.75" customHeight="1" x14ac:dyDescent="0.2">
      <c r="A49" s="47" t="s">
        <v>30</v>
      </c>
      <c r="B49" s="48" t="s">
        <v>36</v>
      </c>
      <c r="C49" s="59" t="s">
        <v>60</v>
      </c>
      <c r="D49" s="47" t="s">
        <v>33</v>
      </c>
      <c r="E49" s="57">
        <v>1</v>
      </c>
      <c r="F49" s="43">
        <f t="shared" si="0"/>
        <v>8</v>
      </c>
      <c r="G49" s="43">
        <v>21</v>
      </c>
      <c r="H49" s="49">
        <v>44958</v>
      </c>
      <c r="I49" s="49">
        <v>45221</v>
      </c>
      <c r="J49" s="44">
        <v>4160000</v>
      </c>
      <c r="K49" s="45">
        <f t="shared" si="1"/>
        <v>36192000</v>
      </c>
      <c r="L49" s="46"/>
      <c r="M49" s="46"/>
      <c r="N49" s="46"/>
      <c r="O49" s="55"/>
    </row>
    <row r="50" spans="1:15" ht="66" customHeight="1" x14ac:dyDescent="0.2">
      <c r="A50" s="47" t="s">
        <v>30</v>
      </c>
      <c r="B50" s="48" t="s">
        <v>36</v>
      </c>
      <c r="C50" s="59" t="s">
        <v>61</v>
      </c>
      <c r="D50" s="47" t="s">
        <v>33</v>
      </c>
      <c r="E50" s="57">
        <v>1</v>
      </c>
      <c r="F50" s="43">
        <f t="shared" si="0"/>
        <v>8</v>
      </c>
      <c r="G50" s="43">
        <v>21</v>
      </c>
      <c r="H50" s="49">
        <v>44958</v>
      </c>
      <c r="I50" s="49">
        <v>45221</v>
      </c>
      <c r="J50" s="44">
        <v>4160000</v>
      </c>
      <c r="K50" s="45">
        <f t="shared" si="1"/>
        <v>36192000</v>
      </c>
      <c r="L50" s="46"/>
      <c r="M50" s="46"/>
      <c r="N50" s="46"/>
      <c r="O50" s="55"/>
    </row>
    <row r="51" spans="1:15" ht="62.25" customHeight="1" x14ac:dyDescent="0.2">
      <c r="A51" s="47" t="s">
        <v>30</v>
      </c>
      <c r="B51" s="48" t="s">
        <v>36</v>
      </c>
      <c r="C51" s="59" t="s">
        <v>62</v>
      </c>
      <c r="D51" s="47" t="s">
        <v>33</v>
      </c>
      <c r="E51" s="57">
        <v>1</v>
      </c>
      <c r="F51" s="43">
        <f t="shared" si="0"/>
        <v>8</v>
      </c>
      <c r="G51" s="43">
        <v>21</v>
      </c>
      <c r="H51" s="49">
        <v>44958</v>
      </c>
      <c r="I51" s="49">
        <v>45221</v>
      </c>
      <c r="J51" s="44">
        <v>4160000</v>
      </c>
      <c r="K51" s="45">
        <f t="shared" si="1"/>
        <v>36192000</v>
      </c>
      <c r="L51" s="46"/>
      <c r="M51" s="46"/>
      <c r="N51" s="46"/>
      <c r="O51" s="55"/>
    </row>
    <row r="52" spans="1:15" ht="61.5" customHeight="1" x14ac:dyDescent="0.2">
      <c r="A52" s="47" t="s">
        <v>30</v>
      </c>
      <c r="B52" s="48" t="s">
        <v>36</v>
      </c>
      <c r="C52" s="59" t="s">
        <v>63</v>
      </c>
      <c r="D52" s="47" t="s">
        <v>33</v>
      </c>
      <c r="E52" s="57">
        <v>10</v>
      </c>
      <c r="F52" s="43">
        <f t="shared" si="0"/>
        <v>7</v>
      </c>
      <c r="G52" s="43">
        <v>30</v>
      </c>
      <c r="H52" s="49">
        <v>44958</v>
      </c>
      <c r="I52" s="49">
        <v>45199</v>
      </c>
      <c r="J52" s="44">
        <v>4160000</v>
      </c>
      <c r="K52" s="45">
        <f>((J52*F52)+((J52/30)*G52))*E52</f>
        <v>332800000</v>
      </c>
      <c r="L52" s="46"/>
      <c r="M52" s="46"/>
      <c r="N52" s="46"/>
      <c r="O52" s="55"/>
    </row>
    <row r="53" spans="1:15" ht="57.75" customHeight="1" x14ac:dyDescent="0.2">
      <c r="A53" s="47" t="s">
        <v>30</v>
      </c>
      <c r="B53" s="48" t="s">
        <v>36</v>
      </c>
      <c r="C53" s="59" t="s">
        <v>64</v>
      </c>
      <c r="D53" s="47" t="s">
        <v>33</v>
      </c>
      <c r="E53" s="57">
        <v>1</v>
      </c>
      <c r="F53" s="43">
        <f t="shared" si="0"/>
        <v>2</v>
      </c>
      <c r="G53" s="43">
        <v>4</v>
      </c>
      <c r="H53" s="49">
        <v>44958</v>
      </c>
      <c r="I53" s="49">
        <v>45021</v>
      </c>
      <c r="J53" s="44">
        <v>4160000</v>
      </c>
      <c r="K53" s="45">
        <f t="shared" si="1"/>
        <v>8874666.666666666</v>
      </c>
      <c r="L53" s="46"/>
      <c r="M53" s="46"/>
      <c r="N53" s="46"/>
      <c r="O53" s="55"/>
    </row>
    <row r="54" spans="1:15" ht="58.5" customHeight="1" x14ac:dyDescent="0.2">
      <c r="A54" s="47" t="s">
        <v>30</v>
      </c>
      <c r="B54" s="48" t="s">
        <v>36</v>
      </c>
      <c r="C54" s="59" t="s">
        <v>65</v>
      </c>
      <c r="D54" s="47" t="s">
        <v>33</v>
      </c>
      <c r="E54" s="57">
        <v>1</v>
      </c>
      <c r="F54" s="43">
        <f t="shared" si="0"/>
        <v>2</v>
      </c>
      <c r="G54" s="43">
        <v>4</v>
      </c>
      <c r="H54" s="49">
        <v>44958</v>
      </c>
      <c r="I54" s="49">
        <v>45021</v>
      </c>
      <c r="J54" s="44">
        <v>4160000</v>
      </c>
      <c r="K54" s="45">
        <f t="shared" si="1"/>
        <v>8874666.666666666</v>
      </c>
      <c r="L54" s="46"/>
      <c r="M54" s="46"/>
      <c r="N54" s="46"/>
      <c r="O54" s="55"/>
    </row>
    <row r="55" spans="1:15" ht="59.25" customHeight="1" x14ac:dyDescent="0.2">
      <c r="A55" s="47" t="s">
        <v>30</v>
      </c>
      <c r="B55" s="48" t="s">
        <v>36</v>
      </c>
      <c r="C55" s="59" t="s">
        <v>66</v>
      </c>
      <c r="D55" s="47" t="s">
        <v>33</v>
      </c>
      <c r="E55" s="57">
        <v>1</v>
      </c>
      <c r="F55" s="43">
        <f t="shared" si="0"/>
        <v>3</v>
      </c>
      <c r="G55" s="43">
        <v>15</v>
      </c>
      <c r="H55" s="49">
        <v>44958</v>
      </c>
      <c r="I55" s="49">
        <v>45062</v>
      </c>
      <c r="J55" s="44">
        <v>4160000</v>
      </c>
      <c r="K55" s="45">
        <f t="shared" si="1"/>
        <v>14560000</v>
      </c>
      <c r="L55" s="46"/>
      <c r="M55" s="46"/>
      <c r="N55" s="46"/>
      <c r="O55" s="55"/>
    </row>
    <row r="56" spans="1:15" ht="58.5" customHeight="1" x14ac:dyDescent="0.2">
      <c r="A56" s="47" t="s">
        <v>30</v>
      </c>
      <c r="B56" s="48" t="s">
        <v>36</v>
      </c>
      <c r="C56" s="59" t="s">
        <v>67</v>
      </c>
      <c r="D56" s="47" t="s">
        <v>33</v>
      </c>
      <c r="E56" s="57">
        <v>1</v>
      </c>
      <c r="F56" s="43">
        <f t="shared" si="0"/>
        <v>3</v>
      </c>
      <c r="G56" s="43">
        <v>15</v>
      </c>
      <c r="H56" s="49">
        <v>44958</v>
      </c>
      <c r="I56" s="49">
        <v>45062</v>
      </c>
      <c r="J56" s="44">
        <v>4160000</v>
      </c>
      <c r="K56" s="45">
        <f t="shared" si="1"/>
        <v>14560000</v>
      </c>
      <c r="L56" s="46"/>
      <c r="M56" s="46"/>
      <c r="N56" s="46"/>
      <c r="O56" s="55"/>
    </row>
    <row r="57" spans="1:15" ht="45" x14ac:dyDescent="0.2">
      <c r="A57" s="47" t="s">
        <v>30</v>
      </c>
      <c r="B57" s="48" t="s">
        <v>36</v>
      </c>
      <c r="C57" s="59" t="s">
        <v>68</v>
      </c>
      <c r="D57" s="47" t="s">
        <v>33</v>
      </c>
      <c r="E57" s="57">
        <v>1</v>
      </c>
      <c r="F57" s="43">
        <f t="shared" si="0"/>
        <v>3</v>
      </c>
      <c r="G57" s="43">
        <v>22</v>
      </c>
      <c r="H57" s="49">
        <v>44958</v>
      </c>
      <c r="I57" s="49">
        <v>45069</v>
      </c>
      <c r="J57" s="44">
        <v>4160000</v>
      </c>
      <c r="K57" s="45">
        <f t="shared" si="1"/>
        <v>15530666.666666666</v>
      </c>
      <c r="L57" s="46"/>
      <c r="M57" s="46"/>
      <c r="N57" s="46"/>
      <c r="O57" s="55"/>
    </row>
    <row r="58" spans="1:15" ht="45" x14ac:dyDescent="0.2">
      <c r="A58" s="47" t="s">
        <v>30</v>
      </c>
      <c r="B58" s="48" t="s">
        <v>36</v>
      </c>
      <c r="C58" s="59" t="s">
        <v>69</v>
      </c>
      <c r="D58" s="47" t="s">
        <v>33</v>
      </c>
      <c r="E58" s="57">
        <v>2</v>
      </c>
      <c r="F58" s="43">
        <f t="shared" si="0"/>
        <v>2</v>
      </c>
      <c r="G58" s="43">
        <v>20</v>
      </c>
      <c r="H58" s="49">
        <v>44958</v>
      </c>
      <c r="I58" s="49">
        <v>45037</v>
      </c>
      <c r="J58" s="44">
        <v>4160000</v>
      </c>
      <c r="K58" s="45">
        <f t="shared" si="1"/>
        <v>22186666.666666664</v>
      </c>
      <c r="L58" s="46"/>
      <c r="M58" s="46"/>
      <c r="N58" s="46"/>
      <c r="O58" s="55"/>
    </row>
    <row r="59" spans="1:15" ht="67.5" customHeight="1" x14ac:dyDescent="0.2">
      <c r="A59" s="47" t="s">
        <v>30</v>
      </c>
      <c r="B59" s="48" t="s">
        <v>36</v>
      </c>
      <c r="C59" s="59" t="s">
        <v>70</v>
      </c>
      <c r="D59" s="47" t="s">
        <v>33</v>
      </c>
      <c r="E59" s="57">
        <v>4</v>
      </c>
      <c r="F59" s="43">
        <f t="shared" si="0"/>
        <v>6</v>
      </c>
      <c r="G59" s="43">
        <v>30</v>
      </c>
      <c r="H59" s="49">
        <v>44958</v>
      </c>
      <c r="I59" s="49">
        <v>45169</v>
      </c>
      <c r="J59" s="44">
        <v>4160000</v>
      </c>
      <c r="K59" s="45">
        <f t="shared" si="1"/>
        <v>116480000</v>
      </c>
      <c r="L59" s="46"/>
      <c r="M59" s="46"/>
      <c r="N59" s="46"/>
      <c r="O59" s="55"/>
    </row>
    <row r="60" spans="1:15" ht="59.25" customHeight="1" x14ac:dyDescent="0.2">
      <c r="A60" s="47" t="s">
        <v>30</v>
      </c>
      <c r="B60" s="48" t="s">
        <v>71</v>
      </c>
      <c r="C60" s="59" t="s">
        <v>72</v>
      </c>
      <c r="D60" s="47" t="s">
        <v>33</v>
      </c>
      <c r="E60" s="57">
        <v>7</v>
      </c>
      <c r="F60" s="43">
        <f t="shared" si="0"/>
        <v>5</v>
      </c>
      <c r="G60" s="43">
        <v>30</v>
      </c>
      <c r="H60" s="49">
        <v>44958</v>
      </c>
      <c r="I60" s="49">
        <v>45138</v>
      </c>
      <c r="J60" s="44">
        <v>4160000</v>
      </c>
      <c r="K60" s="45">
        <f t="shared" si="1"/>
        <v>174720000</v>
      </c>
      <c r="L60" s="46"/>
      <c r="M60" s="46"/>
      <c r="N60" s="46"/>
      <c r="O60" s="55"/>
    </row>
    <row r="61" spans="1:15" x14ac:dyDescent="0.2">
      <c r="A61" s="43"/>
      <c r="B61" s="43"/>
      <c r="C61" s="47"/>
      <c r="D61" s="47"/>
      <c r="E61" s="3">
        <f>SUM(E16:E60)</f>
        <v>70</v>
      </c>
      <c r="F61" s="43"/>
      <c r="G61" s="43"/>
      <c r="H61" s="49"/>
      <c r="I61" s="50"/>
      <c r="J61" s="51"/>
      <c r="K61" s="52">
        <f>SUM(K16:K60)</f>
        <v>1793098666.666667</v>
      </c>
      <c r="L61" s="46"/>
      <c r="M61" s="46"/>
      <c r="N61" s="42"/>
      <c r="O61" s="18"/>
    </row>
    <row r="62" spans="1:15" x14ac:dyDescent="0.2">
      <c r="B62" s="19"/>
      <c r="L62" s="20"/>
      <c r="O62" s="18"/>
    </row>
    <row r="63" spans="1:15" x14ac:dyDescent="0.2">
      <c r="K63" s="54"/>
      <c r="L63" s="21"/>
      <c r="M63" s="21"/>
      <c r="O63" s="22"/>
    </row>
    <row r="64" spans="1:15" ht="15" x14ac:dyDescent="0.25">
      <c r="A64" s="95" t="s">
        <v>73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</row>
    <row r="65" spans="1:15" ht="15" x14ac:dyDescent="0.25">
      <c r="A65" s="95" t="s">
        <v>74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</row>
    <row r="68" spans="1:15" x14ac:dyDescent="0.2">
      <c r="L68" s="56">
        <v>1793680000</v>
      </c>
    </row>
    <row r="70" spans="1:15" x14ac:dyDescent="0.2">
      <c r="L70" s="56">
        <f>L68-K61</f>
        <v>581333.33333301544</v>
      </c>
    </row>
  </sheetData>
  <mergeCells count="31">
    <mergeCell ref="A4:O4"/>
    <mergeCell ref="A1:N2"/>
    <mergeCell ref="A3:O3"/>
    <mergeCell ref="O16:O40"/>
    <mergeCell ref="A64:O64"/>
    <mergeCell ref="A11:C11"/>
    <mergeCell ref="K11:O11"/>
    <mergeCell ref="A12:C12"/>
    <mergeCell ref="F13:G14"/>
    <mergeCell ref="A10:C10"/>
    <mergeCell ref="J10:O10"/>
    <mergeCell ref="A5:O5"/>
    <mergeCell ref="A6:O6"/>
    <mergeCell ref="A8:J8"/>
    <mergeCell ref="A9:C9"/>
    <mergeCell ref="A65:O65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77"/>
  <sheetViews>
    <sheetView topLeftCell="D60" zoomScale="90" zoomScaleNormal="90" workbookViewId="0">
      <selection activeCell="K60" sqref="K60"/>
    </sheetView>
  </sheetViews>
  <sheetFormatPr baseColWidth="10" defaultColWidth="11.42578125" defaultRowHeight="14.25" x14ac:dyDescent="0.2"/>
  <cols>
    <col min="1" max="1" width="15.42578125" style="15" customWidth="1"/>
    <col min="2" max="2" width="15.85546875" style="15" customWidth="1"/>
    <col min="3" max="4" width="21.28515625" style="15" customWidth="1"/>
    <col min="5" max="5" width="22.28515625" style="15" customWidth="1"/>
    <col min="6" max="6" width="21.28515625" style="15" customWidth="1"/>
    <col min="7" max="7" width="14.7109375" style="15" customWidth="1"/>
    <col min="8" max="9" width="11.42578125" style="15"/>
    <col min="10" max="10" width="15.28515625" style="15" customWidth="1"/>
    <col min="11" max="11" width="13.85546875" style="15" customWidth="1"/>
    <col min="12" max="12" width="17.85546875" style="15" customWidth="1"/>
    <col min="13" max="13" width="20.85546875" style="15" bestFit="1" customWidth="1"/>
    <col min="14" max="14" width="17" style="15" customWidth="1"/>
    <col min="15" max="15" width="15" style="15" customWidth="1"/>
    <col min="16" max="16" width="11.42578125" style="15"/>
    <col min="17" max="17" width="32.7109375" style="15" customWidth="1"/>
    <col min="18" max="16384" width="11.42578125" style="15"/>
  </cols>
  <sheetData>
    <row r="1" spans="1:17" ht="21.75" customHeight="1" x14ac:dyDescent="0.2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23" t="s">
        <v>0</v>
      </c>
    </row>
    <row r="2" spans="1:17" ht="30.75" customHeight="1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38" t="s">
        <v>1</v>
      </c>
    </row>
    <row r="3" spans="1:17" ht="34.5" customHeight="1" x14ac:dyDescent="0.2">
      <c r="A3" s="100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</row>
    <row r="4" spans="1:17" x14ac:dyDescent="0.2">
      <c r="A4" s="109" t="s">
        <v>3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</row>
    <row r="5" spans="1:17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5"/>
    </row>
    <row r="6" spans="1:17" x14ac:dyDescent="0.2">
      <c r="A6" s="126" t="s">
        <v>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</row>
    <row r="8" spans="1:17" x14ac:dyDescent="0.2">
      <c r="A8" s="127" t="s">
        <v>5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4"/>
      <c r="N8" s="10"/>
      <c r="O8" s="10"/>
      <c r="P8" s="10"/>
    </row>
    <row r="9" spans="1:17" x14ac:dyDescent="0.2">
      <c r="A9" s="128" t="s">
        <v>6</v>
      </c>
      <c r="B9" s="128"/>
      <c r="C9" s="128"/>
      <c r="D9" s="12"/>
      <c r="E9" s="12"/>
      <c r="F9" s="12"/>
      <c r="G9" s="1"/>
      <c r="H9" s="2"/>
      <c r="I9" s="2"/>
      <c r="J9" s="2"/>
      <c r="K9" s="2"/>
      <c r="L9" s="9"/>
      <c r="M9" s="9"/>
      <c r="N9" s="11"/>
      <c r="O9" s="11"/>
      <c r="P9" s="11"/>
    </row>
    <row r="10" spans="1:17" x14ac:dyDescent="0.2">
      <c r="A10" s="115"/>
      <c r="B10" s="115"/>
      <c r="C10" s="115"/>
      <c r="D10" s="13"/>
      <c r="E10" s="13"/>
      <c r="F10" s="13"/>
      <c r="G10" s="3"/>
      <c r="H10" s="2"/>
      <c r="I10" s="2"/>
      <c r="J10" s="1"/>
      <c r="K10" s="8"/>
      <c r="L10" s="122" t="s">
        <v>7</v>
      </c>
      <c r="M10" s="116"/>
      <c r="N10" s="116"/>
      <c r="O10" s="116"/>
      <c r="P10" s="116"/>
      <c r="Q10" s="117"/>
    </row>
    <row r="11" spans="1:17" x14ac:dyDescent="0.2">
      <c r="A11" s="114" t="s">
        <v>8</v>
      </c>
      <c r="B11" s="115"/>
      <c r="C11" s="115"/>
      <c r="D11" s="13"/>
      <c r="E11" s="13"/>
      <c r="F11" s="13"/>
      <c r="G11" s="3"/>
      <c r="H11" s="2"/>
      <c r="I11" s="2"/>
      <c r="J11" s="2"/>
      <c r="K11" s="8"/>
      <c r="L11" s="4" t="s">
        <v>9</v>
      </c>
      <c r="M11" s="116"/>
      <c r="N11" s="116"/>
      <c r="O11" s="116"/>
      <c r="P11" s="116"/>
      <c r="Q11" s="117"/>
    </row>
    <row r="12" spans="1:17" x14ac:dyDescent="0.2">
      <c r="A12" s="114" t="s">
        <v>10</v>
      </c>
      <c r="B12" s="115"/>
      <c r="C12" s="115"/>
      <c r="D12" s="13"/>
      <c r="E12" s="13"/>
      <c r="F12" s="13"/>
      <c r="G12" s="5"/>
      <c r="H12" s="2"/>
      <c r="I12" s="2"/>
      <c r="J12" s="2"/>
      <c r="K12" s="8"/>
      <c r="L12" s="2" t="s">
        <v>11</v>
      </c>
      <c r="M12" s="53"/>
      <c r="N12" s="4"/>
      <c r="O12" s="4"/>
      <c r="P12" s="4"/>
      <c r="Q12" s="16"/>
    </row>
    <row r="13" spans="1:17" ht="42.75" customHeight="1" x14ac:dyDescent="0.2">
      <c r="A13" s="105" t="s">
        <v>12</v>
      </c>
      <c r="B13" s="101" t="s">
        <v>13</v>
      </c>
      <c r="C13" s="101" t="s">
        <v>14</v>
      </c>
      <c r="D13" s="101" t="s">
        <v>15</v>
      </c>
      <c r="E13" s="101" t="s">
        <v>75</v>
      </c>
      <c r="F13" s="101" t="s">
        <v>76</v>
      </c>
      <c r="G13" s="101" t="s">
        <v>16</v>
      </c>
      <c r="H13" s="118" t="s">
        <v>17</v>
      </c>
      <c r="I13" s="119"/>
      <c r="J13" s="96" t="s">
        <v>18</v>
      </c>
      <c r="K13" s="96"/>
      <c r="L13" s="97" t="s">
        <v>19</v>
      </c>
      <c r="M13" s="97" t="s">
        <v>20</v>
      </c>
      <c r="N13" s="97" t="s">
        <v>19</v>
      </c>
      <c r="O13" s="97" t="s">
        <v>20</v>
      </c>
      <c r="P13" s="24" t="s">
        <v>21</v>
      </c>
      <c r="Q13" s="99" t="s">
        <v>22</v>
      </c>
    </row>
    <row r="14" spans="1:17" ht="30.75" customHeight="1" x14ac:dyDescent="0.2">
      <c r="A14" s="106"/>
      <c r="B14" s="108"/>
      <c r="C14" s="108"/>
      <c r="D14" s="108"/>
      <c r="E14" s="108"/>
      <c r="F14" s="108"/>
      <c r="G14" s="108"/>
      <c r="H14" s="120"/>
      <c r="I14" s="121"/>
      <c r="J14" s="101" t="s">
        <v>23</v>
      </c>
      <c r="K14" s="101" t="s">
        <v>24</v>
      </c>
      <c r="L14" s="98"/>
      <c r="M14" s="98"/>
      <c r="N14" s="98"/>
      <c r="O14" s="98"/>
      <c r="P14" s="25" t="s">
        <v>25</v>
      </c>
      <c r="Q14" s="100"/>
    </row>
    <row r="15" spans="1:17" ht="15.75" customHeight="1" x14ac:dyDescent="0.2">
      <c r="A15" s="107"/>
      <c r="B15" s="102"/>
      <c r="C15" s="102"/>
      <c r="D15" s="102"/>
      <c r="E15" s="102"/>
      <c r="F15" s="102"/>
      <c r="G15" s="102"/>
      <c r="H15" s="6" t="s">
        <v>26</v>
      </c>
      <c r="I15" s="6" t="s">
        <v>27</v>
      </c>
      <c r="J15" s="102"/>
      <c r="K15" s="102"/>
      <c r="L15" s="103" t="s">
        <v>28</v>
      </c>
      <c r="M15" s="104"/>
      <c r="N15" s="103" t="s">
        <v>29</v>
      </c>
      <c r="O15" s="104"/>
      <c r="P15" s="7"/>
      <c r="Q15" s="17"/>
    </row>
    <row r="16" spans="1:17" ht="45" x14ac:dyDescent="0.2">
      <c r="A16" s="41" t="s">
        <v>30</v>
      </c>
      <c r="B16" s="129" t="s">
        <v>31</v>
      </c>
      <c r="C16" s="131" t="s">
        <v>32</v>
      </c>
      <c r="D16" s="41" t="s">
        <v>33</v>
      </c>
      <c r="E16" s="64" t="s">
        <v>77</v>
      </c>
      <c r="F16" s="41" t="s">
        <v>78</v>
      </c>
      <c r="G16" s="61">
        <v>2</v>
      </c>
      <c r="H16" s="43">
        <f t="shared" ref="H16:H63" si="0">DATEDIF(J16,K16,"M")</f>
        <v>10</v>
      </c>
      <c r="I16" s="60">
        <v>14</v>
      </c>
      <c r="J16" s="68">
        <v>44958</v>
      </c>
      <c r="K16" s="70">
        <v>45275</v>
      </c>
      <c r="L16" s="44">
        <v>4105000</v>
      </c>
      <c r="M16" s="45">
        <f>((L16*H16)+((L16/30)*I16))*G16</f>
        <v>85931333.333333328</v>
      </c>
      <c r="N16" s="46"/>
      <c r="O16" s="46"/>
      <c r="P16" s="46"/>
      <c r="Q16" s="111" t="s">
        <v>34</v>
      </c>
    </row>
    <row r="17" spans="1:17" ht="45" x14ac:dyDescent="0.2">
      <c r="A17" s="41" t="s">
        <v>30</v>
      </c>
      <c r="B17" s="130"/>
      <c r="C17" s="132"/>
      <c r="D17" s="41" t="s">
        <v>33</v>
      </c>
      <c r="E17" s="64">
        <v>2656150</v>
      </c>
      <c r="F17" s="41" t="s">
        <v>79</v>
      </c>
      <c r="G17" s="61">
        <v>1</v>
      </c>
      <c r="H17" s="43">
        <f t="shared" ref="H17" si="1">DATEDIF(J17,K17,"M")</f>
        <v>5</v>
      </c>
      <c r="I17" s="60">
        <v>9</v>
      </c>
      <c r="J17" s="68">
        <v>44958</v>
      </c>
      <c r="K17" s="70">
        <v>45117</v>
      </c>
      <c r="L17" s="44">
        <v>4105000</v>
      </c>
      <c r="M17" s="45">
        <f>((L17*H17)+((L17/30)*I17))*G17</f>
        <v>21756500</v>
      </c>
      <c r="N17" s="46"/>
      <c r="O17" s="46"/>
      <c r="P17" s="46"/>
      <c r="Q17" s="112"/>
    </row>
    <row r="18" spans="1:17" ht="59.25" customHeight="1" x14ac:dyDescent="0.2">
      <c r="A18" s="41" t="s">
        <v>30</v>
      </c>
      <c r="B18" s="48" t="s">
        <v>31</v>
      </c>
      <c r="C18" s="62" t="s">
        <v>35</v>
      </c>
      <c r="D18" s="41" t="s">
        <v>33</v>
      </c>
      <c r="E18" s="64">
        <v>2671016</v>
      </c>
      <c r="F18" s="41" t="s">
        <v>80</v>
      </c>
      <c r="G18" s="61">
        <v>1</v>
      </c>
      <c r="H18" s="43">
        <f t="shared" si="0"/>
        <v>8</v>
      </c>
      <c r="I18" s="43">
        <v>21</v>
      </c>
      <c r="J18" s="49">
        <v>44958</v>
      </c>
      <c r="K18" s="70">
        <v>45221</v>
      </c>
      <c r="L18" s="44">
        <v>4105000</v>
      </c>
      <c r="M18" s="45">
        <f>((L18*H18)+((L18/30)*I18))*G18</f>
        <v>35713500</v>
      </c>
      <c r="N18" s="46"/>
      <c r="O18" s="46"/>
      <c r="P18" s="46"/>
      <c r="Q18" s="112"/>
    </row>
    <row r="19" spans="1:17" ht="59.25" customHeight="1" x14ac:dyDescent="0.2">
      <c r="A19" s="41" t="s">
        <v>30</v>
      </c>
      <c r="B19" s="48" t="s">
        <v>36</v>
      </c>
      <c r="C19" s="62" t="s">
        <v>37</v>
      </c>
      <c r="D19" s="41" t="s">
        <v>33</v>
      </c>
      <c r="E19" s="64">
        <v>2560959</v>
      </c>
      <c r="F19" s="41" t="s">
        <v>81</v>
      </c>
      <c r="G19" s="61">
        <v>1</v>
      </c>
      <c r="H19" s="43">
        <f t="shared" si="0"/>
        <v>2</v>
      </c>
      <c r="I19" s="43">
        <v>4</v>
      </c>
      <c r="J19" s="49">
        <v>44958</v>
      </c>
      <c r="K19" s="70">
        <v>45021</v>
      </c>
      <c r="L19" s="44">
        <v>4105000</v>
      </c>
      <c r="M19" s="45">
        <f>((L19*H19)+((L19/30)*I19))*G19</f>
        <v>8757333.333333334</v>
      </c>
      <c r="N19" s="46"/>
      <c r="O19" s="46"/>
      <c r="P19" s="46"/>
      <c r="Q19" s="112"/>
    </row>
    <row r="20" spans="1:17" ht="59.25" customHeight="1" x14ac:dyDescent="0.2">
      <c r="A20" s="41" t="s">
        <v>30</v>
      </c>
      <c r="B20" s="48" t="s">
        <v>36</v>
      </c>
      <c r="C20" s="62" t="s">
        <v>37</v>
      </c>
      <c r="D20" s="41" t="s">
        <v>33</v>
      </c>
      <c r="E20" s="64">
        <v>2671022</v>
      </c>
      <c r="F20" s="41" t="s">
        <v>82</v>
      </c>
      <c r="G20" s="61">
        <v>1</v>
      </c>
      <c r="H20" s="43">
        <f t="shared" si="0"/>
        <v>8</v>
      </c>
      <c r="I20" s="43">
        <v>21</v>
      </c>
      <c r="J20" s="49">
        <v>44958</v>
      </c>
      <c r="K20" s="70">
        <v>45221</v>
      </c>
      <c r="L20" s="44">
        <v>4105000</v>
      </c>
      <c r="M20" s="45">
        <f>((L20*H20)+((L20/30)*I20))*G20</f>
        <v>35713500</v>
      </c>
      <c r="N20" s="46"/>
      <c r="O20" s="46"/>
      <c r="P20" s="46"/>
      <c r="Q20" s="112"/>
    </row>
    <row r="21" spans="1:17" ht="69" customHeight="1" x14ac:dyDescent="0.2">
      <c r="A21" s="40" t="s">
        <v>30</v>
      </c>
      <c r="B21" s="43" t="s">
        <v>31</v>
      </c>
      <c r="C21" s="62" t="s">
        <v>38</v>
      </c>
      <c r="D21" s="41" t="s">
        <v>33</v>
      </c>
      <c r="E21" s="64" t="s">
        <v>83</v>
      </c>
      <c r="F21" s="41" t="s">
        <v>84</v>
      </c>
      <c r="G21" s="61">
        <v>2</v>
      </c>
      <c r="H21" s="43">
        <f t="shared" si="0"/>
        <v>2</v>
      </c>
      <c r="I21" s="43">
        <v>2</v>
      </c>
      <c r="J21" s="49">
        <v>44958</v>
      </c>
      <c r="K21" s="70">
        <v>45019</v>
      </c>
      <c r="L21" s="44">
        <v>4105000</v>
      </c>
      <c r="M21" s="45">
        <f t="shared" ref="M21:M63" si="2">((L21*H21)+((L21/30)*I21))*G21</f>
        <v>16967333.333333332</v>
      </c>
      <c r="N21" s="46"/>
      <c r="O21" s="46"/>
      <c r="P21" s="46"/>
      <c r="Q21" s="112"/>
    </row>
    <row r="22" spans="1:17" ht="57" customHeight="1" x14ac:dyDescent="0.2">
      <c r="A22" s="40" t="s">
        <v>30</v>
      </c>
      <c r="B22" s="43" t="s">
        <v>31</v>
      </c>
      <c r="C22" s="62" t="s">
        <v>38</v>
      </c>
      <c r="D22" s="41" t="s">
        <v>33</v>
      </c>
      <c r="E22" s="64">
        <v>2427510</v>
      </c>
      <c r="F22" s="41" t="s">
        <v>85</v>
      </c>
      <c r="G22" s="61">
        <v>1</v>
      </c>
      <c r="H22" s="43">
        <f t="shared" si="0"/>
        <v>3</v>
      </c>
      <c r="I22" s="43">
        <v>15</v>
      </c>
      <c r="J22" s="49">
        <v>44958</v>
      </c>
      <c r="K22" s="49">
        <v>45062</v>
      </c>
      <c r="L22" s="44">
        <v>4105000</v>
      </c>
      <c r="M22" s="45">
        <f t="shared" si="2"/>
        <v>14367500</v>
      </c>
      <c r="N22" s="46"/>
      <c r="O22" s="46"/>
      <c r="P22" s="46"/>
      <c r="Q22" s="112"/>
    </row>
    <row r="23" spans="1:17" ht="57" customHeight="1" x14ac:dyDescent="0.2">
      <c r="A23" s="41" t="s">
        <v>30</v>
      </c>
      <c r="B23" s="43" t="s">
        <v>31</v>
      </c>
      <c r="C23" s="62" t="s">
        <v>38</v>
      </c>
      <c r="D23" s="41" t="s">
        <v>33</v>
      </c>
      <c r="E23" s="64">
        <v>2450224</v>
      </c>
      <c r="F23" s="41" t="s">
        <v>86</v>
      </c>
      <c r="G23" s="61">
        <v>1</v>
      </c>
      <c r="H23" s="43">
        <f t="shared" si="0"/>
        <v>5</v>
      </c>
      <c r="I23" s="43">
        <v>23</v>
      </c>
      <c r="J23" s="49">
        <v>44958</v>
      </c>
      <c r="K23" s="49">
        <v>45131</v>
      </c>
      <c r="L23" s="44">
        <v>4105000</v>
      </c>
      <c r="M23" s="45">
        <f t="shared" si="2"/>
        <v>23672166.666666668</v>
      </c>
      <c r="N23" s="46"/>
      <c r="O23" s="46"/>
      <c r="P23" s="46"/>
      <c r="Q23" s="112"/>
    </row>
    <row r="24" spans="1:17" ht="50.25" customHeight="1" x14ac:dyDescent="0.2">
      <c r="A24" s="41" t="s">
        <v>30</v>
      </c>
      <c r="B24" s="43" t="s">
        <v>31</v>
      </c>
      <c r="C24" s="62" t="s">
        <v>38</v>
      </c>
      <c r="D24" s="41" t="s">
        <v>33</v>
      </c>
      <c r="E24" s="64">
        <v>2560912</v>
      </c>
      <c r="F24" s="41" t="s">
        <v>87</v>
      </c>
      <c r="G24" s="61">
        <v>1</v>
      </c>
      <c r="H24" s="43">
        <f t="shared" si="0"/>
        <v>10</v>
      </c>
      <c r="I24" s="43">
        <v>14</v>
      </c>
      <c r="J24" s="49">
        <v>44958</v>
      </c>
      <c r="K24" s="49">
        <v>45275</v>
      </c>
      <c r="L24" s="44">
        <v>4105000</v>
      </c>
      <c r="M24" s="45">
        <f t="shared" si="2"/>
        <v>42965666.666666664</v>
      </c>
      <c r="N24" s="46"/>
      <c r="O24" s="46"/>
      <c r="P24" s="46"/>
      <c r="Q24" s="112"/>
    </row>
    <row r="25" spans="1:17" ht="57.75" customHeight="1" x14ac:dyDescent="0.2">
      <c r="A25" s="41" t="s">
        <v>30</v>
      </c>
      <c r="B25" s="48" t="s">
        <v>36</v>
      </c>
      <c r="C25" s="63" t="s">
        <v>39</v>
      </c>
      <c r="D25" s="47" t="s">
        <v>33</v>
      </c>
      <c r="E25" s="64" t="s">
        <v>88</v>
      </c>
      <c r="F25" s="47" t="s">
        <v>89</v>
      </c>
      <c r="G25" s="61">
        <v>3</v>
      </c>
      <c r="H25" s="43">
        <f t="shared" si="0"/>
        <v>2</v>
      </c>
      <c r="I25" s="43">
        <v>4</v>
      </c>
      <c r="J25" s="49">
        <v>44958</v>
      </c>
      <c r="K25" s="49">
        <v>45021</v>
      </c>
      <c r="L25" s="44">
        <v>4105000</v>
      </c>
      <c r="M25" s="45">
        <f t="shared" si="2"/>
        <v>26272000</v>
      </c>
      <c r="N25" s="46"/>
      <c r="O25" s="46"/>
      <c r="P25" s="46"/>
      <c r="Q25" s="112"/>
    </row>
    <row r="26" spans="1:17" ht="55.5" customHeight="1" x14ac:dyDescent="0.2">
      <c r="A26" s="41" t="s">
        <v>30</v>
      </c>
      <c r="B26" s="48" t="s">
        <v>36</v>
      </c>
      <c r="C26" s="63" t="s">
        <v>39</v>
      </c>
      <c r="D26" s="47" t="s">
        <v>33</v>
      </c>
      <c r="E26" s="64" t="s">
        <v>90</v>
      </c>
      <c r="F26" s="47" t="s">
        <v>91</v>
      </c>
      <c r="G26" s="61">
        <v>1</v>
      </c>
      <c r="H26" s="43">
        <f t="shared" ref="H26" si="3">DATEDIF(J26,K26,"M")</f>
        <v>8</v>
      </c>
      <c r="I26" s="43">
        <v>21</v>
      </c>
      <c r="J26" s="49">
        <v>44958</v>
      </c>
      <c r="K26" s="49">
        <v>45221</v>
      </c>
      <c r="L26" s="44">
        <v>4105000</v>
      </c>
      <c r="M26" s="45">
        <f t="shared" ref="M26" si="4">((L26*H26)+((L26/30)*I26))*G26</f>
        <v>35713500</v>
      </c>
      <c r="N26" s="46"/>
      <c r="O26" s="46"/>
      <c r="P26" s="46"/>
      <c r="Q26" s="112"/>
    </row>
    <row r="27" spans="1:17" ht="58.5" customHeight="1" x14ac:dyDescent="0.2">
      <c r="A27" s="47" t="s">
        <v>30</v>
      </c>
      <c r="B27" s="43" t="s">
        <v>31</v>
      </c>
      <c r="C27" s="63" t="s">
        <v>40</v>
      </c>
      <c r="D27" s="47" t="s">
        <v>33</v>
      </c>
      <c r="E27" s="64">
        <v>2498763</v>
      </c>
      <c r="F27" s="47" t="s">
        <v>92</v>
      </c>
      <c r="G27" s="61">
        <v>1</v>
      </c>
      <c r="H27" s="43">
        <f t="shared" si="0"/>
        <v>8</v>
      </c>
      <c r="I27" s="43">
        <v>15</v>
      </c>
      <c r="J27" s="49">
        <v>44958</v>
      </c>
      <c r="K27" s="49">
        <v>45216</v>
      </c>
      <c r="L27" s="44">
        <v>4105000</v>
      </c>
      <c r="M27" s="45">
        <f t="shared" si="2"/>
        <v>34892500</v>
      </c>
      <c r="N27" s="44"/>
      <c r="O27" s="45"/>
      <c r="P27" s="46"/>
      <c r="Q27" s="112"/>
    </row>
    <row r="28" spans="1:17" ht="58.5" customHeight="1" x14ac:dyDescent="0.2">
      <c r="A28" s="47" t="s">
        <v>30</v>
      </c>
      <c r="B28" s="43" t="s">
        <v>31</v>
      </c>
      <c r="C28" s="63" t="s">
        <v>40</v>
      </c>
      <c r="D28" s="47" t="s">
        <v>33</v>
      </c>
      <c r="E28" s="64">
        <v>2613942</v>
      </c>
      <c r="F28" s="47" t="s">
        <v>93</v>
      </c>
      <c r="G28" s="61">
        <v>1</v>
      </c>
      <c r="H28" s="43">
        <f t="shared" si="0"/>
        <v>10</v>
      </c>
      <c r="I28" s="43">
        <v>14</v>
      </c>
      <c r="J28" s="49">
        <v>44958</v>
      </c>
      <c r="K28" s="49">
        <v>45275</v>
      </c>
      <c r="L28" s="44">
        <v>4105000</v>
      </c>
      <c r="M28" s="45">
        <f t="shared" si="2"/>
        <v>42965666.666666664</v>
      </c>
      <c r="N28" s="44"/>
      <c r="O28" s="45"/>
      <c r="P28" s="46"/>
      <c r="Q28" s="112"/>
    </row>
    <row r="29" spans="1:17" ht="58.5" customHeight="1" x14ac:dyDescent="0.2">
      <c r="A29" s="47" t="s">
        <v>30</v>
      </c>
      <c r="B29" s="43" t="s">
        <v>31</v>
      </c>
      <c r="C29" s="63" t="s">
        <v>41</v>
      </c>
      <c r="D29" s="47" t="s">
        <v>33</v>
      </c>
      <c r="E29" s="64">
        <v>2560619</v>
      </c>
      <c r="F29" s="66" t="s">
        <v>94</v>
      </c>
      <c r="G29" s="61">
        <v>1</v>
      </c>
      <c r="H29" s="43">
        <f t="shared" si="0"/>
        <v>10</v>
      </c>
      <c r="I29" s="43">
        <v>14</v>
      </c>
      <c r="J29" s="49">
        <v>44958</v>
      </c>
      <c r="K29" s="49">
        <v>45275</v>
      </c>
      <c r="L29" s="44">
        <v>4105000</v>
      </c>
      <c r="M29" s="45">
        <f t="shared" si="2"/>
        <v>42965666.666666664</v>
      </c>
      <c r="N29" s="44"/>
      <c r="O29" s="45"/>
      <c r="P29" s="46"/>
      <c r="Q29" s="112"/>
    </row>
    <row r="30" spans="1:17" ht="58.5" customHeight="1" x14ac:dyDescent="0.2">
      <c r="A30" s="47" t="s">
        <v>30</v>
      </c>
      <c r="B30" s="43" t="s">
        <v>31</v>
      </c>
      <c r="C30" s="63" t="s">
        <v>42</v>
      </c>
      <c r="D30" s="47" t="s">
        <v>33</v>
      </c>
      <c r="E30" s="64">
        <v>2450202</v>
      </c>
      <c r="F30" s="47" t="s">
        <v>95</v>
      </c>
      <c r="G30" s="61">
        <v>1</v>
      </c>
      <c r="H30" s="43">
        <f t="shared" si="0"/>
        <v>6</v>
      </c>
      <c r="I30" s="43">
        <v>29</v>
      </c>
      <c r="J30" s="49">
        <v>44958</v>
      </c>
      <c r="K30" s="49">
        <v>45168</v>
      </c>
      <c r="L30" s="44">
        <v>4105000</v>
      </c>
      <c r="M30" s="45">
        <f t="shared" si="2"/>
        <v>28598166.666666668</v>
      </c>
      <c r="N30" s="44"/>
      <c r="O30" s="45"/>
      <c r="P30" s="46"/>
      <c r="Q30" s="112"/>
    </row>
    <row r="31" spans="1:17" ht="58.5" customHeight="1" x14ac:dyDescent="0.2">
      <c r="A31" s="47" t="s">
        <v>30</v>
      </c>
      <c r="B31" s="43" t="s">
        <v>31</v>
      </c>
      <c r="C31" s="63" t="s">
        <v>42</v>
      </c>
      <c r="D31" s="47" t="s">
        <v>33</v>
      </c>
      <c r="E31" s="64">
        <v>2498793</v>
      </c>
      <c r="F31" s="47" t="s">
        <v>96</v>
      </c>
      <c r="G31" s="61">
        <v>1</v>
      </c>
      <c r="H31" s="43">
        <f t="shared" si="0"/>
        <v>9</v>
      </c>
      <c r="I31" s="43">
        <v>22</v>
      </c>
      <c r="J31" s="49">
        <v>44958</v>
      </c>
      <c r="K31" s="49">
        <v>45253</v>
      </c>
      <c r="L31" s="44">
        <v>4105000</v>
      </c>
      <c r="M31" s="45">
        <f t="shared" si="2"/>
        <v>39955333.333333336</v>
      </c>
      <c r="N31" s="44"/>
      <c r="O31" s="45"/>
      <c r="P31" s="46"/>
      <c r="Q31" s="112"/>
    </row>
    <row r="32" spans="1:17" ht="58.5" customHeight="1" x14ac:dyDescent="0.2">
      <c r="A32" s="47" t="s">
        <v>30</v>
      </c>
      <c r="B32" s="48" t="s">
        <v>36</v>
      </c>
      <c r="C32" s="63" t="s">
        <v>43</v>
      </c>
      <c r="D32" s="47" t="s">
        <v>33</v>
      </c>
      <c r="E32" s="64" t="s">
        <v>97</v>
      </c>
      <c r="F32" s="47" t="s">
        <v>98</v>
      </c>
      <c r="G32" s="61">
        <v>1</v>
      </c>
      <c r="H32" s="43">
        <f t="shared" si="0"/>
        <v>8</v>
      </c>
      <c r="I32" s="43">
        <v>21</v>
      </c>
      <c r="J32" s="49">
        <v>44958</v>
      </c>
      <c r="K32" s="49">
        <v>45221</v>
      </c>
      <c r="L32" s="44">
        <v>4105000</v>
      </c>
      <c r="M32" s="45">
        <f t="shared" si="2"/>
        <v>35713500</v>
      </c>
      <c r="N32" s="44"/>
      <c r="O32" s="45"/>
      <c r="P32" s="46"/>
      <c r="Q32" s="112"/>
    </row>
    <row r="33" spans="1:17" ht="58.5" customHeight="1" x14ac:dyDescent="0.2">
      <c r="A33" s="47" t="s">
        <v>30</v>
      </c>
      <c r="B33" s="48" t="s">
        <v>31</v>
      </c>
      <c r="C33" s="63" t="s">
        <v>44</v>
      </c>
      <c r="D33" s="47" t="s">
        <v>33</v>
      </c>
      <c r="E33" s="64">
        <v>2494982</v>
      </c>
      <c r="F33" s="47" t="s">
        <v>99</v>
      </c>
      <c r="G33" s="61">
        <v>1</v>
      </c>
      <c r="H33" s="43">
        <f t="shared" si="0"/>
        <v>8</v>
      </c>
      <c r="I33" s="43">
        <v>15</v>
      </c>
      <c r="J33" s="49">
        <v>44958</v>
      </c>
      <c r="K33" s="70">
        <v>45216</v>
      </c>
      <c r="L33" s="44">
        <v>4105000</v>
      </c>
      <c r="M33" s="45">
        <f t="shared" si="2"/>
        <v>34892500</v>
      </c>
      <c r="N33" s="44"/>
      <c r="O33" s="45"/>
      <c r="P33" s="46"/>
      <c r="Q33" s="112"/>
    </row>
    <row r="34" spans="1:17" ht="58.5" customHeight="1" x14ac:dyDescent="0.2">
      <c r="A34" s="47" t="s">
        <v>30</v>
      </c>
      <c r="B34" s="48" t="s">
        <v>36</v>
      </c>
      <c r="C34" s="63" t="s">
        <v>45</v>
      </c>
      <c r="D34" s="47" t="s">
        <v>33</v>
      </c>
      <c r="E34" s="64">
        <v>2560952</v>
      </c>
      <c r="F34" s="47" t="s">
        <v>100</v>
      </c>
      <c r="G34" s="61">
        <v>1</v>
      </c>
      <c r="H34" s="43">
        <f t="shared" si="0"/>
        <v>5</v>
      </c>
      <c r="I34" s="43">
        <v>15</v>
      </c>
      <c r="J34" s="49">
        <v>44958</v>
      </c>
      <c r="K34" s="49">
        <v>45125</v>
      </c>
      <c r="L34" s="44">
        <v>4105000</v>
      </c>
      <c r="M34" s="45">
        <f t="shared" si="2"/>
        <v>22577500</v>
      </c>
      <c r="N34" s="44"/>
      <c r="O34" s="45"/>
      <c r="P34" s="46"/>
      <c r="Q34" s="112"/>
    </row>
    <row r="35" spans="1:17" ht="58.5" customHeight="1" x14ac:dyDescent="0.2">
      <c r="A35" s="47" t="s">
        <v>30</v>
      </c>
      <c r="B35" s="48" t="s">
        <v>36</v>
      </c>
      <c r="C35" s="63" t="s">
        <v>46</v>
      </c>
      <c r="D35" s="47" t="s">
        <v>33</v>
      </c>
      <c r="E35" s="64">
        <v>2560961</v>
      </c>
      <c r="F35" s="47" t="s">
        <v>101</v>
      </c>
      <c r="G35" s="61">
        <v>1</v>
      </c>
      <c r="H35" s="43">
        <f t="shared" si="0"/>
        <v>5</v>
      </c>
      <c r="I35" s="43">
        <v>15</v>
      </c>
      <c r="J35" s="49">
        <v>44958</v>
      </c>
      <c r="K35" s="49">
        <v>45125</v>
      </c>
      <c r="L35" s="44">
        <v>4105000</v>
      </c>
      <c r="M35" s="45">
        <f t="shared" si="2"/>
        <v>22577500</v>
      </c>
      <c r="N35" s="44"/>
      <c r="O35" s="45"/>
      <c r="P35" s="46"/>
      <c r="Q35" s="112"/>
    </row>
    <row r="36" spans="1:17" ht="58.5" customHeight="1" x14ac:dyDescent="0.2">
      <c r="A36" s="47" t="s">
        <v>30</v>
      </c>
      <c r="B36" s="48" t="s">
        <v>36</v>
      </c>
      <c r="C36" s="63" t="s">
        <v>47</v>
      </c>
      <c r="D36" s="47" t="s">
        <v>33</v>
      </c>
      <c r="E36" s="64" t="s">
        <v>102</v>
      </c>
      <c r="F36" s="47" t="s">
        <v>103</v>
      </c>
      <c r="G36" s="61">
        <v>1</v>
      </c>
      <c r="H36" s="43">
        <f t="shared" si="0"/>
        <v>8</v>
      </c>
      <c r="I36" s="43">
        <v>15</v>
      </c>
      <c r="J36" s="49">
        <v>44958</v>
      </c>
      <c r="K36" s="49">
        <v>45221</v>
      </c>
      <c r="L36" s="44">
        <v>4105000</v>
      </c>
      <c r="M36" s="45">
        <f t="shared" si="2"/>
        <v>34892500</v>
      </c>
      <c r="N36" s="44"/>
      <c r="O36" s="45"/>
      <c r="P36" s="46"/>
      <c r="Q36" s="112"/>
    </row>
    <row r="37" spans="1:17" ht="58.5" customHeight="1" x14ac:dyDescent="0.2">
      <c r="A37" s="47" t="s">
        <v>30</v>
      </c>
      <c r="B37" s="48" t="s">
        <v>36</v>
      </c>
      <c r="C37" s="63" t="s">
        <v>48</v>
      </c>
      <c r="D37" s="47" t="s">
        <v>33</v>
      </c>
      <c r="E37" s="64">
        <v>2654866</v>
      </c>
      <c r="F37" s="47" t="s">
        <v>104</v>
      </c>
      <c r="G37" s="61">
        <v>1</v>
      </c>
      <c r="H37" s="43">
        <f t="shared" si="0"/>
        <v>2</v>
      </c>
      <c r="I37" s="43">
        <v>5</v>
      </c>
      <c r="J37" s="49">
        <v>44958</v>
      </c>
      <c r="K37" s="49">
        <v>45022</v>
      </c>
      <c r="L37" s="44">
        <v>4105000</v>
      </c>
      <c r="M37" s="45">
        <f t="shared" si="2"/>
        <v>8894166.666666666</v>
      </c>
      <c r="N37" s="44"/>
      <c r="O37" s="45"/>
      <c r="P37" s="46"/>
      <c r="Q37" s="112"/>
    </row>
    <row r="38" spans="1:17" ht="58.5" customHeight="1" x14ac:dyDescent="0.2">
      <c r="A38" s="47" t="s">
        <v>30</v>
      </c>
      <c r="B38" s="48" t="s">
        <v>36</v>
      </c>
      <c r="C38" s="63" t="s">
        <v>49</v>
      </c>
      <c r="D38" s="47" t="s">
        <v>33</v>
      </c>
      <c r="E38" s="64">
        <v>2654845</v>
      </c>
      <c r="F38" s="47" t="s">
        <v>105</v>
      </c>
      <c r="G38" s="61">
        <v>1</v>
      </c>
      <c r="H38" s="43">
        <f t="shared" si="0"/>
        <v>2</v>
      </c>
      <c r="I38" s="43">
        <v>5</v>
      </c>
      <c r="J38" s="49">
        <v>44958</v>
      </c>
      <c r="K38" s="49">
        <v>45022</v>
      </c>
      <c r="L38" s="44">
        <v>4105000</v>
      </c>
      <c r="M38" s="45">
        <f t="shared" si="2"/>
        <v>8894166.666666666</v>
      </c>
      <c r="N38" s="44"/>
      <c r="O38" s="45"/>
      <c r="P38" s="46"/>
      <c r="Q38" s="112"/>
    </row>
    <row r="39" spans="1:17" ht="58.5" customHeight="1" x14ac:dyDescent="0.2">
      <c r="A39" s="47" t="s">
        <v>30</v>
      </c>
      <c r="B39" s="48" t="s">
        <v>36</v>
      </c>
      <c r="C39" s="63" t="s">
        <v>50</v>
      </c>
      <c r="D39" s="47" t="s">
        <v>33</v>
      </c>
      <c r="E39" s="64">
        <v>2602172</v>
      </c>
      <c r="F39" s="47" t="s">
        <v>106</v>
      </c>
      <c r="G39" s="61">
        <v>1</v>
      </c>
      <c r="H39" s="65">
        <f t="shared" si="0"/>
        <v>2</v>
      </c>
      <c r="I39" s="65">
        <v>23</v>
      </c>
      <c r="J39" s="49">
        <v>44958</v>
      </c>
      <c r="K39" s="49">
        <v>45040</v>
      </c>
      <c r="L39" s="44">
        <v>4105000</v>
      </c>
      <c r="M39" s="45">
        <f t="shared" si="2"/>
        <v>11357166.666666668</v>
      </c>
      <c r="N39" s="44"/>
      <c r="O39" s="45"/>
      <c r="P39" s="46"/>
      <c r="Q39" s="112"/>
    </row>
    <row r="40" spans="1:17" ht="45" x14ac:dyDescent="0.2">
      <c r="A40" s="47" t="s">
        <v>30</v>
      </c>
      <c r="B40" s="48" t="s">
        <v>36</v>
      </c>
      <c r="C40" s="63" t="s">
        <v>51</v>
      </c>
      <c r="D40" s="47" t="s">
        <v>33</v>
      </c>
      <c r="E40" s="64">
        <v>2551649</v>
      </c>
      <c r="F40" s="47" t="s">
        <v>107</v>
      </c>
      <c r="G40" s="61">
        <v>1</v>
      </c>
      <c r="H40" s="43">
        <f t="shared" si="0"/>
        <v>8</v>
      </c>
      <c r="I40" s="43">
        <v>30</v>
      </c>
      <c r="J40" s="49">
        <v>44958</v>
      </c>
      <c r="K40" s="49">
        <v>45230</v>
      </c>
      <c r="L40" s="44">
        <v>4105000</v>
      </c>
      <c r="M40" s="45">
        <f t="shared" si="2"/>
        <v>36945000</v>
      </c>
      <c r="N40" s="46"/>
      <c r="O40" s="46"/>
      <c r="P40" s="46"/>
      <c r="Q40" s="112"/>
    </row>
    <row r="41" spans="1:17" ht="62.25" customHeight="1" x14ac:dyDescent="0.2">
      <c r="A41" s="47" t="s">
        <v>30</v>
      </c>
      <c r="B41" s="48" t="s">
        <v>36</v>
      </c>
      <c r="C41" s="63" t="s">
        <v>52</v>
      </c>
      <c r="D41" s="47" t="s">
        <v>33</v>
      </c>
      <c r="E41" s="64">
        <v>2613962</v>
      </c>
      <c r="F41" s="47" t="s">
        <v>108</v>
      </c>
      <c r="G41" s="61">
        <v>1</v>
      </c>
      <c r="H41" s="43">
        <f t="shared" si="0"/>
        <v>10</v>
      </c>
      <c r="I41" s="43">
        <v>14</v>
      </c>
      <c r="J41" s="49">
        <v>44958</v>
      </c>
      <c r="K41" s="49">
        <v>45275</v>
      </c>
      <c r="L41" s="44">
        <v>4105000</v>
      </c>
      <c r="M41" s="45">
        <f t="shared" si="2"/>
        <v>42965666.666666664</v>
      </c>
      <c r="N41" s="46"/>
      <c r="O41" s="46"/>
      <c r="P41" s="46"/>
      <c r="Q41" s="113"/>
    </row>
    <row r="42" spans="1:17" ht="62.25" customHeight="1" x14ac:dyDescent="0.2">
      <c r="A42" s="47" t="s">
        <v>30</v>
      </c>
      <c r="B42" s="48" t="s">
        <v>36</v>
      </c>
      <c r="C42" s="63" t="s">
        <v>53</v>
      </c>
      <c r="D42" s="47" t="s">
        <v>33</v>
      </c>
      <c r="E42" s="64">
        <v>2693237</v>
      </c>
      <c r="F42" s="47" t="s">
        <v>109</v>
      </c>
      <c r="G42" s="61">
        <v>1</v>
      </c>
      <c r="H42" s="43">
        <f t="shared" si="0"/>
        <v>8</v>
      </c>
      <c r="I42" s="43">
        <v>30</v>
      </c>
      <c r="J42" s="49">
        <v>44958</v>
      </c>
      <c r="K42" s="49">
        <v>45229</v>
      </c>
      <c r="L42" s="44">
        <v>4105000</v>
      </c>
      <c r="M42" s="45">
        <f t="shared" si="2"/>
        <v>36945000</v>
      </c>
      <c r="N42" s="46"/>
      <c r="O42" s="46"/>
      <c r="P42" s="46"/>
      <c r="Q42" s="55"/>
    </row>
    <row r="43" spans="1:17" ht="62.25" customHeight="1" x14ac:dyDescent="0.2">
      <c r="A43" s="47" t="s">
        <v>30</v>
      </c>
      <c r="B43" s="48" t="s">
        <v>36</v>
      </c>
      <c r="C43" s="63" t="s">
        <v>53</v>
      </c>
      <c r="D43" s="47" t="s">
        <v>33</v>
      </c>
      <c r="E43" s="64">
        <v>2598443</v>
      </c>
      <c r="F43" s="47" t="s">
        <v>110</v>
      </c>
      <c r="G43" s="61">
        <v>1</v>
      </c>
      <c r="H43" s="43">
        <f t="shared" ref="H43" si="5">DATEDIF(J43,K43,"M")</f>
        <v>2</v>
      </c>
      <c r="I43" s="43">
        <v>6</v>
      </c>
      <c r="J43" s="49">
        <v>44958</v>
      </c>
      <c r="K43" s="49">
        <v>45023</v>
      </c>
      <c r="L43" s="44">
        <v>4105000</v>
      </c>
      <c r="M43" s="45">
        <f t="shared" ref="M43" si="6">((L43*H43)+((L43/30)*I43))*G43</f>
        <v>9031000</v>
      </c>
      <c r="N43" s="46"/>
      <c r="O43" s="46"/>
      <c r="P43" s="46"/>
      <c r="Q43" s="55"/>
    </row>
    <row r="44" spans="1:17" ht="62.25" customHeight="1" x14ac:dyDescent="0.2">
      <c r="A44" s="47" t="s">
        <v>30</v>
      </c>
      <c r="B44" s="48" t="s">
        <v>36</v>
      </c>
      <c r="C44" s="63" t="s">
        <v>53</v>
      </c>
      <c r="D44" s="47" t="s">
        <v>33</v>
      </c>
      <c r="E44" s="64" t="s">
        <v>111</v>
      </c>
      <c r="F44" s="47" t="s">
        <v>112</v>
      </c>
      <c r="G44" s="61">
        <v>1</v>
      </c>
      <c r="H44" s="43">
        <f t="shared" si="0"/>
        <v>8</v>
      </c>
      <c r="I44" s="43">
        <v>30</v>
      </c>
      <c r="J44" s="49">
        <v>44958</v>
      </c>
      <c r="K44" s="49">
        <v>45229</v>
      </c>
      <c r="L44" s="44">
        <v>4105000</v>
      </c>
      <c r="M44" s="45">
        <f t="shared" si="2"/>
        <v>36945000</v>
      </c>
      <c r="N44" s="46"/>
      <c r="O44" s="46"/>
      <c r="P44" s="46"/>
      <c r="Q44" s="55"/>
    </row>
    <row r="45" spans="1:17" ht="45" x14ac:dyDescent="0.2">
      <c r="A45" s="47" t="s">
        <v>30</v>
      </c>
      <c r="B45" s="48" t="s">
        <v>36</v>
      </c>
      <c r="C45" s="63" t="s">
        <v>54</v>
      </c>
      <c r="D45" s="47" t="s">
        <v>33</v>
      </c>
      <c r="E45" s="64">
        <v>2560946</v>
      </c>
      <c r="F45" s="47" t="s">
        <v>113</v>
      </c>
      <c r="G45" s="61">
        <v>1</v>
      </c>
      <c r="H45" s="43">
        <f t="shared" si="0"/>
        <v>3</v>
      </c>
      <c r="I45" s="43">
        <v>14</v>
      </c>
      <c r="J45" s="49">
        <v>44958</v>
      </c>
      <c r="K45" s="49">
        <v>45051</v>
      </c>
      <c r="L45" s="44">
        <v>4105000</v>
      </c>
      <c r="M45" s="45">
        <f t="shared" si="2"/>
        <v>14230666.666666666</v>
      </c>
      <c r="N45" s="46"/>
      <c r="O45" s="46"/>
      <c r="P45" s="46"/>
      <c r="Q45" s="55"/>
    </row>
    <row r="46" spans="1:17" ht="54.75" customHeight="1" x14ac:dyDescent="0.2">
      <c r="A46" s="47" t="s">
        <v>30</v>
      </c>
      <c r="B46" s="48" t="s">
        <v>36</v>
      </c>
      <c r="C46" s="63" t="s">
        <v>55</v>
      </c>
      <c r="D46" s="47" t="s">
        <v>33</v>
      </c>
      <c r="E46" s="64">
        <v>2613983</v>
      </c>
      <c r="F46" s="47" t="s">
        <v>114</v>
      </c>
      <c r="G46" s="61">
        <v>1</v>
      </c>
      <c r="H46" s="43">
        <f t="shared" si="0"/>
        <v>5</v>
      </c>
      <c r="I46" s="43">
        <v>5</v>
      </c>
      <c r="J46" s="49">
        <v>44958</v>
      </c>
      <c r="K46" s="49">
        <v>45113</v>
      </c>
      <c r="L46" s="44">
        <v>4105000</v>
      </c>
      <c r="M46" s="45">
        <f t="shared" si="2"/>
        <v>21209166.666666668</v>
      </c>
      <c r="N46" s="46"/>
      <c r="O46" s="46"/>
      <c r="P46" s="46"/>
      <c r="Q46" s="55"/>
    </row>
    <row r="47" spans="1:17" ht="58.5" customHeight="1" x14ac:dyDescent="0.2">
      <c r="A47" s="47" t="s">
        <v>30</v>
      </c>
      <c r="B47" s="48" t="s">
        <v>36</v>
      </c>
      <c r="C47" s="63" t="s">
        <v>56</v>
      </c>
      <c r="D47" s="47" t="s">
        <v>33</v>
      </c>
      <c r="E47" s="64" t="s">
        <v>111</v>
      </c>
      <c r="F47" s="47" t="s">
        <v>115</v>
      </c>
      <c r="G47" s="61">
        <v>1</v>
      </c>
      <c r="H47" s="43">
        <f t="shared" si="0"/>
        <v>8</v>
      </c>
      <c r="I47" s="43">
        <v>21</v>
      </c>
      <c r="J47" s="49">
        <v>44958</v>
      </c>
      <c r="K47" s="49">
        <v>45221</v>
      </c>
      <c r="L47" s="44">
        <v>4105000</v>
      </c>
      <c r="M47" s="45">
        <f t="shared" si="2"/>
        <v>35713500</v>
      </c>
      <c r="N47" s="46"/>
      <c r="O47" s="46"/>
      <c r="P47" s="46"/>
      <c r="Q47" s="55"/>
    </row>
    <row r="48" spans="1:17" ht="60" customHeight="1" x14ac:dyDescent="0.2">
      <c r="A48" s="47" t="s">
        <v>30</v>
      </c>
      <c r="B48" s="48" t="s">
        <v>36</v>
      </c>
      <c r="C48" s="63" t="s">
        <v>57</v>
      </c>
      <c r="D48" s="47" t="s">
        <v>33</v>
      </c>
      <c r="E48" s="64">
        <v>2613992</v>
      </c>
      <c r="F48" s="47" t="s">
        <v>116</v>
      </c>
      <c r="G48" s="61">
        <v>1</v>
      </c>
      <c r="H48" s="43">
        <f t="shared" si="0"/>
        <v>8</v>
      </c>
      <c r="I48" s="43">
        <v>21</v>
      </c>
      <c r="J48" s="49">
        <v>44958</v>
      </c>
      <c r="K48" s="49">
        <v>45221</v>
      </c>
      <c r="L48" s="44">
        <v>3705000</v>
      </c>
      <c r="M48" s="45">
        <f t="shared" si="2"/>
        <v>32233500</v>
      </c>
      <c r="N48" s="46"/>
      <c r="O48" s="46"/>
      <c r="P48" s="46"/>
      <c r="Q48" s="55"/>
    </row>
    <row r="49" spans="1:17" ht="60.75" customHeight="1" x14ac:dyDescent="0.2">
      <c r="A49" s="47" t="s">
        <v>30</v>
      </c>
      <c r="B49" s="48" t="s">
        <v>31</v>
      </c>
      <c r="C49" s="63" t="s">
        <v>58</v>
      </c>
      <c r="D49" s="47" t="s">
        <v>33</v>
      </c>
      <c r="E49" s="64">
        <v>2395155</v>
      </c>
      <c r="F49" s="47" t="s">
        <v>117</v>
      </c>
      <c r="G49" s="61">
        <v>1</v>
      </c>
      <c r="H49" s="43">
        <f t="shared" si="0"/>
        <v>2</v>
      </c>
      <c r="I49" s="43">
        <v>0</v>
      </c>
      <c r="J49" s="49">
        <v>44958</v>
      </c>
      <c r="K49" s="49">
        <v>45019</v>
      </c>
      <c r="L49" s="44">
        <v>3705000</v>
      </c>
      <c r="M49" s="45">
        <f t="shared" si="2"/>
        <v>7410000</v>
      </c>
      <c r="N49" s="46"/>
      <c r="O49" s="46"/>
      <c r="P49" s="46"/>
      <c r="Q49" s="55"/>
    </row>
    <row r="50" spans="1:17" ht="66" customHeight="1" x14ac:dyDescent="0.2">
      <c r="A50" s="47" t="s">
        <v>30</v>
      </c>
      <c r="B50" s="48" t="s">
        <v>36</v>
      </c>
      <c r="C50" s="63" t="s">
        <v>59</v>
      </c>
      <c r="D50" s="47" t="s">
        <v>33</v>
      </c>
      <c r="E50" s="64" t="s">
        <v>118</v>
      </c>
      <c r="F50" s="47"/>
      <c r="G50" s="61">
        <v>1</v>
      </c>
      <c r="H50" s="43">
        <f t="shared" si="0"/>
        <v>8</v>
      </c>
      <c r="I50" s="43">
        <v>21</v>
      </c>
      <c r="J50" s="49">
        <v>44958</v>
      </c>
      <c r="K50" s="49">
        <v>45221</v>
      </c>
      <c r="L50" s="44">
        <v>4105000</v>
      </c>
      <c r="M50" s="45">
        <f t="shared" si="2"/>
        <v>35713500</v>
      </c>
      <c r="N50" s="46"/>
      <c r="O50" s="46"/>
      <c r="P50" s="46"/>
      <c r="Q50" s="55"/>
    </row>
    <row r="51" spans="1:17" ht="66.75" customHeight="1" x14ac:dyDescent="0.2">
      <c r="A51" s="47" t="s">
        <v>30</v>
      </c>
      <c r="B51" s="48" t="s">
        <v>36</v>
      </c>
      <c r="C51" s="63" t="s">
        <v>60</v>
      </c>
      <c r="D51" s="47" t="s">
        <v>33</v>
      </c>
      <c r="E51" s="64">
        <v>2596085</v>
      </c>
      <c r="F51" s="47" t="s">
        <v>119</v>
      </c>
      <c r="G51" s="61">
        <v>1</v>
      </c>
      <c r="H51" s="43">
        <f t="shared" si="0"/>
        <v>8</v>
      </c>
      <c r="I51" s="43">
        <v>21</v>
      </c>
      <c r="J51" s="49">
        <v>44958</v>
      </c>
      <c r="K51" s="49">
        <v>45221</v>
      </c>
      <c r="L51" s="44">
        <v>4105000</v>
      </c>
      <c r="M51" s="45">
        <f t="shared" si="2"/>
        <v>35713500</v>
      </c>
      <c r="N51" s="46"/>
      <c r="O51" s="46"/>
      <c r="P51" s="46"/>
      <c r="Q51" s="55"/>
    </row>
    <row r="52" spans="1:17" ht="66" customHeight="1" x14ac:dyDescent="0.2">
      <c r="A52" s="47" t="s">
        <v>30</v>
      </c>
      <c r="B52" s="48" t="s">
        <v>36</v>
      </c>
      <c r="C52" s="63" t="s">
        <v>61</v>
      </c>
      <c r="D52" s="47" t="s">
        <v>33</v>
      </c>
      <c r="E52" s="64" t="s">
        <v>111</v>
      </c>
      <c r="F52" s="47" t="s">
        <v>120</v>
      </c>
      <c r="G52" s="61">
        <v>1</v>
      </c>
      <c r="H52" s="43">
        <f t="shared" si="0"/>
        <v>8</v>
      </c>
      <c r="I52" s="43">
        <v>21</v>
      </c>
      <c r="J52" s="49">
        <v>44958</v>
      </c>
      <c r="K52" s="49">
        <v>45221</v>
      </c>
      <c r="L52" s="44">
        <v>4105000</v>
      </c>
      <c r="M52" s="45">
        <f t="shared" si="2"/>
        <v>35713500</v>
      </c>
      <c r="N52" s="46"/>
      <c r="O52" s="46"/>
      <c r="P52" s="46"/>
      <c r="Q52" s="55"/>
    </row>
    <row r="53" spans="1:17" ht="62.25" customHeight="1" x14ac:dyDescent="0.2">
      <c r="A53" s="47" t="s">
        <v>30</v>
      </c>
      <c r="B53" s="48" t="s">
        <v>36</v>
      </c>
      <c r="C53" s="63" t="s">
        <v>62</v>
      </c>
      <c r="D53" s="47" t="s">
        <v>33</v>
      </c>
      <c r="E53" s="64" t="s">
        <v>111</v>
      </c>
      <c r="F53" s="47" t="s">
        <v>121</v>
      </c>
      <c r="G53" s="61">
        <v>1</v>
      </c>
      <c r="H53" s="43">
        <f t="shared" si="0"/>
        <v>8</v>
      </c>
      <c r="I53" s="43">
        <v>21</v>
      </c>
      <c r="J53" s="49">
        <v>44958</v>
      </c>
      <c r="K53" s="49">
        <v>45221</v>
      </c>
      <c r="L53" s="44">
        <v>4105000</v>
      </c>
      <c r="M53" s="45">
        <f t="shared" si="2"/>
        <v>35713500</v>
      </c>
      <c r="N53" s="46"/>
      <c r="O53" s="46"/>
      <c r="P53" s="46"/>
      <c r="Q53" s="55"/>
    </row>
    <row r="54" spans="1:17" ht="96" customHeight="1" x14ac:dyDescent="0.2">
      <c r="A54" s="47" t="s">
        <v>30</v>
      </c>
      <c r="B54" s="48" t="s">
        <v>36</v>
      </c>
      <c r="C54" s="63" t="s">
        <v>63</v>
      </c>
      <c r="D54" s="47" t="s">
        <v>33</v>
      </c>
      <c r="E54" s="64"/>
      <c r="F54" s="47" t="s">
        <v>122</v>
      </c>
      <c r="G54" s="61">
        <v>9</v>
      </c>
      <c r="H54" s="43">
        <f t="shared" si="0"/>
        <v>6</v>
      </c>
      <c r="I54" s="43">
        <v>30</v>
      </c>
      <c r="J54" s="49">
        <v>44958</v>
      </c>
      <c r="K54" s="49">
        <v>45168</v>
      </c>
      <c r="L54" s="44">
        <v>4105000</v>
      </c>
      <c r="M54" s="45">
        <f>((L54*H54)+((L54/30)*I54))*G54</f>
        <v>258615000</v>
      </c>
      <c r="N54" s="46"/>
      <c r="O54" s="46"/>
      <c r="P54" s="46"/>
      <c r="Q54" s="55"/>
    </row>
    <row r="55" spans="1:17" ht="61.5" customHeight="1" x14ac:dyDescent="0.2">
      <c r="A55" s="47" t="s">
        <v>30</v>
      </c>
      <c r="B55" s="48"/>
      <c r="C55" s="63" t="s">
        <v>123</v>
      </c>
      <c r="D55" s="47" t="s">
        <v>33</v>
      </c>
      <c r="E55" s="64"/>
      <c r="F55" s="47" t="s">
        <v>124</v>
      </c>
      <c r="G55" s="61">
        <v>1</v>
      </c>
      <c r="H55" s="43">
        <f>DATEDIF(J55,K55,"M")</f>
        <v>3</v>
      </c>
      <c r="I55" s="43">
        <v>14</v>
      </c>
      <c r="J55" s="49">
        <v>44958</v>
      </c>
      <c r="K55" s="49">
        <v>45061</v>
      </c>
      <c r="L55" s="44">
        <v>4105000</v>
      </c>
      <c r="M55" s="45">
        <f>((L55*H55)+((L55/30)*I55))*G55</f>
        <v>14230666.666666666</v>
      </c>
      <c r="N55" s="46"/>
      <c r="O55" s="46"/>
      <c r="P55" s="46"/>
      <c r="Q55" s="55"/>
    </row>
    <row r="56" spans="1:17" ht="57.75" customHeight="1" x14ac:dyDescent="0.2">
      <c r="A56" s="47" t="s">
        <v>30</v>
      </c>
      <c r="B56" s="48" t="s">
        <v>36</v>
      </c>
      <c r="C56" s="59" t="s">
        <v>64</v>
      </c>
      <c r="D56" s="47" t="s">
        <v>33</v>
      </c>
      <c r="E56" s="64"/>
      <c r="F56" s="47" t="s">
        <v>125</v>
      </c>
      <c r="G56" s="57">
        <v>1</v>
      </c>
      <c r="H56" s="43">
        <f t="shared" si="0"/>
        <v>3</v>
      </c>
      <c r="I56" s="43">
        <v>14</v>
      </c>
      <c r="J56" s="49">
        <v>44958</v>
      </c>
      <c r="K56" s="49">
        <v>45061</v>
      </c>
      <c r="L56" s="44">
        <v>4105000</v>
      </c>
      <c r="M56" s="45">
        <f t="shared" si="2"/>
        <v>14230666.666666666</v>
      </c>
      <c r="N56" s="46"/>
      <c r="O56" s="46"/>
      <c r="P56" s="46"/>
      <c r="Q56" s="55"/>
    </row>
    <row r="57" spans="1:17" ht="58.5" customHeight="1" x14ac:dyDescent="0.2">
      <c r="A57" s="47" t="s">
        <v>30</v>
      </c>
      <c r="B57" s="48" t="s">
        <v>36</v>
      </c>
      <c r="C57" s="59" t="s">
        <v>65</v>
      </c>
      <c r="D57" s="47" t="s">
        <v>33</v>
      </c>
      <c r="E57" s="47"/>
      <c r="F57" s="47" t="s">
        <v>126</v>
      </c>
      <c r="G57" s="57">
        <v>1</v>
      </c>
      <c r="H57" s="43">
        <f>DATEDIF(J57,K57,"M")</f>
        <v>3</v>
      </c>
      <c r="I57" s="43">
        <v>14</v>
      </c>
      <c r="J57" s="49">
        <v>44958</v>
      </c>
      <c r="K57" s="49">
        <v>45061</v>
      </c>
      <c r="L57" s="44">
        <v>4105000</v>
      </c>
      <c r="M57" s="45">
        <f t="shared" si="2"/>
        <v>14230666.666666666</v>
      </c>
      <c r="N57" s="46"/>
      <c r="O57" s="46"/>
      <c r="P57" s="46"/>
      <c r="Q57" s="55"/>
    </row>
    <row r="58" spans="1:17" ht="59.25" customHeight="1" x14ac:dyDescent="0.2">
      <c r="A58" s="47" t="s">
        <v>30</v>
      </c>
      <c r="B58" s="48" t="s">
        <v>36</v>
      </c>
      <c r="C58" s="59" t="s">
        <v>66</v>
      </c>
      <c r="D58" s="47" t="s">
        <v>33</v>
      </c>
      <c r="E58" s="47"/>
      <c r="F58" s="47" t="s">
        <v>127</v>
      </c>
      <c r="G58" s="57">
        <v>1</v>
      </c>
      <c r="H58" s="43">
        <f t="shared" si="0"/>
        <v>3</v>
      </c>
      <c r="I58" s="43">
        <v>15</v>
      </c>
      <c r="J58" s="49">
        <v>44958</v>
      </c>
      <c r="K58" s="49">
        <v>45062</v>
      </c>
      <c r="L58" s="44">
        <v>4105000</v>
      </c>
      <c r="M58" s="45">
        <f t="shared" si="2"/>
        <v>14367500</v>
      </c>
      <c r="N58" s="46"/>
      <c r="O58" s="46"/>
      <c r="P58" s="46"/>
      <c r="Q58" s="55"/>
    </row>
    <row r="59" spans="1:17" ht="58.5" customHeight="1" x14ac:dyDescent="0.2">
      <c r="A59" s="47" t="s">
        <v>30</v>
      </c>
      <c r="B59" s="48" t="s">
        <v>36</v>
      </c>
      <c r="C59" s="59" t="s">
        <v>67</v>
      </c>
      <c r="D59" s="47" t="s">
        <v>33</v>
      </c>
      <c r="E59" s="47"/>
      <c r="F59" s="47" t="s">
        <v>128</v>
      </c>
      <c r="G59" s="57">
        <v>1</v>
      </c>
      <c r="H59" s="43">
        <f t="shared" si="0"/>
        <v>3</v>
      </c>
      <c r="I59" s="43">
        <v>15</v>
      </c>
      <c r="J59" s="49">
        <v>44958</v>
      </c>
      <c r="K59" s="49">
        <v>45062</v>
      </c>
      <c r="L59" s="44">
        <v>4105000</v>
      </c>
      <c r="M59" s="45">
        <f t="shared" si="2"/>
        <v>14367500</v>
      </c>
      <c r="N59" s="46"/>
      <c r="O59" s="46"/>
      <c r="P59" s="46"/>
      <c r="Q59" s="55"/>
    </row>
    <row r="60" spans="1:17" ht="45" x14ac:dyDescent="0.2">
      <c r="A60" s="47" t="s">
        <v>30</v>
      </c>
      <c r="B60" s="48" t="s">
        <v>36</v>
      </c>
      <c r="C60" s="59" t="s">
        <v>68</v>
      </c>
      <c r="D60" s="47" t="s">
        <v>33</v>
      </c>
      <c r="E60" s="47"/>
      <c r="F60" s="47" t="s">
        <v>129</v>
      </c>
      <c r="G60" s="57">
        <v>2</v>
      </c>
      <c r="H60" s="43">
        <f t="shared" si="0"/>
        <v>3</v>
      </c>
      <c r="I60" s="43">
        <v>22</v>
      </c>
      <c r="J60" s="49">
        <v>44958</v>
      </c>
      <c r="K60" s="49">
        <v>45069</v>
      </c>
      <c r="L60" s="44">
        <v>4105000</v>
      </c>
      <c r="M60" s="45">
        <f t="shared" si="2"/>
        <v>30650666.666666668</v>
      </c>
      <c r="N60" s="46"/>
      <c r="O60" s="46"/>
      <c r="P60" s="46"/>
      <c r="Q60" s="55"/>
    </row>
    <row r="61" spans="1:17" ht="45" x14ac:dyDescent="0.2">
      <c r="A61" s="47" t="s">
        <v>30</v>
      </c>
      <c r="B61" s="48" t="s">
        <v>36</v>
      </c>
      <c r="C61" s="59" t="s">
        <v>69</v>
      </c>
      <c r="D61" s="47" t="s">
        <v>33</v>
      </c>
      <c r="E61" s="47"/>
      <c r="F61" s="47" t="s">
        <v>130</v>
      </c>
      <c r="G61" s="57">
        <v>2</v>
      </c>
      <c r="H61" s="43">
        <f t="shared" si="0"/>
        <v>3</v>
      </c>
      <c r="I61" s="43">
        <v>14</v>
      </c>
      <c r="J61" s="49">
        <v>44958</v>
      </c>
      <c r="K61" s="49">
        <v>45061</v>
      </c>
      <c r="L61" s="44">
        <v>4105000</v>
      </c>
      <c r="M61" s="45">
        <f t="shared" si="2"/>
        <v>28461333.333333332</v>
      </c>
      <c r="N61" s="46"/>
      <c r="O61" s="46"/>
      <c r="P61" s="46"/>
      <c r="Q61" s="55"/>
    </row>
    <row r="62" spans="1:17" ht="67.5" customHeight="1" x14ac:dyDescent="0.2">
      <c r="A62" s="47" t="s">
        <v>30</v>
      </c>
      <c r="B62" s="48" t="s">
        <v>36</v>
      </c>
      <c r="C62" s="59" t="s">
        <v>70</v>
      </c>
      <c r="D62" s="47" t="s">
        <v>33</v>
      </c>
      <c r="E62" s="47"/>
      <c r="F62" s="47" t="s">
        <v>131</v>
      </c>
      <c r="G62" s="57">
        <v>4</v>
      </c>
      <c r="H62" s="43">
        <f t="shared" si="0"/>
        <v>5</v>
      </c>
      <c r="I62" s="43">
        <v>30</v>
      </c>
      <c r="J62" s="49">
        <v>44958</v>
      </c>
      <c r="K62" s="49">
        <v>45138</v>
      </c>
      <c r="L62" s="44">
        <v>4105000</v>
      </c>
      <c r="M62" s="45">
        <f t="shared" si="2"/>
        <v>98520000</v>
      </c>
      <c r="N62" s="46"/>
      <c r="O62" s="46"/>
      <c r="P62" s="46"/>
      <c r="Q62" s="55"/>
    </row>
    <row r="63" spans="1:17" ht="59.25" customHeight="1" x14ac:dyDescent="0.2">
      <c r="A63" s="47" t="s">
        <v>30</v>
      </c>
      <c r="B63" s="48" t="s">
        <v>71</v>
      </c>
      <c r="C63" s="59" t="s">
        <v>72</v>
      </c>
      <c r="D63" s="47" t="s">
        <v>33</v>
      </c>
      <c r="E63" s="47"/>
      <c r="F63" s="47" t="s">
        <v>132</v>
      </c>
      <c r="G63" s="57">
        <v>7</v>
      </c>
      <c r="H63" s="43">
        <f t="shared" si="0"/>
        <v>5</v>
      </c>
      <c r="I63" s="43">
        <v>30</v>
      </c>
      <c r="J63" s="49">
        <v>44958</v>
      </c>
      <c r="K63" s="49">
        <v>45138</v>
      </c>
      <c r="L63" s="44">
        <v>4105000</v>
      </c>
      <c r="M63" s="45">
        <f t="shared" si="2"/>
        <v>172410000</v>
      </c>
      <c r="N63" s="46"/>
      <c r="O63" s="46"/>
      <c r="P63" s="46"/>
      <c r="Q63" s="55"/>
    </row>
    <row r="64" spans="1:17" x14ac:dyDescent="0.2">
      <c r="A64" s="43"/>
      <c r="B64" s="43"/>
      <c r="C64" s="47"/>
      <c r="D64" s="47"/>
      <c r="E64" s="47"/>
      <c r="F64" s="47"/>
      <c r="G64" s="3">
        <f>SUM(G16:G63)</f>
        <v>71</v>
      </c>
      <c r="H64" s="43"/>
      <c r="I64" s="43"/>
      <c r="J64" s="49"/>
      <c r="K64" s="50"/>
      <c r="L64" s="51"/>
      <c r="M64" s="52">
        <f>SUM(M16:M63)</f>
        <v>1793573166.6666667</v>
      </c>
      <c r="N64" s="46"/>
      <c r="O64" s="46"/>
      <c r="P64" s="42"/>
      <c r="Q64" s="18"/>
    </row>
    <row r="65" spans="1:17" x14ac:dyDescent="0.2">
      <c r="B65" s="19"/>
      <c r="N65" s="20"/>
      <c r="Q65" s="18"/>
    </row>
    <row r="66" spans="1:17" x14ac:dyDescent="0.2">
      <c r="M66" s="54"/>
      <c r="N66" s="21"/>
      <c r="O66" s="21"/>
      <c r="Q66" s="22"/>
    </row>
    <row r="67" spans="1:17" ht="15" x14ac:dyDescent="0.25">
      <c r="A67" s="95" t="s">
        <v>73</v>
      </c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</row>
    <row r="68" spans="1:17" ht="15" x14ac:dyDescent="0.25">
      <c r="A68" s="95" t="s">
        <v>74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</row>
    <row r="71" spans="1:17" x14ac:dyDescent="0.2">
      <c r="N71" s="56">
        <v>1793680000</v>
      </c>
    </row>
    <row r="73" spans="1:17" x14ac:dyDescent="0.2">
      <c r="N73" s="56">
        <f>N71-M64</f>
        <v>106833.33333325386</v>
      </c>
    </row>
    <row r="77" spans="1:17" x14ac:dyDescent="0.2">
      <c r="M77" s="15">
        <f>+N73/70</f>
        <v>1526.1904761893409</v>
      </c>
    </row>
  </sheetData>
  <mergeCells count="35">
    <mergeCell ref="C16:C17"/>
    <mergeCell ref="F13:F15"/>
    <mergeCell ref="E13:E15"/>
    <mergeCell ref="L10:Q10"/>
    <mergeCell ref="A11:C11"/>
    <mergeCell ref="M11:Q11"/>
    <mergeCell ref="A12:C12"/>
    <mergeCell ref="Q16:Q41"/>
    <mergeCell ref="A1:P2"/>
    <mergeCell ref="A3:Q3"/>
    <mergeCell ref="A4:Q4"/>
    <mergeCell ref="A5:Q5"/>
    <mergeCell ref="A6:Q6"/>
    <mergeCell ref="A8:L8"/>
    <mergeCell ref="D13:D15"/>
    <mergeCell ref="G13:G15"/>
    <mergeCell ref="H13:I14"/>
    <mergeCell ref="A9:C9"/>
    <mergeCell ref="A10:C10"/>
    <mergeCell ref="A67:Q67"/>
    <mergeCell ref="A68:Q68"/>
    <mergeCell ref="J13:K13"/>
    <mergeCell ref="L13:L14"/>
    <mergeCell ref="M13:M14"/>
    <mergeCell ref="N13:N14"/>
    <mergeCell ref="O13:O14"/>
    <mergeCell ref="Q13:Q14"/>
    <mergeCell ref="J14:J15"/>
    <mergeCell ref="K14:K15"/>
    <mergeCell ref="L15:M15"/>
    <mergeCell ref="N15:O15"/>
    <mergeCell ref="A13:A15"/>
    <mergeCell ref="B13:B15"/>
    <mergeCell ref="C13:C15"/>
    <mergeCell ref="B16:B17"/>
  </mergeCells>
  <phoneticPr fontId="24" type="noConversion"/>
  <pageMargins left="0.7" right="0.7" top="0.75" bottom="0.75" header="0.3" footer="0.3"/>
  <pageSetup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69"/>
  <sheetViews>
    <sheetView tabSelected="1" topLeftCell="A18" zoomScale="90" zoomScaleNormal="90" workbookViewId="0">
      <selection activeCell="C25" sqref="C25"/>
    </sheetView>
  </sheetViews>
  <sheetFormatPr baseColWidth="10" defaultColWidth="11.42578125" defaultRowHeight="14.25" x14ac:dyDescent="0.2"/>
  <cols>
    <col min="1" max="1" width="15.42578125" style="15" customWidth="1"/>
    <col min="2" max="2" width="15.85546875" style="15" customWidth="1"/>
    <col min="3" max="3" width="30" style="15" customWidth="1"/>
    <col min="4" max="4" width="21.28515625" style="15" customWidth="1"/>
    <col min="5" max="5" width="14.7109375" style="15" customWidth="1"/>
    <col min="6" max="7" width="11.42578125" style="15"/>
    <col min="8" max="8" width="15.28515625" style="15" customWidth="1"/>
    <col min="9" max="9" width="13.85546875" style="15" customWidth="1"/>
    <col min="10" max="10" width="17.85546875" style="15" customWidth="1"/>
    <col min="11" max="11" width="20.85546875" style="15" bestFit="1" customWidth="1"/>
    <col min="12" max="12" width="17" style="15" customWidth="1"/>
    <col min="13" max="13" width="15" style="15" customWidth="1"/>
    <col min="14" max="14" width="12.5703125" style="15" customWidth="1"/>
    <col min="15" max="15" width="32.7109375" style="15" customWidth="1"/>
    <col min="16" max="16384" width="11.42578125" style="15"/>
  </cols>
  <sheetData>
    <row r="1" spans="1:18" ht="21.75" customHeight="1" x14ac:dyDescent="0.2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23" t="s">
        <v>0</v>
      </c>
    </row>
    <row r="2" spans="1:18" ht="30.75" customHeight="1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38" t="s">
        <v>1</v>
      </c>
    </row>
    <row r="3" spans="1:18" ht="34.5" customHeight="1" x14ac:dyDescent="0.2">
      <c r="A3" s="100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8" x14ac:dyDescent="0.2">
      <c r="A4" s="109" t="s">
        <v>3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</row>
    <row r="5" spans="1:18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5"/>
    </row>
    <row r="6" spans="1:18" x14ac:dyDescent="0.2">
      <c r="A6" s="126" t="s">
        <v>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</row>
    <row r="8" spans="1:18" x14ac:dyDescent="0.2">
      <c r="A8" s="127" t="s">
        <v>5</v>
      </c>
      <c r="B8" s="127"/>
      <c r="C8" s="127"/>
      <c r="D8" s="127"/>
      <c r="E8" s="127"/>
      <c r="F8" s="127"/>
      <c r="G8" s="127"/>
      <c r="H8" s="127"/>
      <c r="I8" s="127"/>
      <c r="J8" s="127"/>
      <c r="K8" s="14"/>
      <c r="L8" s="10"/>
      <c r="M8" s="10"/>
      <c r="N8" s="10"/>
    </row>
    <row r="9" spans="1:18" x14ac:dyDescent="0.2">
      <c r="A9" s="128" t="s">
        <v>133</v>
      </c>
      <c r="B9" s="128"/>
      <c r="C9" s="128"/>
      <c r="D9" s="12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8" x14ac:dyDescent="0.2">
      <c r="A10" s="115"/>
      <c r="B10" s="115"/>
      <c r="C10" s="115"/>
      <c r="D10" s="13"/>
      <c r="E10" s="3"/>
      <c r="F10" s="2"/>
      <c r="G10" s="2"/>
      <c r="H10" s="1"/>
      <c r="I10" s="8"/>
      <c r="J10" s="122" t="s">
        <v>7</v>
      </c>
      <c r="K10" s="116"/>
      <c r="L10" s="116"/>
      <c r="M10" s="116"/>
      <c r="N10" s="116"/>
      <c r="O10" s="117"/>
    </row>
    <row r="11" spans="1:18" x14ac:dyDescent="0.2">
      <c r="A11" s="114" t="s">
        <v>134</v>
      </c>
      <c r="B11" s="115"/>
      <c r="C11" s="115"/>
      <c r="D11" s="91">
        <v>1793680000</v>
      </c>
      <c r="E11" s="3"/>
      <c r="F11" s="2"/>
      <c r="G11" s="2"/>
      <c r="H11" s="2"/>
      <c r="I11" s="8"/>
      <c r="J11" s="4" t="s">
        <v>9</v>
      </c>
      <c r="K11" s="116" t="s">
        <v>135</v>
      </c>
      <c r="L11" s="116"/>
      <c r="M11" s="116"/>
      <c r="N11" s="116"/>
      <c r="O11" s="117"/>
    </row>
    <row r="12" spans="1:18" x14ac:dyDescent="0.2">
      <c r="A12" s="114" t="s">
        <v>136</v>
      </c>
      <c r="B12" s="115"/>
      <c r="C12" s="115"/>
      <c r="D12" s="92">
        <v>0.81599999999999995</v>
      </c>
      <c r="E12" s="5"/>
      <c r="F12" s="2"/>
      <c r="G12" s="2"/>
      <c r="H12" s="2"/>
      <c r="I12" s="8"/>
      <c r="J12" s="4" t="s">
        <v>11</v>
      </c>
      <c r="K12" s="53"/>
      <c r="L12" s="4"/>
      <c r="M12" s="4"/>
      <c r="N12" s="4"/>
      <c r="O12" s="16"/>
    </row>
    <row r="13" spans="1:18" ht="42.75" customHeight="1" x14ac:dyDescent="0.2">
      <c r="A13" s="105" t="s">
        <v>12</v>
      </c>
      <c r="B13" s="101" t="s">
        <v>13</v>
      </c>
      <c r="C13" s="101" t="s">
        <v>14</v>
      </c>
      <c r="D13" s="101" t="s">
        <v>15</v>
      </c>
      <c r="E13" s="101" t="s">
        <v>16</v>
      </c>
      <c r="F13" s="118" t="s">
        <v>17</v>
      </c>
      <c r="G13" s="119"/>
      <c r="H13" s="96" t="s">
        <v>18</v>
      </c>
      <c r="I13" s="96"/>
      <c r="J13" s="97" t="s">
        <v>19</v>
      </c>
      <c r="K13" s="97" t="s">
        <v>20</v>
      </c>
      <c r="L13" s="97" t="s">
        <v>19</v>
      </c>
      <c r="M13" s="97" t="s">
        <v>20</v>
      </c>
      <c r="N13" s="24" t="s">
        <v>21</v>
      </c>
      <c r="O13" s="99" t="s">
        <v>22</v>
      </c>
    </row>
    <row r="14" spans="1:18" ht="18.75" customHeight="1" x14ac:dyDescent="0.2">
      <c r="A14" s="106"/>
      <c r="B14" s="108"/>
      <c r="C14" s="108"/>
      <c r="D14" s="108"/>
      <c r="E14" s="108"/>
      <c r="F14" s="120"/>
      <c r="G14" s="121"/>
      <c r="H14" s="101" t="s">
        <v>23</v>
      </c>
      <c r="I14" s="101" t="s">
        <v>24</v>
      </c>
      <c r="J14" s="98"/>
      <c r="K14" s="98"/>
      <c r="L14" s="98"/>
      <c r="M14" s="98"/>
      <c r="N14" s="25" t="s">
        <v>25</v>
      </c>
      <c r="O14" s="100"/>
    </row>
    <row r="15" spans="1:18" ht="15.75" customHeight="1" x14ac:dyDescent="0.2">
      <c r="A15" s="107"/>
      <c r="B15" s="102"/>
      <c r="C15" s="102"/>
      <c r="D15" s="102"/>
      <c r="E15" s="102"/>
      <c r="F15" s="6" t="s">
        <v>26</v>
      </c>
      <c r="G15" s="6" t="s">
        <v>27</v>
      </c>
      <c r="H15" s="102"/>
      <c r="I15" s="102"/>
      <c r="J15" s="103" t="s">
        <v>28</v>
      </c>
      <c r="K15" s="104"/>
      <c r="L15" s="103" t="s">
        <v>29</v>
      </c>
      <c r="M15" s="104"/>
      <c r="N15" s="7"/>
      <c r="O15" s="17"/>
    </row>
    <row r="16" spans="1:18" s="158" customFormat="1" ht="45" customHeight="1" x14ac:dyDescent="0.2">
      <c r="A16" s="149" t="s">
        <v>30</v>
      </c>
      <c r="B16" s="150" t="s">
        <v>31</v>
      </c>
      <c r="C16" s="149" t="s">
        <v>32</v>
      </c>
      <c r="D16" s="58" t="s">
        <v>33</v>
      </c>
      <c r="E16" s="57">
        <v>2</v>
      </c>
      <c r="F16" s="151">
        <v>0</v>
      </c>
      <c r="G16" s="152">
        <f>+DAYS360(H16,I16,1)</f>
        <v>310</v>
      </c>
      <c r="H16" s="153">
        <v>44963</v>
      </c>
      <c r="I16" s="153">
        <v>45276</v>
      </c>
      <c r="J16" s="154">
        <v>4105000</v>
      </c>
      <c r="K16" s="155">
        <v>85931333.333333328</v>
      </c>
      <c r="L16" s="156"/>
      <c r="M16" s="156"/>
      <c r="N16" s="157">
        <f>+G16</f>
        <v>310</v>
      </c>
      <c r="O16" s="137" t="s">
        <v>34</v>
      </c>
      <c r="R16" s="159"/>
    </row>
    <row r="17" spans="1:18" s="158" customFormat="1" ht="45" customHeight="1" x14ac:dyDescent="0.2">
      <c r="A17" s="160"/>
      <c r="B17" s="161"/>
      <c r="C17" s="160"/>
      <c r="D17" s="58" t="s">
        <v>33</v>
      </c>
      <c r="E17" s="57">
        <v>1</v>
      </c>
      <c r="F17" s="151">
        <v>0</v>
      </c>
      <c r="G17" s="152">
        <f t="shared" ref="G17:G61" si="0">+DAYS360(H17,I17,1)</f>
        <v>154</v>
      </c>
      <c r="H17" s="153">
        <v>44963</v>
      </c>
      <c r="I17" s="153">
        <v>45117</v>
      </c>
      <c r="J17" s="154">
        <v>4105000</v>
      </c>
      <c r="K17" s="155">
        <v>21756500</v>
      </c>
      <c r="L17" s="156"/>
      <c r="M17" s="156"/>
      <c r="N17" s="157">
        <f t="shared" ref="N17:N61" si="1">+G17</f>
        <v>154</v>
      </c>
      <c r="O17" s="138"/>
    </row>
    <row r="18" spans="1:18" s="158" customFormat="1" ht="59.25" customHeight="1" x14ac:dyDescent="0.2">
      <c r="A18" s="58" t="s">
        <v>30</v>
      </c>
      <c r="B18" s="162" t="s">
        <v>31</v>
      </c>
      <c r="C18" s="58" t="s">
        <v>187</v>
      </c>
      <c r="D18" s="58" t="s">
        <v>33</v>
      </c>
      <c r="E18" s="57">
        <v>1</v>
      </c>
      <c r="F18" s="151">
        <v>0</v>
      </c>
      <c r="G18" s="152">
        <f t="shared" si="0"/>
        <v>256</v>
      </c>
      <c r="H18" s="153">
        <v>44963</v>
      </c>
      <c r="I18" s="153">
        <v>45221</v>
      </c>
      <c r="J18" s="154">
        <v>4105000</v>
      </c>
      <c r="K18" s="155">
        <v>35713500</v>
      </c>
      <c r="L18" s="156"/>
      <c r="M18" s="156"/>
      <c r="N18" s="157">
        <f t="shared" si="1"/>
        <v>256</v>
      </c>
      <c r="O18" s="138"/>
    </row>
    <row r="19" spans="1:18" s="158" customFormat="1" ht="59.25" customHeight="1" x14ac:dyDescent="0.2">
      <c r="A19" s="58" t="s">
        <v>30</v>
      </c>
      <c r="B19" s="162" t="s">
        <v>36</v>
      </c>
      <c r="C19" s="58" t="s">
        <v>188</v>
      </c>
      <c r="D19" s="58" t="s">
        <v>33</v>
      </c>
      <c r="E19" s="57">
        <v>1</v>
      </c>
      <c r="F19" s="151">
        <v>0</v>
      </c>
      <c r="G19" s="152">
        <f>+DAYS360(H19,I19,1)</f>
        <v>59</v>
      </c>
      <c r="H19" s="153">
        <v>44963</v>
      </c>
      <c r="I19" s="153">
        <v>45021</v>
      </c>
      <c r="J19" s="154">
        <v>4105000</v>
      </c>
      <c r="K19" s="155">
        <v>8757333.333333334</v>
      </c>
      <c r="L19" s="156"/>
      <c r="M19" s="156"/>
      <c r="N19" s="157">
        <f t="shared" si="1"/>
        <v>59</v>
      </c>
      <c r="O19" s="138"/>
      <c r="R19" s="159"/>
    </row>
    <row r="20" spans="1:18" s="158" customFormat="1" ht="59.25" customHeight="1" x14ac:dyDescent="0.2">
      <c r="A20" s="58" t="s">
        <v>30</v>
      </c>
      <c r="B20" s="162" t="s">
        <v>36</v>
      </c>
      <c r="C20" s="58" t="s">
        <v>188</v>
      </c>
      <c r="D20" s="58" t="s">
        <v>33</v>
      </c>
      <c r="E20" s="57">
        <v>1</v>
      </c>
      <c r="F20" s="151">
        <v>0</v>
      </c>
      <c r="G20" s="152">
        <f t="shared" si="0"/>
        <v>256</v>
      </c>
      <c r="H20" s="153">
        <v>44963</v>
      </c>
      <c r="I20" s="153">
        <v>45221</v>
      </c>
      <c r="J20" s="154">
        <v>4105000</v>
      </c>
      <c r="K20" s="155">
        <v>35713500</v>
      </c>
      <c r="L20" s="156"/>
      <c r="M20" s="156"/>
      <c r="N20" s="157">
        <f t="shared" si="1"/>
        <v>256</v>
      </c>
      <c r="O20" s="138"/>
    </row>
    <row r="21" spans="1:18" s="158" customFormat="1" ht="69" customHeight="1" x14ac:dyDescent="0.2">
      <c r="A21" s="163" t="s">
        <v>30</v>
      </c>
      <c r="B21" s="151" t="s">
        <v>31</v>
      </c>
      <c r="C21" s="58" t="s">
        <v>189</v>
      </c>
      <c r="D21" s="58" t="s">
        <v>33</v>
      </c>
      <c r="E21" s="57">
        <v>2</v>
      </c>
      <c r="F21" s="151">
        <v>0</v>
      </c>
      <c r="G21" s="152">
        <f t="shared" si="0"/>
        <v>124</v>
      </c>
      <c r="H21" s="153">
        <v>44963</v>
      </c>
      <c r="I21" s="153">
        <v>45087</v>
      </c>
      <c r="J21" s="154">
        <v>4105000</v>
      </c>
      <c r="K21" s="155">
        <v>35303000</v>
      </c>
      <c r="L21" s="156"/>
      <c r="M21" s="156"/>
      <c r="N21" s="157">
        <f t="shared" si="1"/>
        <v>124</v>
      </c>
      <c r="O21" s="138"/>
    </row>
    <row r="22" spans="1:18" s="158" customFormat="1" ht="57" customHeight="1" x14ac:dyDescent="0.2">
      <c r="A22" s="163" t="s">
        <v>30</v>
      </c>
      <c r="B22" s="151" t="s">
        <v>31</v>
      </c>
      <c r="C22" s="58" t="s">
        <v>38</v>
      </c>
      <c r="D22" s="58" t="s">
        <v>33</v>
      </c>
      <c r="E22" s="57">
        <v>1</v>
      </c>
      <c r="F22" s="151">
        <v>0</v>
      </c>
      <c r="G22" s="152">
        <f t="shared" si="0"/>
        <v>100</v>
      </c>
      <c r="H22" s="153">
        <v>44963</v>
      </c>
      <c r="I22" s="153">
        <v>45062</v>
      </c>
      <c r="J22" s="154">
        <v>4105000</v>
      </c>
      <c r="K22" s="155">
        <v>14367500</v>
      </c>
      <c r="L22" s="156"/>
      <c r="M22" s="156"/>
      <c r="N22" s="157">
        <f t="shared" si="1"/>
        <v>100</v>
      </c>
      <c r="O22" s="138"/>
    </row>
    <row r="23" spans="1:18" s="158" customFormat="1" ht="57" customHeight="1" x14ac:dyDescent="0.2">
      <c r="A23" s="58" t="s">
        <v>30</v>
      </c>
      <c r="B23" s="151" t="s">
        <v>31</v>
      </c>
      <c r="C23" s="58" t="s">
        <v>38</v>
      </c>
      <c r="D23" s="58" t="s">
        <v>33</v>
      </c>
      <c r="E23" s="57">
        <v>1</v>
      </c>
      <c r="F23" s="151">
        <v>0</v>
      </c>
      <c r="G23" s="152">
        <f t="shared" si="0"/>
        <v>168</v>
      </c>
      <c r="H23" s="153">
        <v>44963</v>
      </c>
      <c r="I23" s="153">
        <v>45131</v>
      </c>
      <c r="J23" s="154">
        <v>4105000</v>
      </c>
      <c r="K23" s="155">
        <v>23672166.666666668</v>
      </c>
      <c r="L23" s="156"/>
      <c r="M23" s="156"/>
      <c r="N23" s="157">
        <f t="shared" si="1"/>
        <v>168</v>
      </c>
      <c r="O23" s="138"/>
    </row>
    <row r="24" spans="1:18" s="158" customFormat="1" ht="50.25" customHeight="1" x14ac:dyDescent="0.2">
      <c r="A24" s="58" t="s">
        <v>30</v>
      </c>
      <c r="B24" s="151" t="s">
        <v>31</v>
      </c>
      <c r="C24" s="58" t="s">
        <v>38</v>
      </c>
      <c r="D24" s="58" t="s">
        <v>33</v>
      </c>
      <c r="E24" s="57">
        <v>1</v>
      </c>
      <c r="F24" s="151">
        <v>0</v>
      </c>
      <c r="G24" s="152">
        <f t="shared" si="0"/>
        <v>310</v>
      </c>
      <c r="H24" s="153">
        <v>44963</v>
      </c>
      <c r="I24" s="153">
        <v>45276</v>
      </c>
      <c r="J24" s="154">
        <v>4105000</v>
      </c>
      <c r="K24" s="155">
        <v>42965666.666666664</v>
      </c>
      <c r="L24" s="156"/>
      <c r="M24" s="156"/>
      <c r="N24" s="157">
        <f t="shared" si="1"/>
        <v>310</v>
      </c>
      <c r="O24" s="138"/>
    </row>
    <row r="25" spans="1:18" ht="57.75" customHeight="1" x14ac:dyDescent="0.2">
      <c r="A25" s="75" t="s">
        <v>30</v>
      </c>
      <c r="B25" s="81" t="s">
        <v>36</v>
      </c>
      <c r="C25" s="93" t="s">
        <v>190</v>
      </c>
      <c r="D25" s="82" t="s">
        <v>33</v>
      </c>
      <c r="E25" s="76">
        <v>3</v>
      </c>
      <c r="F25" s="72">
        <v>0</v>
      </c>
      <c r="G25" s="77">
        <f t="shared" si="0"/>
        <v>59</v>
      </c>
      <c r="H25" s="73">
        <v>44963</v>
      </c>
      <c r="I25" s="73">
        <v>45021</v>
      </c>
      <c r="J25" s="78">
        <v>4105000</v>
      </c>
      <c r="K25" s="79">
        <v>26272000</v>
      </c>
      <c r="L25" s="80"/>
      <c r="M25" s="80"/>
      <c r="N25" s="94">
        <f t="shared" si="1"/>
        <v>59</v>
      </c>
      <c r="O25" s="138"/>
    </row>
    <row r="26" spans="1:18" ht="55.5" customHeight="1" x14ac:dyDescent="0.2">
      <c r="A26" s="75" t="s">
        <v>30</v>
      </c>
      <c r="B26" s="81" t="s">
        <v>36</v>
      </c>
      <c r="C26" s="93" t="s">
        <v>39</v>
      </c>
      <c r="D26" s="82" t="s">
        <v>33</v>
      </c>
      <c r="E26" s="76">
        <v>1</v>
      </c>
      <c r="F26" s="72">
        <v>0</v>
      </c>
      <c r="G26" s="77">
        <f t="shared" si="0"/>
        <v>256</v>
      </c>
      <c r="H26" s="73">
        <v>44963</v>
      </c>
      <c r="I26" s="73">
        <v>45221</v>
      </c>
      <c r="J26" s="78">
        <v>4105000</v>
      </c>
      <c r="K26" s="79">
        <v>35713500</v>
      </c>
      <c r="L26" s="80"/>
      <c r="M26" s="80"/>
      <c r="N26" s="94">
        <f t="shared" si="1"/>
        <v>256</v>
      </c>
      <c r="O26" s="138"/>
    </row>
    <row r="27" spans="1:18" ht="58.5" customHeight="1" x14ac:dyDescent="0.2">
      <c r="A27" s="82" t="s">
        <v>30</v>
      </c>
      <c r="B27" s="72" t="s">
        <v>31</v>
      </c>
      <c r="C27" s="93" t="s">
        <v>191</v>
      </c>
      <c r="D27" s="82" t="s">
        <v>33</v>
      </c>
      <c r="E27" s="76">
        <v>1</v>
      </c>
      <c r="F27" s="72">
        <v>0</v>
      </c>
      <c r="G27" s="77">
        <f t="shared" si="0"/>
        <v>250</v>
      </c>
      <c r="H27" s="73">
        <v>44963</v>
      </c>
      <c r="I27" s="73">
        <v>45215</v>
      </c>
      <c r="J27" s="78">
        <v>4105000</v>
      </c>
      <c r="K27" s="79">
        <v>34892500</v>
      </c>
      <c r="L27" s="78"/>
      <c r="M27" s="79"/>
      <c r="N27" s="94">
        <f t="shared" si="1"/>
        <v>250</v>
      </c>
      <c r="O27" s="138"/>
    </row>
    <row r="28" spans="1:18" ht="58.5" customHeight="1" x14ac:dyDescent="0.2">
      <c r="A28" s="82" t="s">
        <v>30</v>
      </c>
      <c r="B28" s="72" t="s">
        <v>31</v>
      </c>
      <c r="C28" s="93" t="s">
        <v>40</v>
      </c>
      <c r="D28" s="82" t="s">
        <v>33</v>
      </c>
      <c r="E28" s="76">
        <v>1</v>
      </c>
      <c r="F28" s="72">
        <v>0</v>
      </c>
      <c r="G28" s="77">
        <f t="shared" si="0"/>
        <v>310</v>
      </c>
      <c r="H28" s="73">
        <v>44963</v>
      </c>
      <c r="I28" s="73">
        <v>45276</v>
      </c>
      <c r="J28" s="78">
        <v>4105000</v>
      </c>
      <c r="K28" s="79">
        <v>42965666.666666664</v>
      </c>
      <c r="L28" s="78"/>
      <c r="M28" s="79"/>
      <c r="N28" s="94">
        <f t="shared" si="1"/>
        <v>310</v>
      </c>
      <c r="O28" s="138"/>
    </row>
    <row r="29" spans="1:18" ht="58.5" customHeight="1" x14ac:dyDescent="0.2">
      <c r="A29" s="82" t="s">
        <v>30</v>
      </c>
      <c r="B29" s="72" t="s">
        <v>31</v>
      </c>
      <c r="C29" s="93" t="s">
        <v>192</v>
      </c>
      <c r="D29" s="82" t="s">
        <v>33</v>
      </c>
      <c r="E29" s="76">
        <v>1</v>
      </c>
      <c r="F29" s="72">
        <v>0</v>
      </c>
      <c r="G29" s="77">
        <f t="shared" si="0"/>
        <v>175</v>
      </c>
      <c r="H29" s="73">
        <v>44963</v>
      </c>
      <c r="I29" s="73">
        <v>45139</v>
      </c>
      <c r="J29" s="78">
        <v>4105000</v>
      </c>
      <c r="K29" s="79">
        <v>24630000</v>
      </c>
      <c r="L29" s="78"/>
      <c r="M29" s="79"/>
      <c r="N29" s="94">
        <f t="shared" si="1"/>
        <v>175</v>
      </c>
      <c r="O29" s="138"/>
    </row>
    <row r="30" spans="1:18" ht="58.5" customHeight="1" x14ac:dyDescent="0.2">
      <c r="A30" s="82" t="s">
        <v>30</v>
      </c>
      <c r="B30" s="72" t="s">
        <v>31</v>
      </c>
      <c r="C30" s="93" t="s">
        <v>193</v>
      </c>
      <c r="D30" s="82" t="s">
        <v>33</v>
      </c>
      <c r="E30" s="76">
        <v>1</v>
      </c>
      <c r="F30" s="72">
        <v>0</v>
      </c>
      <c r="G30" s="77">
        <f t="shared" si="0"/>
        <v>204</v>
      </c>
      <c r="H30" s="73">
        <v>44963</v>
      </c>
      <c r="I30" s="73">
        <v>45168</v>
      </c>
      <c r="J30" s="78">
        <v>4105000</v>
      </c>
      <c r="K30" s="79">
        <v>28598166.666666668</v>
      </c>
      <c r="L30" s="78"/>
      <c r="M30" s="79"/>
      <c r="N30" s="94">
        <f t="shared" si="1"/>
        <v>204</v>
      </c>
      <c r="O30" s="138"/>
    </row>
    <row r="31" spans="1:18" ht="58.5" customHeight="1" x14ac:dyDescent="0.2">
      <c r="A31" s="82" t="s">
        <v>30</v>
      </c>
      <c r="B31" s="72" t="s">
        <v>31</v>
      </c>
      <c r="C31" s="93" t="s">
        <v>42</v>
      </c>
      <c r="D31" s="82" t="s">
        <v>33</v>
      </c>
      <c r="E31" s="76">
        <v>1</v>
      </c>
      <c r="F31" s="72">
        <v>0</v>
      </c>
      <c r="G31" s="77">
        <f t="shared" si="0"/>
        <v>287</v>
      </c>
      <c r="H31" s="73">
        <v>44963</v>
      </c>
      <c r="I31" s="73">
        <v>45253</v>
      </c>
      <c r="J31" s="78">
        <v>4105000</v>
      </c>
      <c r="K31" s="79">
        <v>39955333.333333336</v>
      </c>
      <c r="L31" s="78"/>
      <c r="M31" s="79"/>
      <c r="N31" s="94">
        <f t="shared" si="1"/>
        <v>287</v>
      </c>
      <c r="O31" s="138"/>
    </row>
    <row r="32" spans="1:18" ht="58.5" customHeight="1" x14ac:dyDescent="0.2">
      <c r="A32" s="82" t="s">
        <v>30</v>
      </c>
      <c r="B32" s="81" t="s">
        <v>36</v>
      </c>
      <c r="C32" s="93" t="s">
        <v>194</v>
      </c>
      <c r="D32" s="82" t="s">
        <v>33</v>
      </c>
      <c r="E32" s="76">
        <v>1</v>
      </c>
      <c r="F32" s="72">
        <v>0</v>
      </c>
      <c r="G32" s="77">
        <f t="shared" si="0"/>
        <v>256</v>
      </c>
      <c r="H32" s="73">
        <v>44963</v>
      </c>
      <c r="I32" s="73">
        <v>45221</v>
      </c>
      <c r="J32" s="78">
        <v>4105000</v>
      </c>
      <c r="K32" s="79">
        <v>35713500</v>
      </c>
      <c r="L32" s="78"/>
      <c r="M32" s="79"/>
      <c r="N32" s="94">
        <f t="shared" si="1"/>
        <v>256</v>
      </c>
      <c r="O32" s="138"/>
    </row>
    <row r="33" spans="1:15" ht="58.5" customHeight="1" x14ac:dyDescent="0.2">
      <c r="A33" s="82" t="s">
        <v>30</v>
      </c>
      <c r="B33" s="81" t="s">
        <v>31</v>
      </c>
      <c r="C33" s="93" t="s">
        <v>195</v>
      </c>
      <c r="D33" s="82" t="s">
        <v>33</v>
      </c>
      <c r="E33" s="76">
        <v>1</v>
      </c>
      <c r="F33" s="72">
        <v>0</v>
      </c>
      <c r="G33" s="77">
        <f t="shared" si="0"/>
        <v>250</v>
      </c>
      <c r="H33" s="73">
        <v>44963</v>
      </c>
      <c r="I33" s="73">
        <v>45215</v>
      </c>
      <c r="J33" s="78">
        <v>4105000</v>
      </c>
      <c r="K33" s="79">
        <v>34892500</v>
      </c>
      <c r="L33" s="78"/>
      <c r="M33" s="79"/>
      <c r="N33" s="94">
        <f t="shared" si="1"/>
        <v>250</v>
      </c>
      <c r="O33" s="138"/>
    </row>
    <row r="34" spans="1:15" ht="58.5" customHeight="1" x14ac:dyDescent="0.2">
      <c r="A34" s="82" t="s">
        <v>30</v>
      </c>
      <c r="B34" s="81" t="s">
        <v>36</v>
      </c>
      <c r="C34" s="93" t="s">
        <v>196</v>
      </c>
      <c r="D34" s="82" t="s">
        <v>33</v>
      </c>
      <c r="E34" s="76">
        <v>1</v>
      </c>
      <c r="F34" s="72">
        <v>0</v>
      </c>
      <c r="G34" s="77">
        <f t="shared" si="0"/>
        <v>160</v>
      </c>
      <c r="H34" s="73">
        <v>44963</v>
      </c>
      <c r="I34" s="73">
        <v>45123</v>
      </c>
      <c r="J34" s="78">
        <v>4105000</v>
      </c>
      <c r="K34" s="79">
        <v>22577500</v>
      </c>
      <c r="L34" s="78"/>
      <c r="M34" s="79"/>
      <c r="N34" s="94">
        <f t="shared" si="1"/>
        <v>160</v>
      </c>
      <c r="O34" s="138"/>
    </row>
    <row r="35" spans="1:15" ht="58.5" customHeight="1" x14ac:dyDescent="0.2">
      <c r="A35" s="82" t="s">
        <v>30</v>
      </c>
      <c r="B35" s="81" t="s">
        <v>36</v>
      </c>
      <c r="C35" s="93" t="s">
        <v>197</v>
      </c>
      <c r="D35" s="82" t="s">
        <v>33</v>
      </c>
      <c r="E35" s="76">
        <v>1</v>
      </c>
      <c r="F35" s="72">
        <v>0</v>
      </c>
      <c r="G35" s="77">
        <f t="shared" si="0"/>
        <v>160</v>
      </c>
      <c r="H35" s="73">
        <v>44963</v>
      </c>
      <c r="I35" s="73">
        <v>45123</v>
      </c>
      <c r="J35" s="78">
        <v>4105000</v>
      </c>
      <c r="K35" s="79">
        <v>22577500</v>
      </c>
      <c r="L35" s="78"/>
      <c r="M35" s="79"/>
      <c r="N35" s="94">
        <f t="shared" si="1"/>
        <v>160</v>
      </c>
      <c r="O35" s="138"/>
    </row>
    <row r="36" spans="1:15" ht="58.5" customHeight="1" x14ac:dyDescent="0.2">
      <c r="A36" s="82" t="s">
        <v>30</v>
      </c>
      <c r="B36" s="81" t="s">
        <v>36</v>
      </c>
      <c r="C36" s="93" t="s">
        <v>198</v>
      </c>
      <c r="D36" s="82" t="s">
        <v>33</v>
      </c>
      <c r="E36" s="76">
        <v>1</v>
      </c>
      <c r="F36" s="72">
        <v>0</v>
      </c>
      <c r="G36" s="77">
        <f t="shared" si="0"/>
        <v>250</v>
      </c>
      <c r="H36" s="73">
        <v>44963</v>
      </c>
      <c r="I36" s="73">
        <v>45215</v>
      </c>
      <c r="J36" s="78">
        <v>4105000</v>
      </c>
      <c r="K36" s="79">
        <v>34892500</v>
      </c>
      <c r="L36" s="78"/>
      <c r="M36" s="79"/>
      <c r="N36" s="94">
        <f t="shared" si="1"/>
        <v>250</v>
      </c>
      <c r="O36" s="138"/>
    </row>
    <row r="37" spans="1:15" ht="58.5" customHeight="1" x14ac:dyDescent="0.2">
      <c r="A37" s="82" t="s">
        <v>30</v>
      </c>
      <c r="B37" s="81" t="s">
        <v>36</v>
      </c>
      <c r="C37" s="93" t="s">
        <v>199</v>
      </c>
      <c r="D37" s="82" t="s">
        <v>33</v>
      </c>
      <c r="E37" s="76">
        <v>1</v>
      </c>
      <c r="F37" s="72">
        <v>0</v>
      </c>
      <c r="G37" s="77">
        <f t="shared" si="0"/>
        <v>58</v>
      </c>
      <c r="H37" s="73">
        <v>44963</v>
      </c>
      <c r="I37" s="73">
        <v>45020</v>
      </c>
      <c r="J37" s="78">
        <v>4105000</v>
      </c>
      <c r="K37" s="79">
        <v>8620500</v>
      </c>
      <c r="L37" s="78"/>
      <c r="M37" s="79"/>
      <c r="N37" s="94">
        <f t="shared" si="1"/>
        <v>58</v>
      </c>
      <c r="O37" s="138"/>
    </row>
    <row r="38" spans="1:15" ht="58.5" customHeight="1" x14ac:dyDescent="0.2">
      <c r="A38" s="82" t="s">
        <v>30</v>
      </c>
      <c r="B38" s="81" t="s">
        <v>36</v>
      </c>
      <c r="C38" s="93" t="s">
        <v>200</v>
      </c>
      <c r="D38" s="82" t="s">
        <v>33</v>
      </c>
      <c r="E38" s="76">
        <v>1</v>
      </c>
      <c r="F38" s="72">
        <v>0</v>
      </c>
      <c r="G38" s="77">
        <f t="shared" si="0"/>
        <v>58</v>
      </c>
      <c r="H38" s="73">
        <v>44963</v>
      </c>
      <c r="I38" s="73">
        <v>45020</v>
      </c>
      <c r="J38" s="78">
        <v>4105000</v>
      </c>
      <c r="K38" s="79">
        <v>8620500</v>
      </c>
      <c r="L38" s="78"/>
      <c r="M38" s="79"/>
      <c r="N38" s="94">
        <f t="shared" si="1"/>
        <v>58</v>
      </c>
      <c r="O38" s="138"/>
    </row>
    <row r="39" spans="1:15" ht="58.5" customHeight="1" x14ac:dyDescent="0.2">
      <c r="A39" s="82" t="s">
        <v>30</v>
      </c>
      <c r="B39" s="81" t="s">
        <v>36</v>
      </c>
      <c r="C39" s="93" t="s">
        <v>201</v>
      </c>
      <c r="D39" s="82" t="s">
        <v>33</v>
      </c>
      <c r="E39" s="76">
        <v>1</v>
      </c>
      <c r="F39" s="72">
        <v>0</v>
      </c>
      <c r="G39" s="77">
        <f t="shared" si="0"/>
        <v>78</v>
      </c>
      <c r="H39" s="73">
        <v>44963</v>
      </c>
      <c r="I39" s="73">
        <v>45040</v>
      </c>
      <c r="J39" s="78">
        <v>4105000</v>
      </c>
      <c r="K39" s="79">
        <v>11357166.666666668</v>
      </c>
      <c r="L39" s="78"/>
      <c r="M39" s="79"/>
      <c r="N39" s="94">
        <f t="shared" si="1"/>
        <v>78</v>
      </c>
      <c r="O39" s="138"/>
    </row>
    <row r="40" spans="1:15" ht="45" x14ac:dyDescent="0.2">
      <c r="A40" s="82" t="s">
        <v>30</v>
      </c>
      <c r="B40" s="81" t="s">
        <v>36</v>
      </c>
      <c r="C40" s="93" t="s">
        <v>202</v>
      </c>
      <c r="D40" s="82" t="s">
        <v>33</v>
      </c>
      <c r="E40" s="76">
        <v>1</v>
      </c>
      <c r="F40" s="72">
        <v>0</v>
      </c>
      <c r="G40" s="77">
        <f t="shared" si="0"/>
        <v>264</v>
      </c>
      <c r="H40" s="73">
        <v>44963</v>
      </c>
      <c r="I40" s="73">
        <v>45229</v>
      </c>
      <c r="J40" s="78">
        <v>4105000</v>
      </c>
      <c r="K40" s="79">
        <v>36808166.666666664</v>
      </c>
      <c r="L40" s="80"/>
      <c r="M40" s="80"/>
      <c r="N40" s="94">
        <f t="shared" si="1"/>
        <v>264</v>
      </c>
      <c r="O40" s="138"/>
    </row>
    <row r="41" spans="1:15" ht="62.25" customHeight="1" x14ac:dyDescent="0.2">
      <c r="A41" s="82" t="s">
        <v>30</v>
      </c>
      <c r="B41" s="81" t="s">
        <v>36</v>
      </c>
      <c r="C41" s="93" t="s">
        <v>203</v>
      </c>
      <c r="D41" s="82" t="s">
        <v>33</v>
      </c>
      <c r="E41" s="76">
        <v>1</v>
      </c>
      <c r="F41" s="72">
        <v>0</v>
      </c>
      <c r="G41" s="77">
        <f t="shared" si="0"/>
        <v>310</v>
      </c>
      <c r="H41" s="73">
        <v>44963</v>
      </c>
      <c r="I41" s="73">
        <v>45276</v>
      </c>
      <c r="J41" s="78">
        <v>4105000</v>
      </c>
      <c r="K41" s="79">
        <v>42965666.666666664</v>
      </c>
      <c r="L41" s="80"/>
      <c r="M41" s="80"/>
      <c r="N41" s="94">
        <f t="shared" si="1"/>
        <v>310</v>
      </c>
      <c r="O41" s="138"/>
    </row>
    <row r="42" spans="1:15" ht="62.25" customHeight="1" x14ac:dyDescent="0.2">
      <c r="A42" s="82" t="s">
        <v>30</v>
      </c>
      <c r="B42" s="81" t="s">
        <v>36</v>
      </c>
      <c r="C42" s="93" t="s">
        <v>204</v>
      </c>
      <c r="D42" s="82" t="s">
        <v>33</v>
      </c>
      <c r="E42" s="76">
        <v>1</v>
      </c>
      <c r="F42" s="72">
        <v>0</v>
      </c>
      <c r="G42" s="77">
        <f t="shared" si="0"/>
        <v>264</v>
      </c>
      <c r="H42" s="73">
        <v>44963</v>
      </c>
      <c r="I42" s="73">
        <v>45229</v>
      </c>
      <c r="J42" s="78">
        <v>4105000</v>
      </c>
      <c r="K42" s="79">
        <v>36808166.666666664</v>
      </c>
      <c r="L42" s="80"/>
      <c r="M42" s="80"/>
      <c r="N42" s="94">
        <f t="shared" si="1"/>
        <v>264</v>
      </c>
      <c r="O42" s="138"/>
    </row>
    <row r="43" spans="1:15" ht="62.25" customHeight="1" x14ac:dyDescent="0.2">
      <c r="A43" s="82" t="s">
        <v>30</v>
      </c>
      <c r="B43" s="81" t="s">
        <v>36</v>
      </c>
      <c r="C43" s="93" t="s">
        <v>204</v>
      </c>
      <c r="D43" s="82" t="s">
        <v>33</v>
      </c>
      <c r="E43" s="76">
        <v>1</v>
      </c>
      <c r="F43" s="72">
        <v>0</v>
      </c>
      <c r="G43" s="77">
        <f t="shared" si="0"/>
        <v>59</v>
      </c>
      <c r="H43" s="73">
        <v>44963</v>
      </c>
      <c r="I43" s="73">
        <v>45021</v>
      </c>
      <c r="J43" s="78">
        <v>4105000</v>
      </c>
      <c r="K43" s="79">
        <v>8757333.333333334</v>
      </c>
      <c r="L43" s="80"/>
      <c r="M43" s="80"/>
      <c r="N43" s="94">
        <f t="shared" si="1"/>
        <v>59</v>
      </c>
      <c r="O43" s="138"/>
    </row>
    <row r="44" spans="1:15" ht="62.25" customHeight="1" x14ac:dyDescent="0.2">
      <c r="A44" s="82" t="s">
        <v>30</v>
      </c>
      <c r="B44" s="81" t="s">
        <v>36</v>
      </c>
      <c r="C44" s="93" t="s">
        <v>204</v>
      </c>
      <c r="D44" s="82" t="s">
        <v>33</v>
      </c>
      <c r="E44" s="76">
        <v>1</v>
      </c>
      <c r="F44" s="72">
        <v>0</v>
      </c>
      <c r="G44" s="77">
        <f t="shared" si="0"/>
        <v>264</v>
      </c>
      <c r="H44" s="73">
        <v>44963</v>
      </c>
      <c r="I44" s="73">
        <v>45229</v>
      </c>
      <c r="J44" s="78">
        <v>4105000</v>
      </c>
      <c r="K44" s="79">
        <v>36808166.666666664</v>
      </c>
      <c r="L44" s="80"/>
      <c r="M44" s="80"/>
      <c r="N44" s="94">
        <f t="shared" si="1"/>
        <v>264</v>
      </c>
      <c r="O44" s="138"/>
    </row>
    <row r="45" spans="1:15" ht="45" x14ac:dyDescent="0.2">
      <c r="A45" s="82" t="s">
        <v>30</v>
      </c>
      <c r="B45" s="81" t="s">
        <v>36</v>
      </c>
      <c r="C45" s="93" t="s">
        <v>204</v>
      </c>
      <c r="D45" s="82" t="s">
        <v>33</v>
      </c>
      <c r="E45" s="76">
        <v>1</v>
      </c>
      <c r="F45" s="72">
        <v>0</v>
      </c>
      <c r="G45" s="77">
        <f t="shared" si="0"/>
        <v>89</v>
      </c>
      <c r="H45" s="73">
        <v>44963</v>
      </c>
      <c r="I45" s="73">
        <v>45051</v>
      </c>
      <c r="J45" s="78">
        <v>4105000</v>
      </c>
      <c r="K45" s="79">
        <v>12862333.333333334</v>
      </c>
      <c r="L45" s="80"/>
      <c r="M45" s="72"/>
      <c r="N45" s="94">
        <f t="shared" si="1"/>
        <v>89</v>
      </c>
      <c r="O45" s="138"/>
    </row>
    <row r="46" spans="1:15" ht="54.75" customHeight="1" x14ac:dyDescent="0.2">
      <c r="A46" s="82" t="s">
        <v>30</v>
      </c>
      <c r="B46" s="81" t="s">
        <v>36</v>
      </c>
      <c r="C46" s="93" t="s">
        <v>205</v>
      </c>
      <c r="D46" s="82" t="s">
        <v>33</v>
      </c>
      <c r="E46" s="76">
        <v>1</v>
      </c>
      <c r="F46" s="72">
        <v>0</v>
      </c>
      <c r="G46" s="77">
        <f t="shared" si="0"/>
        <v>149</v>
      </c>
      <c r="H46" s="73">
        <v>44963</v>
      </c>
      <c r="I46" s="73">
        <v>45112</v>
      </c>
      <c r="J46" s="78">
        <v>4105000</v>
      </c>
      <c r="K46" s="79">
        <v>21072333.333333332</v>
      </c>
      <c r="L46" s="80"/>
      <c r="M46" s="72"/>
      <c r="N46" s="94">
        <f t="shared" si="1"/>
        <v>149</v>
      </c>
      <c r="O46" s="138"/>
    </row>
    <row r="47" spans="1:15" ht="58.5" customHeight="1" x14ac:dyDescent="0.2">
      <c r="A47" s="82" t="s">
        <v>30</v>
      </c>
      <c r="B47" s="81" t="s">
        <v>36</v>
      </c>
      <c r="C47" s="93" t="s">
        <v>204</v>
      </c>
      <c r="D47" s="82" t="s">
        <v>33</v>
      </c>
      <c r="E47" s="76">
        <v>1</v>
      </c>
      <c r="F47" s="72">
        <v>0</v>
      </c>
      <c r="G47" s="77">
        <f t="shared" si="0"/>
        <v>255</v>
      </c>
      <c r="H47" s="73">
        <v>44963</v>
      </c>
      <c r="I47" s="73">
        <v>45220</v>
      </c>
      <c r="J47" s="78">
        <v>4105000</v>
      </c>
      <c r="K47" s="79">
        <v>35576666.666666664</v>
      </c>
      <c r="L47" s="80"/>
      <c r="M47" s="80"/>
      <c r="N47" s="94">
        <f t="shared" si="1"/>
        <v>255</v>
      </c>
      <c r="O47" s="138"/>
    </row>
    <row r="48" spans="1:15" ht="60" customHeight="1" x14ac:dyDescent="0.2">
      <c r="A48" s="82" t="s">
        <v>30</v>
      </c>
      <c r="B48" s="81" t="s">
        <v>36</v>
      </c>
      <c r="C48" s="93" t="s">
        <v>206</v>
      </c>
      <c r="D48" s="82" t="s">
        <v>33</v>
      </c>
      <c r="E48" s="76">
        <v>1</v>
      </c>
      <c r="F48" s="72">
        <v>0</v>
      </c>
      <c r="G48" s="77">
        <f t="shared" si="0"/>
        <v>256</v>
      </c>
      <c r="H48" s="73">
        <v>44963</v>
      </c>
      <c r="I48" s="73">
        <v>45221</v>
      </c>
      <c r="J48" s="83"/>
      <c r="K48" s="83"/>
      <c r="L48" s="78">
        <v>3705000</v>
      </c>
      <c r="M48" s="79">
        <v>32233500</v>
      </c>
      <c r="N48" s="94">
        <f t="shared" si="1"/>
        <v>256</v>
      </c>
      <c r="O48" s="138"/>
    </row>
    <row r="49" spans="1:15" ht="60.75" customHeight="1" x14ac:dyDescent="0.2">
      <c r="A49" s="82" t="s">
        <v>30</v>
      </c>
      <c r="B49" s="81" t="s">
        <v>31</v>
      </c>
      <c r="C49" s="93" t="s">
        <v>207</v>
      </c>
      <c r="D49" s="82" t="s">
        <v>33</v>
      </c>
      <c r="E49" s="76">
        <v>1</v>
      </c>
      <c r="F49" s="72">
        <v>0</v>
      </c>
      <c r="G49" s="77">
        <f t="shared" si="0"/>
        <v>57</v>
      </c>
      <c r="H49" s="73">
        <v>44963</v>
      </c>
      <c r="I49" s="73">
        <v>45019</v>
      </c>
      <c r="J49" s="83"/>
      <c r="K49" s="83"/>
      <c r="L49" s="78">
        <v>3705000</v>
      </c>
      <c r="M49" s="79">
        <v>7780500</v>
      </c>
      <c r="N49" s="94">
        <f t="shared" si="1"/>
        <v>57</v>
      </c>
      <c r="O49" s="138"/>
    </row>
    <row r="50" spans="1:15" ht="66" customHeight="1" x14ac:dyDescent="0.2">
      <c r="A50" s="82" t="s">
        <v>30</v>
      </c>
      <c r="B50" s="81" t="s">
        <v>36</v>
      </c>
      <c r="C50" s="93" t="s">
        <v>208</v>
      </c>
      <c r="D50" s="82" t="s">
        <v>33</v>
      </c>
      <c r="E50" s="76">
        <v>1</v>
      </c>
      <c r="F50" s="72">
        <v>0</v>
      </c>
      <c r="G50" s="77">
        <f t="shared" si="0"/>
        <v>255</v>
      </c>
      <c r="H50" s="73">
        <v>44963</v>
      </c>
      <c r="I50" s="73">
        <v>45220</v>
      </c>
      <c r="J50" s="78">
        <v>4105000</v>
      </c>
      <c r="K50" s="79">
        <v>35576666.666666664</v>
      </c>
      <c r="L50" s="80"/>
      <c r="M50" s="80"/>
      <c r="N50" s="94">
        <f t="shared" si="1"/>
        <v>255</v>
      </c>
      <c r="O50" s="138"/>
    </row>
    <row r="51" spans="1:15" ht="66.75" customHeight="1" x14ac:dyDescent="0.2">
      <c r="A51" s="82" t="s">
        <v>30</v>
      </c>
      <c r="B51" s="81" t="s">
        <v>36</v>
      </c>
      <c r="C51" s="93" t="s">
        <v>209</v>
      </c>
      <c r="D51" s="82" t="s">
        <v>33</v>
      </c>
      <c r="E51" s="76">
        <v>1</v>
      </c>
      <c r="F51" s="72">
        <v>0</v>
      </c>
      <c r="G51" s="77">
        <f t="shared" si="0"/>
        <v>255</v>
      </c>
      <c r="H51" s="73">
        <v>44963</v>
      </c>
      <c r="I51" s="73">
        <v>45220</v>
      </c>
      <c r="J51" s="78">
        <v>4105000</v>
      </c>
      <c r="K51" s="79">
        <v>35576666.666666664</v>
      </c>
      <c r="L51" s="80"/>
      <c r="M51" s="80"/>
      <c r="N51" s="94">
        <f t="shared" si="1"/>
        <v>255</v>
      </c>
      <c r="O51" s="138"/>
    </row>
    <row r="52" spans="1:15" ht="66" customHeight="1" x14ac:dyDescent="0.2">
      <c r="A52" s="82" t="s">
        <v>30</v>
      </c>
      <c r="B52" s="81" t="s">
        <v>36</v>
      </c>
      <c r="C52" s="93" t="s">
        <v>210</v>
      </c>
      <c r="D52" s="82" t="s">
        <v>33</v>
      </c>
      <c r="E52" s="76">
        <v>1</v>
      </c>
      <c r="F52" s="72">
        <v>0</v>
      </c>
      <c r="G52" s="77">
        <f t="shared" si="0"/>
        <v>255</v>
      </c>
      <c r="H52" s="73">
        <v>44963</v>
      </c>
      <c r="I52" s="73">
        <v>45220</v>
      </c>
      <c r="J52" s="78">
        <v>4105000</v>
      </c>
      <c r="K52" s="79">
        <v>35576666.666666664</v>
      </c>
      <c r="L52" s="80"/>
      <c r="M52" s="80"/>
      <c r="N52" s="94">
        <f t="shared" si="1"/>
        <v>255</v>
      </c>
      <c r="O52" s="138"/>
    </row>
    <row r="53" spans="1:15" ht="62.25" customHeight="1" x14ac:dyDescent="0.2">
      <c r="A53" s="82" t="s">
        <v>30</v>
      </c>
      <c r="B53" s="81" t="s">
        <v>36</v>
      </c>
      <c r="C53" s="93" t="s">
        <v>211</v>
      </c>
      <c r="D53" s="82" t="s">
        <v>33</v>
      </c>
      <c r="E53" s="76">
        <v>1</v>
      </c>
      <c r="F53" s="72">
        <v>0</v>
      </c>
      <c r="G53" s="77">
        <f t="shared" si="0"/>
        <v>255</v>
      </c>
      <c r="H53" s="73">
        <v>44963</v>
      </c>
      <c r="I53" s="73">
        <v>45220</v>
      </c>
      <c r="J53" s="78">
        <v>4105000</v>
      </c>
      <c r="K53" s="79">
        <v>35576666.666666664</v>
      </c>
      <c r="L53" s="80"/>
      <c r="M53" s="80"/>
      <c r="N53" s="94">
        <f t="shared" si="1"/>
        <v>255</v>
      </c>
      <c r="O53" s="138"/>
    </row>
    <row r="54" spans="1:15" ht="96" customHeight="1" x14ac:dyDescent="0.2">
      <c r="A54" s="82" t="s">
        <v>30</v>
      </c>
      <c r="B54" s="81" t="s">
        <v>36</v>
      </c>
      <c r="C54" s="93" t="s">
        <v>212</v>
      </c>
      <c r="D54" s="82" t="s">
        <v>33</v>
      </c>
      <c r="E54" s="76">
        <v>9</v>
      </c>
      <c r="F54" s="72">
        <v>0</v>
      </c>
      <c r="G54" s="77">
        <f t="shared" si="0"/>
        <v>204</v>
      </c>
      <c r="H54" s="73">
        <v>44963</v>
      </c>
      <c r="I54" s="73">
        <v>45169</v>
      </c>
      <c r="J54" s="78">
        <v>4105000</v>
      </c>
      <c r="K54" s="79">
        <v>258615000</v>
      </c>
      <c r="L54" s="80"/>
      <c r="M54" s="80"/>
      <c r="N54" s="94">
        <f t="shared" si="1"/>
        <v>204</v>
      </c>
      <c r="O54" s="138"/>
    </row>
    <row r="55" spans="1:15" ht="61.5" customHeight="1" x14ac:dyDescent="0.2">
      <c r="A55" s="82" t="s">
        <v>30</v>
      </c>
      <c r="B55" s="81"/>
      <c r="C55" s="93" t="s">
        <v>194</v>
      </c>
      <c r="D55" s="82" t="s">
        <v>33</v>
      </c>
      <c r="E55" s="76">
        <v>1</v>
      </c>
      <c r="F55" s="72">
        <v>0</v>
      </c>
      <c r="G55" s="77">
        <f t="shared" si="0"/>
        <v>99</v>
      </c>
      <c r="H55" s="73">
        <v>44963</v>
      </c>
      <c r="I55" s="73">
        <v>45061</v>
      </c>
      <c r="J55" s="78">
        <v>4105000</v>
      </c>
      <c r="K55" s="79">
        <v>14230666.666666666</v>
      </c>
      <c r="L55" s="80"/>
      <c r="M55" s="80"/>
      <c r="N55" s="94">
        <f t="shared" si="1"/>
        <v>99</v>
      </c>
      <c r="O55" s="138"/>
    </row>
    <row r="56" spans="1:15" ht="57.75" customHeight="1" x14ac:dyDescent="0.2">
      <c r="A56" s="82" t="s">
        <v>30</v>
      </c>
      <c r="B56" s="81" t="s">
        <v>36</v>
      </c>
      <c r="C56" s="93" t="s">
        <v>213</v>
      </c>
      <c r="D56" s="82" t="s">
        <v>33</v>
      </c>
      <c r="E56" s="76">
        <v>1</v>
      </c>
      <c r="F56" s="72">
        <v>0</v>
      </c>
      <c r="G56" s="77">
        <f t="shared" si="0"/>
        <v>99</v>
      </c>
      <c r="H56" s="73">
        <v>44963</v>
      </c>
      <c r="I56" s="73">
        <v>45061</v>
      </c>
      <c r="J56" s="78">
        <v>4105000</v>
      </c>
      <c r="K56" s="79">
        <v>14230666.666666666</v>
      </c>
      <c r="L56" s="80"/>
      <c r="M56" s="80"/>
      <c r="N56" s="94">
        <f t="shared" si="1"/>
        <v>99</v>
      </c>
      <c r="O56" s="138"/>
    </row>
    <row r="57" spans="1:15" ht="58.5" customHeight="1" x14ac:dyDescent="0.2">
      <c r="A57" s="82" t="s">
        <v>30</v>
      </c>
      <c r="B57" s="81" t="s">
        <v>36</v>
      </c>
      <c r="C57" s="93" t="s">
        <v>214</v>
      </c>
      <c r="D57" s="82" t="s">
        <v>33</v>
      </c>
      <c r="E57" s="76">
        <v>1</v>
      </c>
      <c r="F57" s="72">
        <v>0</v>
      </c>
      <c r="G57" s="77">
        <f t="shared" si="0"/>
        <v>99</v>
      </c>
      <c r="H57" s="73">
        <v>44963</v>
      </c>
      <c r="I57" s="73">
        <v>45061</v>
      </c>
      <c r="J57" s="78">
        <v>4105000</v>
      </c>
      <c r="K57" s="79">
        <v>14230666.666666666</v>
      </c>
      <c r="L57" s="80"/>
      <c r="M57" s="80"/>
      <c r="N57" s="94">
        <f t="shared" si="1"/>
        <v>99</v>
      </c>
      <c r="O57" s="138"/>
    </row>
    <row r="58" spans="1:15" ht="59.25" customHeight="1" x14ac:dyDescent="0.2">
      <c r="A58" s="82" t="s">
        <v>30</v>
      </c>
      <c r="B58" s="81" t="s">
        <v>36</v>
      </c>
      <c r="C58" s="93" t="s">
        <v>215</v>
      </c>
      <c r="D58" s="82" t="s">
        <v>33</v>
      </c>
      <c r="E58" s="76">
        <v>1</v>
      </c>
      <c r="F58" s="72">
        <v>0</v>
      </c>
      <c r="G58" s="77">
        <f t="shared" si="0"/>
        <v>99</v>
      </c>
      <c r="H58" s="73">
        <v>44963</v>
      </c>
      <c r="I58" s="73">
        <v>45061</v>
      </c>
      <c r="J58" s="78">
        <v>4105000</v>
      </c>
      <c r="K58" s="79">
        <v>14230666.666666666</v>
      </c>
      <c r="L58" s="80"/>
      <c r="M58" s="80"/>
      <c r="N58" s="94">
        <f t="shared" si="1"/>
        <v>99</v>
      </c>
      <c r="O58" s="138"/>
    </row>
    <row r="59" spans="1:15" ht="58.5" customHeight="1" x14ac:dyDescent="0.2">
      <c r="A59" s="82" t="s">
        <v>30</v>
      </c>
      <c r="B59" s="81" t="s">
        <v>36</v>
      </c>
      <c r="C59" s="93" t="s">
        <v>216</v>
      </c>
      <c r="D59" s="82" t="s">
        <v>33</v>
      </c>
      <c r="E59" s="76">
        <v>1</v>
      </c>
      <c r="F59" s="72">
        <v>0</v>
      </c>
      <c r="G59" s="77">
        <f t="shared" si="0"/>
        <v>99</v>
      </c>
      <c r="H59" s="73">
        <v>44963</v>
      </c>
      <c r="I59" s="73">
        <v>45061</v>
      </c>
      <c r="J59" s="78">
        <v>4105000</v>
      </c>
      <c r="K59" s="79">
        <v>14230666.666666666</v>
      </c>
      <c r="L59" s="80"/>
      <c r="M59" s="80"/>
      <c r="N59" s="94">
        <f t="shared" si="1"/>
        <v>99</v>
      </c>
      <c r="O59" s="138"/>
    </row>
    <row r="60" spans="1:15" ht="45" x14ac:dyDescent="0.2">
      <c r="A60" s="82" t="s">
        <v>30</v>
      </c>
      <c r="B60" s="81" t="s">
        <v>36</v>
      </c>
      <c r="C60" s="93" t="s">
        <v>217</v>
      </c>
      <c r="D60" s="82" t="s">
        <v>33</v>
      </c>
      <c r="E60" s="76">
        <v>1</v>
      </c>
      <c r="F60" s="72">
        <v>0</v>
      </c>
      <c r="G60" s="77">
        <f t="shared" si="0"/>
        <v>107</v>
      </c>
      <c r="H60" s="73">
        <v>44963</v>
      </c>
      <c r="I60" s="73">
        <v>45069</v>
      </c>
      <c r="J60" s="78">
        <v>4105000</v>
      </c>
      <c r="K60" s="79">
        <v>15325333.333333334</v>
      </c>
      <c r="L60" s="80"/>
      <c r="M60" s="80"/>
      <c r="N60" s="94">
        <f t="shared" si="1"/>
        <v>107</v>
      </c>
      <c r="O60" s="138"/>
    </row>
    <row r="61" spans="1:15" ht="45" x14ac:dyDescent="0.2">
      <c r="A61" s="82" t="s">
        <v>30</v>
      </c>
      <c r="B61" s="81" t="s">
        <v>36</v>
      </c>
      <c r="C61" s="93" t="s">
        <v>218</v>
      </c>
      <c r="D61" s="82" t="s">
        <v>33</v>
      </c>
      <c r="E61" s="76">
        <v>2</v>
      </c>
      <c r="F61" s="72">
        <v>0</v>
      </c>
      <c r="G61" s="77">
        <f t="shared" si="0"/>
        <v>100</v>
      </c>
      <c r="H61" s="73">
        <v>44963</v>
      </c>
      <c r="I61" s="73">
        <v>45062</v>
      </c>
      <c r="J61" s="78">
        <v>4105000</v>
      </c>
      <c r="K61" s="79">
        <v>28735000</v>
      </c>
      <c r="L61" s="80"/>
      <c r="M61" s="80"/>
      <c r="N61" s="94">
        <f t="shared" si="1"/>
        <v>100</v>
      </c>
      <c r="O61" s="139"/>
    </row>
    <row r="62" spans="1:15" x14ac:dyDescent="0.2">
      <c r="A62" s="48"/>
      <c r="B62" s="48"/>
      <c r="C62" s="41"/>
      <c r="D62" s="41"/>
      <c r="E62" s="84">
        <f>SUM(E16:E61)</f>
        <v>59</v>
      </c>
      <c r="F62" s="48"/>
      <c r="G62" s="48"/>
      <c r="H62" s="85"/>
      <c r="I62" s="86"/>
      <c r="J62" s="87"/>
      <c r="K62" s="88">
        <f>SUM(K16:K61)</f>
        <v>1464253500.0000002</v>
      </c>
      <c r="L62" s="89"/>
      <c r="M62" s="88">
        <f>SUM(M16:M61)</f>
        <v>40014000</v>
      </c>
      <c r="N62" s="90"/>
      <c r="O62" s="18"/>
    </row>
    <row r="63" spans="1:15" ht="15.75" thickBot="1" x14ac:dyDescent="0.25">
      <c r="A63" s="136" t="s">
        <v>137</v>
      </c>
      <c r="B63" s="134"/>
      <c r="C63" s="134"/>
      <c r="D63" s="134"/>
      <c r="E63" s="134"/>
      <c r="F63" s="134"/>
      <c r="G63" s="134"/>
      <c r="H63" s="134"/>
      <c r="I63" s="134"/>
      <c r="J63" s="135"/>
      <c r="K63" s="133">
        <f>+K62+M62</f>
        <v>1504267500.0000002</v>
      </c>
      <c r="L63" s="134"/>
      <c r="M63" s="134"/>
      <c r="N63" s="135"/>
      <c r="O63" s="18"/>
    </row>
    <row r="64" spans="1:15" x14ac:dyDescent="0.2">
      <c r="K64" s="54"/>
      <c r="L64" s="21"/>
      <c r="M64" s="21"/>
      <c r="O64" s="22"/>
    </row>
    <row r="65" spans="1:15" x14ac:dyDescent="0.2">
      <c r="K65" s="54"/>
      <c r="L65" s="21"/>
      <c r="M65" s="21"/>
      <c r="O65" s="22"/>
    </row>
    <row r="68" spans="1:15" ht="15" x14ac:dyDescent="0.25">
      <c r="A68" s="95" t="s">
        <v>73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</row>
    <row r="69" spans="1:15" ht="15" x14ac:dyDescent="0.25">
      <c r="A69" s="95" t="s">
        <v>74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</row>
  </sheetData>
  <mergeCells count="36">
    <mergeCell ref="B16:B17"/>
    <mergeCell ref="C16:C17"/>
    <mergeCell ref="A68:O68"/>
    <mergeCell ref="A69:O69"/>
    <mergeCell ref="K63:N63"/>
    <mergeCell ref="A63:J63"/>
    <mergeCell ref="A16:A17"/>
    <mergeCell ref="O16:O61"/>
    <mergeCell ref="M13:M14"/>
    <mergeCell ref="O13:O14"/>
    <mergeCell ref="H14:H15"/>
    <mergeCell ref="I14:I15"/>
    <mergeCell ref="J15:K15"/>
    <mergeCell ref="L15:M15"/>
    <mergeCell ref="L13:L14"/>
    <mergeCell ref="E13:E15"/>
    <mergeCell ref="F13:G14"/>
    <mergeCell ref="H13:I13"/>
    <mergeCell ref="J13:J14"/>
    <mergeCell ref="A8:J8"/>
    <mergeCell ref="A12:C12"/>
    <mergeCell ref="A13:A15"/>
    <mergeCell ref="B13:B15"/>
    <mergeCell ref="C13:C15"/>
    <mergeCell ref="D13:D15"/>
    <mergeCell ref="A9:C9"/>
    <mergeCell ref="A10:C10"/>
    <mergeCell ref="J10:O10"/>
    <mergeCell ref="A11:C11"/>
    <mergeCell ref="K11:O11"/>
    <mergeCell ref="K13:K14"/>
    <mergeCell ref="A1:N2"/>
    <mergeCell ref="A3:O3"/>
    <mergeCell ref="A4:O4"/>
    <mergeCell ref="A5:O5"/>
    <mergeCell ref="A6:O6"/>
  </mergeCells>
  <pageMargins left="0.7" right="0.7" top="0.75" bottom="0.75" header="0.3" footer="0.3"/>
  <pageSetup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37"/>
  <sheetViews>
    <sheetView showGridLines="0" workbookViewId="0">
      <selection activeCell="K5" sqref="K5"/>
    </sheetView>
  </sheetViews>
  <sheetFormatPr baseColWidth="10" defaultColWidth="11.42578125" defaultRowHeight="15" x14ac:dyDescent="0.2"/>
  <cols>
    <col min="1" max="1" width="5.5703125" style="26" customWidth="1"/>
    <col min="2" max="2" width="29" style="26" customWidth="1"/>
    <col min="3" max="3" width="16.5703125" style="26" customWidth="1"/>
    <col min="4" max="4" width="19.28515625" style="26" customWidth="1"/>
    <col min="5" max="6" width="11.42578125" style="26"/>
    <col min="7" max="7" width="6.42578125" style="26" customWidth="1"/>
    <col min="8" max="8" width="9.5703125" style="26" customWidth="1"/>
    <col min="9" max="9" width="9.42578125" style="26" customWidth="1"/>
    <col min="10" max="10" width="12.42578125" style="26" customWidth="1"/>
    <col min="11" max="16384" width="11.42578125" style="26"/>
  </cols>
  <sheetData>
    <row r="1" spans="2:17" ht="10.5" customHeight="1" x14ac:dyDescent="0.2"/>
    <row r="2" spans="2:17" ht="30.75" customHeight="1" x14ac:dyDescent="0.2"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27"/>
      <c r="M2" s="27"/>
      <c r="N2" s="27"/>
      <c r="O2" s="27"/>
      <c r="P2" s="27"/>
    </row>
    <row r="3" spans="2:17" ht="40.5" customHeight="1" x14ac:dyDescent="0.2"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27"/>
      <c r="M3" s="27"/>
      <c r="N3" s="27"/>
      <c r="O3" s="27"/>
      <c r="P3" s="27"/>
    </row>
    <row r="4" spans="2:17" ht="25.5" customHeight="1" x14ac:dyDescent="0.2">
      <c r="B4" s="142" t="s">
        <v>138</v>
      </c>
      <c r="C4" s="142"/>
      <c r="D4" s="142"/>
      <c r="E4" s="142"/>
      <c r="F4" s="142"/>
      <c r="G4" s="142"/>
      <c r="H4" s="142"/>
      <c r="I4" s="142"/>
      <c r="J4" s="142"/>
      <c r="K4" s="28" t="s">
        <v>0</v>
      </c>
      <c r="L4" s="27"/>
      <c r="M4" s="27"/>
      <c r="N4" s="27"/>
      <c r="O4" s="27"/>
      <c r="P4" s="27"/>
    </row>
    <row r="5" spans="2:17" s="29" customFormat="1" ht="30" customHeight="1" x14ac:dyDescent="0.2">
      <c r="B5" s="142"/>
      <c r="C5" s="142"/>
      <c r="D5" s="142"/>
      <c r="E5" s="142"/>
      <c r="F5" s="142"/>
      <c r="G5" s="142"/>
      <c r="H5" s="142"/>
      <c r="I5" s="142"/>
      <c r="J5" s="142"/>
      <c r="K5" s="39" t="s">
        <v>139</v>
      </c>
      <c r="M5" s="30"/>
      <c r="N5" s="30"/>
      <c r="O5" s="30"/>
      <c r="P5" s="30"/>
      <c r="Q5" s="30"/>
    </row>
    <row r="6" spans="2:17" ht="23.25" customHeight="1" x14ac:dyDescent="0.2">
      <c r="B6" s="142" t="s">
        <v>140</v>
      </c>
      <c r="C6" s="142"/>
      <c r="D6" s="142"/>
      <c r="E6" s="142"/>
      <c r="F6" s="142"/>
      <c r="G6" s="142"/>
      <c r="H6" s="142"/>
      <c r="I6" s="142"/>
      <c r="J6" s="142"/>
      <c r="K6" s="142"/>
    </row>
    <row r="7" spans="2:17" ht="18" x14ac:dyDescent="0.2">
      <c r="B7" s="142" t="s">
        <v>141</v>
      </c>
      <c r="C7" s="142"/>
      <c r="D7" s="142"/>
      <c r="E7" s="142"/>
      <c r="F7" s="142"/>
      <c r="G7" s="142"/>
      <c r="H7" s="142"/>
      <c r="I7" s="142"/>
      <c r="J7" s="142"/>
      <c r="K7" s="142"/>
    </row>
    <row r="8" spans="2:17" ht="18" x14ac:dyDescent="0.25">
      <c r="B8" s="143" t="s">
        <v>142</v>
      </c>
      <c r="C8" s="143"/>
      <c r="D8" s="143"/>
      <c r="E8" s="143"/>
      <c r="F8" s="143"/>
      <c r="G8" s="143"/>
      <c r="H8" s="143"/>
      <c r="I8" s="143"/>
      <c r="J8" s="143"/>
      <c r="K8" s="143"/>
    </row>
    <row r="9" spans="2:17" x14ac:dyDescent="0.2">
      <c r="B9" s="140" t="s">
        <v>143</v>
      </c>
      <c r="C9" s="140"/>
      <c r="D9" s="140"/>
      <c r="E9" s="140"/>
      <c r="F9" s="140"/>
      <c r="G9" s="140"/>
      <c r="H9" s="140"/>
      <c r="I9" s="140"/>
      <c r="J9" s="140"/>
      <c r="K9" s="140"/>
    </row>
    <row r="10" spans="2:17" x14ac:dyDescent="0.2">
      <c r="B10" s="140" t="s">
        <v>144</v>
      </c>
      <c r="C10" s="140"/>
      <c r="D10" s="140"/>
      <c r="E10" s="140"/>
      <c r="F10" s="140"/>
      <c r="G10" s="140"/>
      <c r="H10" s="140"/>
      <c r="I10" s="140"/>
      <c r="J10" s="140"/>
      <c r="K10" s="140"/>
    </row>
    <row r="11" spans="2:17" x14ac:dyDescent="0.2">
      <c r="B11" s="144" t="s">
        <v>145</v>
      </c>
      <c r="C11" s="144"/>
      <c r="D11" s="144"/>
      <c r="E11" s="144"/>
      <c r="F11" s="144"/>
      <c r="G11" s="144"/>
      <c r="H11" s="144"/>
      <c r="I11" s="144"/>
      <c r="J11" s="144"/>
      <c r="K11" s="144"/>
    </row>
    <row r="12" spans="2:17" x14ac:dyDescent="0.2">
      <c r="B12" s="140" t="s">
        <v>146</v>
      </c>
      <c r="C12" s="140"/>
      <c r="D12" s="140"/>
      <c r="E12" s="140"/>
      <c r="F12" s="140"/>
      <c r="G12" s="140"/>
      <c r="H12" s="140"/>
      <c r="I12" s="140"/>
      <c r="J12" s="140"/>
      <c r="K12" s="140"/>
    </row>
    <row r="13" spans="2:17" x14ac:dyDescent="0.2">
      <c r="B13" s="140" t="s">
        <v>147</v>
      </c>
      <c r="C13" s="140"/>
      <c r="D13" s="140"/>
      <c r="E13" s="140"/>
      <c r="F13" s="140"/>
      <c r="G13" s="140"/>
      <c r="H13" s="140"/>
      <c r="I13" s="140"/>
      <c r="J13" s="140"/>
      <c r="K13" s="140"/>
    </row>
    <row r="14" spans="2:17" x14ac:dyDescent="0.2">
      <c r="B14" s="140" t="s">
        <v>148</v>
      </c>
      <c r="C14" s="140"/>
      <c r="D14" s="140"/>
      <c r="E14" s="140"/>
      <c r="F14" s="140"/>
      <c r="G14" s="140"/>
      <c r="H14" s="140"/>
      <c r="I14" s="140"/>
      <c r="J14" s="140"/>
      <c r="K14" s="140"/>
    </row>
    <row r="15" spans="2:17" x14ac:dyDescent="0.2">
      <c r="B15" s="140" t="s">
        <v>149</v>
      </c>
      <c r="C15" s="140"/>
      <c r="D15" s="140"/>
      <c r="E15" s="140"/>
      <c r="F15" s="140"/>
      <c r="G15" s="140"/>
      <c r="H15" s="140"/>
      <c r="I15" s="140"/>
      <c r="J15" s="140"/>
      <c r="K15" s="140"/>
    </row>
    <row r="16" spans="2:17" s="37" customFormat="1" x14ac:dyDescent="0.2">
      <c r="B16" s="140" t="s">
        <v>150</v>
      </c>
      <c r="C16" s="140"/>
      <c r="D16" s="140"/>
      <c r="E16" s="140"/>
      <c r="F16" s="140"/>
      <c r="G16" s="140"/>
      <c r="H16" s="140"/>
      <c r="I16" s="140"/>
      <c r="J16" s="140"/>
      <c r="K16" s="140"/>
    </row>
    <row r="17" spans="2:14" ht="18" x14ac:dyDescent="0.25">
      <c r="B17" s="143" t="s">
        <v>151</v>
      </c>
      <c r="C17" s="143"/>
      <c r="D17" s="143"/>
      <c r="E17" s="143"/>
      <c r="F17" s="143"/>
      <c r="G17" s="143"/>
      <c r="H17" s="143"/>
      <c r="I17" s="143"/>
      <c r="J17" s="143"/>
      <c r="K17" s="143"/>
    </row>
    <row r="18" spans="2:14" ht="4.5" customHeight="1" x14ac:dyDescent="0.25">
      <c r="B18" s="145"/>
      <c r="C18" s="145"/>
      <c r="D18" s="145"/>
      <c r="E18" s="145"/>
      <c r="F18" s="145"/>
      <c r="G18" s="145"/>
      <c r="H18" s="145"/>
      <c r="I18" s="145"/>
      <c r="J18" s="145"/>
      <c r="K18" s="145"/>
    </row>
    <row r="19" spans="2:14" ht="15.75" x14ac:dyDescent="0.2">
      <c r="B19" s="31" t="s">
        <v>152</v>
      </c>
      <c r="C19" s="146" t="s">
        <v>153</v>
      </c>
      <c r="D19" s="146"/>
      <c r="E19" s="146"/>
      <c r="F19" s="146"/>
      <c r="G19" s="146"/>
      <c r="H19" s="146" t="s">
        <v>154</v>
      </c>
      <c r="I19" s="146"/>
      <c r="J19" s="146"/>
      <c r="K19" s="146"/>
      <c r="L19" s="32"/>
      <c r="M19" s="32"/>
      <c r="N19" s="32"/>
    </row>
    <row r="20" spans="2:14" x14ac:dyDescent="0.2">
      <c r="B20" s="33" t="s">
        <v>155</v>
      </c>
      <c r="C20" s="147" t="s">
        <v>156</v>
      </c>
      <c r="D20" s="147"/>
      <c r="E20" s="147"/>
      <c r="F20" s="147"/>
      <c r="G20" s="147"/>
      <c r="H20" s="147"/>
      <c r="I20" s="147"/>
      <c r="J20" s="147"/>
      <c r="K20" s="147"/>
    </row>
    <row r="21" spans="2:14" ht="30" x14ac:dyDescent="0.2">
      <c r="B21" s="34" t="s">
        <v>157</v>
      </c>
      <c r="C21" s="148" t="s">
        <v>158</v>
      </c>
      <c r="D21" s="148"/>
      <c r="E21" s="148"/>
      <c r="F21" s="148"/>
      <c r="G21" s="148"/>
      <c r="H21" s="148"/>
      <c r="I21" s="148"/>
      <c r="J21" s="148"/>
      <c r="K21" s="148"/>
    </row>
    <row r="22" spans="2:14" x14ac:dyDescent="0.2">
      <c r="B22" s="34" t="s">
        <v>159</v>
      </c>
      <c r="C22" s="148" t="s">
        <v>160</v>
      </c>
      <c r="D22" s="148"/>
      <c r="E22" s="148"/>
      <c r="F22" s="148"/>
      <c r="G22" s="148"/>
      <c r="H22" s="148"/>
      <c r="I22" s="148"/>
      <c r="J22" s="148"/>
      <c r="K22" s="148"/>
    </row>
    <row r="23" spans="2:14" x14ac:dyDescent="0.2">
      <c r="B23" s="34" t="s">
        <v>161</v>
      </c>
      <c r="C23" s="148" t="s">
        <v>162</v>
      </c>
      <c r="D23" s="148"/>
      <c r="E23" s="148"/>
      <c r="F23" s="148"/>
      <c r="G23" s="148"/>
      <c r="H23" s="148"/>
      <c r="I23" s="148"/>
      <c r="J23" s="148"/>
      <c r="K23" s="148"/>
    </row>
    <row r="24" spans="2:14" ht="28.5" customHeight="1" x14ac:dyDescent="0.2">
      <c r="B24" s="34" t="s">
        <v>163</v>
      </c>
      <c r="C24" s="148" t="s">
        <v>164</v>
      </c>
      <c r="D24" s="148"/>
      <c r="E24" s="148"/>
      <c r="F24" s="148"/>
      <c r="G24" s="148"/>
      <c r="H24" s="148"/>
      <c r="I24" s="148"/>
      <c r="J24" s="148"/>
      <c r="K24" s="148"/>
    </row>
    <row r="25" spans="2:14" x14ac:dyDescent="0.2">
      <c r="B25" s="34" t="s">
        <v>165</v>
      </c>
      <c r="C25" s="148" t="s">
        <v>166</v>
      </c>
      <c r="D25" s="148"/>
      <c r="E25" s="148"/>
      <c r="F25" s="148"/>
      <c r="G25" s="148"/>
      <c r="H25" s="148"/>
      <c r="I25" s="148"/>
      <c r="J25" s="148"/>
      <c r="K25" s="148"/>
    </row>
    <row r="26" spans="2:14" ht="31.5" customHeight="1" x14ac:dyDescent="0.2">
      <c r="B26" s="34" t="s">
        <v>167</v>
      </c>
      <c r="C26" s="148" t="s">
        <v>168</v>
      </c>
      <c r="D26" s="148"/>
      <c r="E26" s="148"/>
      <c r="F26" s="148"/>
      <c r="G26" s="148"/>
      <c r="H26" s="148"/>
      <c r="I26" s="148"/>
      <c r="J26" s="148"/>
      <c r="K26" s="148"/>
    </row>
    <row r="27" spans="2:14" ht="30" x14ac:dyDescent="0.2">
      <c r="B27" s="34" t="s">
        <v>169</v>
      </c>
      <c r="C27" s="148" t="s">
        <v>170</v>
      </c>
      <c r="D27" s="148"/>
      <c r="E27" s="148"/>
      <c r="F27" s="148"/>
      <c r="G27" s="148"/>
      <c r="H27" s="148"/>
      <c r="I27" s="148"/>
      <c r="J27" s="148"/>
      <c r="K27" s="148"/>
    </row>
    <row r="28" spans="2:14" x14ac:dyDescent="0.2">
      <c r="B28" s="34" t="s">
        <v>171</v>
      </c>
      <c r="C28" s="148" t="s">
        <v>172</v>
      </c>
      <c r="D28" s="148"/>
      <c r="E28" s="148"/>
      <c r="F28" s="148"/>
      <c r="G28" s="148"/>
      <c r="H28" s="148"/>
      <c r="I28" s="148"/>
      <c r="J28" s="148"/>
      <c r="K28" s="148"/>
    </row>
    <row r="29" spans="2:14" x14ac:dyDescent="0.2">
      <c r="B29" s="34" t="s">
        <v>16</v>
      </c>
      <c r="C29" s="148" t="s">
        <v>173</v>
      </c>
      <c r="D29" s="148"/>
      <c r="E29" s="148"/>
      <c r="F29" s="148"/>
      <c r="G29" s="148"/>
      <c r="H29" s="148"/>
      <c r="I29" s="148"/>
      <c r="J29" s="148"/>
      <c r="K29" s="148"/>
    </row>
    <row r="30" spans="2:14" ht="30" x14ac:dyDescent="0.2">
      <c r="B30" s="34" t="s">
        <v>174</v>
      </c>
      <c r="C30" s="148" t="s">
        <v>175</v>
      </c>
      <c r="D30" s="148"/>
      <c r="E30" s="148"/>
      <c r="F30" s="148"/>
      <c r="G30" s="148"/>
      <c r="H30" s="148"/>
      <c r="I30" s="148"/>
      <c r="J30" s="148"/>
      <c r="K30" s="148"/>
    </row>
    <row r="31" spans="2:14" ht="45" x14ac:dyDescent="0.2">
      <c r="B31" s="34" t="s">
        <v>18</v>
      </c>
      <c r="C31" s="148" t="s">
        <v>176</v>
      </c>
      <c r="D31" s="148"/>
      <c r="E31" s="148"/>
      <c r="F31" s="148"/>
      <c r="G31" s="148"/>
      <c r="H31" s="148"/>
      <c r="I31" s="148"/>
      <c r="J31" s="148"/>
      <c r="K31" s="148"/>
    </row>
    <row r="32" spans="2:14" ht="30" x14ac:dyDescent="0.2">
      <c r="B32" s="34" t="s">
        <v>19</v>
      </c>
      <c r="C32" s="148" t="s">
        <v>177</v>
      </c>
      <c r="D32" s="148"/>
      <c r="E32" s="148"/>
      <c r="F32" s="148"/>
      <c r="G32" s="148"/>
      <c r="H32" s="148"/>
      <c r="I32" s="148"/>
      <c r="J32" s="148"/>
      <c r="K32" s="148"/>
    </row>
    <row r="33" spans="2:11" ht="30" x14ac:dyDescent="0.2">
      <c r="B33" s="34" t="s">
        <v>20</v>
      </c>
      <c r="C33" s="148" t="s">
        <v>178</v>
      </c>
      <c r="D33" s="148"/>
      <c r="E33" s="148"/>
      <c r="F33" s="148"/>
      <c r="G33" s="148"/>
      <c r="H33" s="148"/>
      <c r="I33" s="148"/>
      <c r="J33" s="148"/>
      <c r="K33" s="148"/>
    </row>
    <row r="34" spans="2:11" ht="30" x14ac:dyDescent="0.2">
      <c r="B34" s="34" t="s">
        <v>179</v>
      </c>
      <c r="C34" s="148" t="s">
        <v>180</v>
      </c>
      <c r="D34" s="148"/>
      <c r="E34" s="148"/>
      <c r="F34" s="148"/>
      <c r="G34" s="148"/>
      <c r="H34" s="148"/>
      <c r="I34" s="148"/>
      <c r="J34" s="148"/>
      <c r="K34" s="148"/>
    </row>
    <row r="35" spans="2:11" ht="31.5" customHeight="1" x14ac:dyDescent="0.2">
      <c r="B35" s="34" t="s">
        <v>181</v>
      </c>
      <c r="C35" s="148" t="s">
        <v>182</v>
      </c>
      <c r="D35" s="148"/>
      <c r="E35" s="148"/>
      <c r="F35" s="148"/>
      <c r="G35" s="148"/>
      <c r="H35" s="148"/>
      <c r="I35" s="148"/>
      <c r="J35" s="148"/>
      <c r="K35" s="148"/>
    </row>
    <row r="36" spans="2:11" x14ac:dyDescent="0.2">
      <c r="B36" s="35"/>
      <c r="C36" s="36"/>
      <c r="D36" s="36"/>
      <c r="E36" s="36"/>
      <c r="F36" s="36"/>
      <c r="G36" s="36"/>
      <c r="H36" s="36"/>
      <c r="I36" s="36"/>
      <c r="J36" s="36"/>
    </row>
    <row r="37" spans="2:11" x14ac:dyDescent="0.2">
      <c r="B37" s="36"/>
      <c r="C37" s="36"/>
      <c r="D37" s="36"/>
      <c r="E37" s="36"/>
      <c r="F37" s="36"/>
      <c r="G37" s="36"/>
      <c r="H37" s="36"/>
      <c r="I37" s="36"/>
      <c r="J37" s="36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77"/>
  <sheetViews>
    <sheetView topLeftCell="C20" zoomScale="90" zoomScaleNormal="90" workbookViewId="0">
      <selection activeCell="H25" sqref="H25"/>
    </sheetView>
  </sheetViews>
  <sheetFormatPr baseColWidth="10" defaultColWidth="11.42578125" defaultRowHeight="14.25" x14ac:dyDescent="0.2"/>
  <cols>
    <col min="1" max="1" width="15.42578125" style="15" customWidth="1"/>
    <col min="2" max="2" width="15.85546875" style="15" customWidth="1"/>
    <col min="3" max="4" width="21.28515625" style="15" customWidth="1"/>
    <col min="5" max="5" width="22.28515625" style="15" customWidth="1"/>
    <col min="6" max="6" width="21.28515625" style="15" customWidth="1"/>
    <col min="7" max="7" width="14.7109375" style="15" customWidth="1"/>
    <col min="8" max="9" width="11.42578125" style="15"/>
    <col min="10" max="10" width="15.28515625" style="15" customWidth="1"/>
    <col min="11" max="11" width="13.85546875" style="15" customWidth="1"/>
    <col min="12" max="12" width="17.85546875" style="15" customWidth="1"/>
    <col min="13" max="13" width="20.85546875" style="15" bestFit="1" customWidth="1"/>
    <col min="14" max="14" width="17" style="15" customWidth="1"/>
    <col min="15" max="15" width="15" style="15" customWidth="1"/>
    <col min="16" max="16" width="11.42578125" style="15"/>
    <col min="17" max="17" width="32.7109375" style="15" customWidth="1"/>
    <col min="18" max="16384" width="11.42578125" style="15"/>
  </cols>
  <sheetData>
    <row r="1" spans="1:17" ht="21.75" customHeight="1" x14ac:dyDescent="0.2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23" t="s">
        <v>0</v>
      </c>
    </row>
    <row r="2" spans="1:17" ht="30.75" customHeight="1" x14ac:dyDescent="0.2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38" t="s">
        <v>1</v>
      </c>
    </row>
    <row r="3" spans="1:17" ht="34.5" customHeight="1" x14ac:dyDescent="0.2">
      <c r="A3" s="100" t="s">
        <v>2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</row>
    <row r="4" spans="1:17" x14ac:dyDescent="0.2">
      <c r="A4" s="109" t="s">
        <v>3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</row>
    <row r="5" spans="1:17" x14ac:dyDescent="0.2">
      <c r="A5" s="12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5"/>
    </row>
    <row r="6" spans="1:17" x14ac:dyDescent="0.2">
      <c r="A6" s="126" t="s">
        <v>4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</row>
    <row r="8" spans="1:17" x14ac:dyDescent="0.2">
      <c r="A8" s="127" t="s">
        <v>5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4"/>
      <c r="N8" s="10"/>
      <c r="O8" s="10"/>
      <c r="P8" s="10"/>
    </row>
    <row r="9" spans="1:17" x14ac:dyDescent="0.2">
      <c r="A9" s="128" t="s">
        <v>6</v>
      </c>
      <c r="B9" s="128"/>
      <c r="C9" s="128"/>
      <c r="D9" s="12"/>
      <c r="E9" s="12"/>
      <c r="F9" s="12"/>
      <c r="G9" s="1"/>
      <c r="H9" s="2"/>
      <c r="I9" s="2"/>
      <c r="J9" s="2"/>
      <c r="K9" s="2"/>
      <c r="L9" s="9"/>
      <c r="M9" s="9"/>
      <c r="N9" s="11"/>
      <c r="O9" s="11"/>
      <c r="P9" s="11"/>
    </row>
    <row r="10" spans="1:17" x14ac:dyDescent="0.2">
      <c r="A10" s="115"/>
      <c r="B10" s="115"/>
      <c r="C10" s="115"/>
      <c r="D10" s="13"/>
      <c r="E10" s="13"/>
      <c r="F10" s="13"/>
      <c r="G10" s="3"/>
      <c r="H10" s="2"/>
      <c r="I10" s="2"/>
      <c r="J10" s="1"/>
      <c r="K10" s="8"/>
      <c r="L10" s="122" t="s">
        <v>7</v>
      </c>
      <c r="M10" s="116"/>
      <c r="N10" s="116"/>
      <c r="O10" s="116"/>
      <c r="P10" s="116"/>
      <c r="Q10" s="117"/>
    </row>
    <row r="11" spans="1:17" x14ac:dyDescent="0.2">
      <c r="A11" s="114" t="s">
        <v>8</v>
      </c>
      <c r="B11" s="115"/>
      <c r="C11" s="115"/>
      <c r="D11" s="13"/>
      <c r="E11" s="13"/>
      <c r="F11" s="13"/>
      <c r="G11" s="3"/>
      <c r="H11" s="2"/>
      <c r="I11" s="2"/>
      <c r="J11" s="2"/>
      <c r="K11" s="8"/>
      <c r="L11" s="4" t="s">
        <v>9</v>
      </c>
      <c r="M11" s="116"/>
      <c r="N11" s="116"/>
      <c r="O11" s="116"/>
      <c r="P11" s="116"/>
      <c r="Q11" s="117"/>
    </row>
    <row r="12" spans="1:17" x14ac:dyDescent="0.2">
      <c r="A12" s="114" t="s">
        <v>10</v>
      </c>
      <c r="B12" s="115"/>
      <c r="C12" s="115"/>
      <c r="D12" s="13"/>
      <c r="E12" s="13"/>
      <c r="F12" s="13"/>
      <c r="G12" s="5"/>
      <c r="H12" s="2"/>
      <c r="I12" s="2"/>
      <c r="J12" s="2"/>
      <c r="K12" s="8"/>
      <c r="L12" s="2" t="s">
        <v>11</v>
      </c>
      <c r="M12" s="53"/>
      <c r="N12" s="4"/>
      <c r="O12" s="4"/>
      <c r="P12" s="4"/>
      <c r="Q12" s="16"/>
    </row>
    <row r="13" spans="1:17" ht="42.75" customHeight="1" x14ac:dyDescent="0.2">
      <c r="A13" s="105" t="s">
        <v>12</v>
      </c>
      <c r="B13" s="101" t="s">
        <v>13</v>
      </c>
      <c r="C13" s="101" t="s">
        <v>14</v>
      </c>
      <c r="D13" s="101" t="s">
        <v>15</v>
      </c>
      <c r="E13" s="101" t="s">
        <v>75</v>
      </c>
      <c r="F13" s="101" t="s">
        <v>76</v>
      </c>
      <c r="G13" s="101" t="s">
        <v>16</v>
      </c>
      <c r="H13" s="118" t="s">
        <v>17</v>
      </c>
      <c r="I13" s="119"/>
      <c r="J13" s="96" t="s">
        <v>18</v>
      </c>
      <c r="K13" s="96"/>
      <c r="L13" s="97" t="s">
        <v>19</v>
      </c>
      <c r="M13" s="97" t="s">
        <v>20</v>
      </c>
      <c r="N13" s="97" t="s">
        <v>19</v>
      </c>
      <c r="O13" s="97" t="s">
        <v>20</v>
      </c>
      <c r="P13" s="24" t="s">
        <v>21</v>
      </c>
      <c r="Q13" s="99" t="s">
        <v>22</v>
      </c>
    </row>
    <row r="14" spans="1:17" ht="30.75" customHeight="1" x14ac:dyDescent="0.2">
      <c r="A14" s="106"/>
      <c r="B14" s="108"/>
      <c r="C14" s="108"/>
      <c r="D14" s="108"/>
      <c r="E14" s="108"/>
      <c r="F14" s="108"/>
      <c r="G14" s="108"/>
      <c r="H14" s="120"/>
      <c r="I14" s="121"/>
      <c r="J14" s="101" t="s">
        <v>23</v>
      </c>
      <c r="K14" s="101" t="s">
        <v>24</v>
      </c>
      <c r="L14" s="98"/>
      <c r="M14" s="98"/>
      <c r="N14" s="98"/>
      <c r="O14" s="98"/>
      <c r="P14" s="25" t="s">
        <v>25</v>
      </c>
      <c r="Q14" s="100"/>
    </row>
    <row r="15" spans="1:17" ht="15.75" customHeight="1" x14ac:dyDescent="0.2">
      <c r="A15" s="107"/>
      <c r="B15" s="102"/>
      <c r="C15" s="102"/>
      <c r="D15" s="102"/>
      <c r="E15" s="102"/>
      <c r="F15" s="102"/>
      <c r="G15" s="102"/>
      <c r="H15" s="6" t="s">
        <v>26</v>
      </c>
      <c r="I15" s="6" t="s">
        <v>27</v>
      </c>
      <c r="J15" s="102"/>
      <c r="K15" s="102"/>
      <c r="L15" s="103" t="s">
        <v>28</v>
      </c>
      <c r="M15" s="104"/>
      <c r="N15" s="103" t="s">
        <v>29</v>
      </c>
      <c r="O15" s="104"/>
      <c r="P15" s="7"/>
      <c r="Q15" s="17"/>
    </row>
    <row r="16" spans="1:17" ht="45" x14ac:dyDescent="0.2">
      <c r="A16" s="41" t="s">
        <v>30</v>
      </c>
      <c r="B16" s="129" t="s">
        <v>31</v>
      </c>
      <c r="C16" s="131" t="s">
        <v>32</v>
      </c>
      <c r="D16" s="41" t="s">
        <v>33</v>
      </c>
      <c r="E16" s="64" t="s">
        <v>77</v>
      </c>
      <c r="F16" s="41" t="s">
        <v>78</v>
      </c>
      <c r="G16" s="61">
        <v>2</v>
      </c>
      <c r="H16" s="43">
        <f t="shared" ref="H16:H62" si="0">DATEDIF(J16,K16,"M")</f>
        <v>10</v>
      </c>
      <c r="I16" s="60">
        <v>14</v>
      </c>
      <c r="J16" s="49">
        <v>44958</v>
      </c>
      <c r="K16" s="70">
        <v>45275</v>
      </c>
      <c r="L16" s="44">
        <v>4105000</v>
      </c>
      <c r="M16" s="71">
        <f>((L16*H16)+((L16/30)*I16))*G16</f>
        <v>85931333.333333328</v>
      </c>
      <c r="N16" s="46"/>
      <c r="O16" s="46"/>
      <c r="P16" s="46"/>
      <c r="Q16" s="111" t="s">
        <v>34</v>
      </c>
    </row>
    <row r="17" spans="1:17" ht="45" x14ac:dyDescent="0.2">
      <c r="A17" s="41" t="s">
        <v>30</v>
      </c>
      <c r="B17" s="130"/>
      <c r="C17" s="132"/>
      <c r="D17" s="41" t="s">
        <v>33</v>
      </c>
      <c r="E17" s="64">
        <v>2656150</v>
      </c>
      <c r="F17" s="41" t="s">
        <v>79</v>
      </c>
      <c r="G17" s="61">
        <v>1</v>
      </c>
      <c r="H17" s="43">
        <f t="shared" si="0"/>
        <v>5</v>
      </c>
      <c r="I17" s="60">
        <v>9</v>
      </c>
      <c r="J17" s="49">
        <v>44958</v>
      </c>
      <c r="K17" s="70">
        <v>45117</v>
      </c>
      <c r="L17" s="44">
        <v>4105000</v>
      </c>
      <c r="M17" s="71">
        <f>((L17*H17)+((L17/30)*I17))*G17</f>
        <v>21756500</v>
      </c>
      <c r="N17" s="46"/>
      <c r="O17" s="46"/>
      <c r="P17" s="46"/>
      <c r="Q17" s="112"/>
    </row>
    <row r="18" spans="1:17" ht="59.25" customHeight="1" x14ac:dyDescent="0.2">
      <c r="A18" s="41" t="s">
        <v>30</v>
      </c>
      <c r="B18" s="48" t="s">
        <v>31</v>
      </c>
      <c r="C18" s="62" t="s">
        <v>35</v>
      </c>
      <c r="D18" s="41" t="s">
        <v>33</v>
      </c>
      <c r="E18" s="64">
        <v>2671016</v>
      </c>
      <c r="F18" s="41" t="s">
        <v>80</v>
      </c>
      <c r="G18" s="61">
        <v>1</v>
      </c>
      <c r="H18" s="43">
        <f t="shared" si="0"/>
        <v>8</v>
      </c>
      <c r="I18" s="43">
        <v>21</v>
      </c>
      <c r="J18" s="49">
        <v>44958</v>
      </c>
      <c r="K18" s="70">
        <v>45221</v>
      </c>
      <c r="L18" s="44">
        <v>4105000</v>
      </c>
      <c r="M18" s="71">
        <f>((L18*H18)+((L18/30)*I18))*G18</f>
        <v>35713500</v>
      </c>
      <c r="N18" s="46"/>
      <c r="O18" s="46"/>
      <c r="P18" s="46"/>
      <c r="Q18" s="112"/>
    </row>
    <row r="19" spans="1:17" ht="59.25" customHeight="1" x14ac:dyDescent="0.2">
      <c r="A19" s="41" t="s">
        <v>30</v>
      </c>
      <c r="B19" s="48" t="s">
        <v>36</v>
      </c>
      <c r="C19" s="62" t="s">
        <v>37</v>
      </c>
      <c r="D19" s="41" t="s">
        <v>33</v>
      </c>
      <c r="E19" s="64">
        <v>2560959</v>
      </c>
      <c r="F19" s="41" t="s">
        <v>81</v>
      </c>
      <c r="G19" s="61">
        <v>1</v>
      </c>
      <c r="H19" s="43">
        <f t="shared" si="0"/>
        <v>2</v>
      </c>
      <c r="I19" s="43">
        <v>4</v>
      </c>
      <c r="J19" s="49">
        <v>44958</v>
      </c>
      <c r="K19" s="70">
        <v>45021</v>
      </c>
      <c r="L19" s="44">
        <v>4105000</v>
      </c>
      <c r="M19" s="71">
        <f>((L19*H19)+((L19/30)*I19))*G19</f>
        <v>8757333.333333334</v>
      </c>
      <c r="N19" s="46"/>
      <c r="O19" s="46"/>
      <c r="P19" s="46"/>
      <c r="Q19" s="112"/>
    </row>
    <row r="20" spans="1:17" ht="59.25" customHeight="1" x14ac:dyDescent="0.2">
      <c r="A20" s="41" t="s">
        <v>30</v>
      </c>
      <c r="B20" s="48" t="s">
        <v>36</v>
      </c>
      <c r="C20" s="62" t="s">
        <v>37</v>
      </c>
      <c r="D20" s="41" t="s">
        <v>33</v>
      </c>
      <c r="E20" s="64">
        <v>2671022</v>
      </c>
      <c r="F20" s="41" t="s">
        <v>82</v>
      </c>
      <c r="G20" s="61">
        <v>1</v>
      </c>
      <c r="H20" s="43">
        <f t="shared" si="0"/>
        <v>8</v>
      </c>
      <c r="I20" s="43">
        <v>21</v>
      </c>
      <c r="J20" s="49">
        <v>44958</v>
      </c>
      <c r="K20" s="70">
        <v>45221</v>
      </c>
      <c r="L20" s="44">
        <v>4105000</v>
      </c>
      <c r="M20" s="71">
        <f>((L20*H20)+((L20/30)*I20))*G20</f>
        <v>35713500</v>
      </c>
      <c r="N20" s="46"/>
      <c r="O20" s="46"/>
      <c r="P20" s="46"/>
      <c r="Q20" s="112"/>
    </row>
    <row r="21" spans="1:17" ht="69" customHeight="1" x14ac:dyDescent="0.2">
      <c r="A21" s="40" t="s">
        <v>30</v>
      </c>
      <c r="B21" s="43" t="s">
        <v>31</v>
      </c>
      <c r="C21" s="62" t="s">
        <v>38</v>
      </c>
      <c r="D21" s="41" t="s">
        <v>33</v>
      </c>
      <c r="E21" s="64" t="s">
        <v>83</v>
      </c>
      <c r="F21" s="41" t="s">
        <v>84</v>
      </c>
      <c r="G21" s="61">
        <v>2</v>
      </c>
      <c r="H21" s="43">
        <f t="shared" si="0"/>
        <v>4</v>
      </c>
      <c r="I21" s="43">
        <v>9</v>
      </c>
      <c r="J21" s="49">
        <v>44958</v>
      </c>
      <c r="K21" s="70">
        <v>45087</v>
      </c>
      <c r="L21" s="44">
        <v>4105000</v>
      </c>
      <c r="M21" s="71">
        <f t="shared" ref="M21:M64" si="1">((L21*H21)+((L21/30)*I21))*G21</f>
        <v>35303000</v>
      </c>
      <c r="N21" s="46"/>
      <c r="O21" s="46"/>
      <c r="P21" s="46"/>
      <c r="Q21" s="112"/>
    </row>
    <row r="22" spans="1:17" ht="57" customHeight="1" x14ac:dyDescent="0.2">
      <c r="A22" s="40" t="s">
        <v>30</v>
      </c>
      <c r="B22" s="43" t="s">
        <v>31</v>
      </c>
      <c r="C22" s="62" t="s">
        <v>38</v>
      </c>
      <c r="D22" s="41" t="s">
        <v>33</v>
      </c>
      <c r="E22" s="64">
        <v>2427510</v>
      </c>
      <c r="F22" s="41" t="s">
        <v>85</v>
      </c>
      <c r="G22" s="61">
        <v>1</v>
      </c>
      <c r="H22" s="43">
        <f t="shared" si="0"/>
        <v>3</v>
      </c>
      <c r="I22" s="43">
        <v>15</v>
      </c>
      <c r="J22" s="49">
        <v>44958</v>
      </c>
      <c r="K22" s="70">
        <v>45062</v>
      </c>
      <c r="L22" s="44">
        <v>4105000</v>
      </c>
      <c r="M22" s="71">
        <f t="shared" si="1"/>
        <v>14367500</v>
      </c>
      <c r="N22" s="46"/>
      <c r="O22" s="46"/>
      <c r="P22" s="46"/>
      <c r="Q22" s="112"/>
    </row>
    <row r="23" spans="1:17" ht="57" customHeight="1" x14ac:dyDescent="0.2">
      <c r="A23" s="41" t="s">
        <v>30</v>
      </c>
      <c r="B23" s="43" t="s">
        <v>31</v>
      </c>
      <c r="C23" s="62" t="s">
        <v>38</v>
      </c>
      <c r="D23" s="41" t="s">
        <v>33</v>
      </c>
      <c r="E23" s="64">
        <v>2450224</v>
      </c>
      <c r="F23" s="41" t="s">
        <v>86</v>
      </c>
      <c r="G23" s="61">
        <v>1</v>
      </c>
      <c r="H23" s="43">
        <f t="shared" si="0"/>
        <v>5</v>
      </c>
      <c r="I23" s="43">
        <v>23</v>
      </c>
      <c r="J23" s="49">
        <v>44958</v>
      </c>
      <c r="K23" s="70">
        <v>45131</v>
      </c>
      <c r="L23" s="44">
        <v>4105000</v>
      </c>
      <c r="M23" s="71">
        <f t="shared" si="1"/>
        <v>23672166.666666668</v>
      </c>
      <c r="N23" s="46"/>
      <c r="O23" s="46"/>
      <c r="P23" s="46"/>
      <c r="Q23" s="112"/>
    </row>
    <row r="24" spans="1:17" ht="50.25" customHeight="1" x14ac:dyDescent="0.2">
      <c r="A24" s="41" t="s">
        <v>30</v>
      </c>
      <c r="B24" s="43" t="s">
        <v>31</v>
      </c>
      <c r="C24" s="62" t="s">
        <v>38</v>
      </c>
      <c r="D24" s="41" t="s">
        <v>33</v>
      </c>
      <c r="E24" s="64">
        <v>2560912</v>
      </c>
      <c r="F24" s="41" t="s">
        <v>87</v>
      </c>
      <c r="G24" s="61">
        <v>1</v>
      </c>
      <c r="H24" s="43">
        <f t="shared" si="0"/>
        <v>10</v>
      </c>
      <c r="I24" s="43">
        <v>14</v>
      </c>
      <c r="J24" s="49">
        <v>44958</v>
      </c>
      <c r="K24" s="70">
        <v>45275</v>
      </c>
      <c r="L24" s="44">
        <v>4105000</v>
      </c>
      <c r="M24" s="71">
        <f t="shared" si="1"/>
        <v>42965666.666666664</v>
      </c>
      <c r="N24" s="46"/>
      <c r="O24" s="46"/>
      <c r="P24" s="46"/>
      <c r="Q24" s="112"/>
    </row>
    <row r="25" spans="1:17" ht="57.75" customHeight="1" x14ac:dyDescent="0.2">
      <c r="A25" s="41" t="s">
        <v>30</v>
      </c>
      <c r="B25" s="48" t="s">
        <v>36</v>
      </c>
      <c r="C25" s="63" t="s">
        <v>39</v>
      </c>
      <c r="D25" s="47" t="s">
        <v>33</v>
      </c>
      <c r="E25" s="64" t="s">
        <v>88</v>
      </c>
      <c r="F25" s="47" t="s">
        <v>89</v>
      </c>
      <c r="G25" s="61">
        <v>3</v>
      </c>
      <c r="H25" s="43">
        <f t="shared" si="0"/>
        <v>2</v>
      </c>
      <c r="I25" s="43">
        <v>4</v>
      </c>
      <c r="J25" s="49">
        <v>44958</v>
      </c>
      <c r="K25" s="70">
        <v>45021</v>
      </c>
      <c r="L25" s="44">
        <v>4105000</v>
      </c>
      <c r="M25" s="74">
        <f t="shared" si="1"/>
        <v>26272000</v>
      </c>
      <c r="N25" s="46"/>
      <c r="O25" s="46"/>
      <c r="P25" s="46"/>
      <c r="Q25" s="112"/>
    </row>
    <row r="26" spans="1:17" ht="55.5" customHeight="1" x14ac:dyDescent="0.2">
      <c r="A26" s="41" t="s">
        <v>30</v>
      </c>
      <c r="B26" s="48" t="s">
        <v>36</v>
      </c>
      <c r="C26" s="63" t="s">
        <v>39</v>
      </c>
      <c r="D26" s="47" t="s">
        <v>33</v>
      </c>
      <c r="E26" s="64" t="s">
        <v>90</v>
      </c>
      <c r="F26" s="47" t="s">
        <v>91</v>
      </c>
      <c r="G26" s="61">
        <v>1</v>
      </c>
      <c r="H26" s="43">
        <f t="shared" si="0"/>
        <v>8</v>
      </c>
      <c r="I26" s="43">
        <v>21</v>
      </c>
      <c r="J26" s="49">
        <v>44958</v>
      </c>
      <c r="K26" s="70">
        <v>45221</v>
      </c>
      <c r="L26" s="44">
        <v>4105000</v>
      </c>
      <c r="M26" s="74">
        <f t="shared" si="1"/>
        <v>35713500</v>
      </c>
      <c r="N26" s="46"/>
      <c r="O26" s="46"/>
      <c r="P26" s="46"/>
      <c r="Q26" s="112"/>
    </row>
    <row r="27" spans="1:17" ht="58.5" customHeight="1" x14ac:dyDescent="0.2">
      <c r="A27" s="47" t="s">
        <v>30</v>
      </c>
      <c r="B27" s="43" t="s">
        <v>31</v>
      </c>
      <c r="C27" s="63" t="s">
        <v>40</v>
      </c>
      <c r="D27" s="47" t="s">
        <v>33</v>
      </c>
      <c r="E27" s="64">
        <v>2498763</v>
      </c>
      <c r="F27" s="47" t="s">
        <v>93</v>
      </c>
      <c r="G27" s="61">
        <v>1</v>
      </c>
      <c r="H27" s="43">
        <f t="shared" si="0"/>
        <v>8</v>
      </c>
      <c r="I27" s="43">
        <v>15</v>
      </c>
      <c r="J27" s="49">
        <v>44958</v>
      </c>
      <c r="K27" s="70">
        <v>45215</v>
      </c>
      <c r="L27" s="44">
        <v>4105000</v>
      </c>
      <c r="M27" s="74">
        <f t="shared" si="1"/>
        <v>34892500</v>
      </c>
      <c r="N27" s="44"/>
      <c r="O27" s="45"/>
      <c r="P27" s="46"/>
      <c r="Q27" s="112"/>
    </row>
    <row r="28" spans="1:17" ht="58.5" customHeight="1" x14ac:dyDescent="0.2">
      <c r="A28" s="47" t="s">
        <v>30</v>
      </c>
      <c r="B28" s="43" t="s">
        <v>31</v>
      </c>
      <c r="C28" s="63" t="s">
        <v>40</v>
      </c>
      <c r="D28" s="47" t="s">
        <v>33</v>
      </c>
      <c r="E28" s="64">
        <v>2613942</v>
      </c>
      <c r="F28" s="47" t="s">
        <v>92</v>
      </c>
      <c r="G28" s="61">
        <v>1</v>
      </c>
      <c r="H28" s="43">
        <f t="shared" si="0"/>
        <v>10</v>
      </c>
      <c r="I28" s="43">
        <v>14</v>
      </c>
      <c r="J28" s="49">
        <v>44958</v>
      </c>
      <c r="K28" s="70">
        <v>45275</v>
      </c>
      <c r="L28" s="44">
        <v>4105000</v>
      </c>
      <c r="M28" s="74">
        <f t="shared" si="1"/>
        <v>42965666.666666664</v>
      </c>
      <c r="N28" s="44"/>
      <c r="O28" s="45"/>
      <c r="P28" s="46"/>
      <c r="Q28" s="112"/>
    </row>
    <row r="29" spans="1:17" ht="58.5" customHeight="1" x14ac:dyDescent="0.2">
      <c r="A29" s="47" t="s">
        <v>30</v>
      </c>
      <c r="B29" s="43" t="s">
        <v>31</v>
      </c>
      <c r="C29" s="63" t="s">
        <v>41</v>
      </c>
      <c r="D29" s="47" t="s">
        <v>33</v>
      </c>
      <c r="E29" s="64">
        <v>2560619</v>
      </c>
      <c r="F29" s="66" t="s">
        <v>94</v>
      </c>
      <c r="G29" s="61">
        <v>1</v>
      </c>
      <c r="H29" s="43">
        <f t="shared" si="0"/>
        <v>6</v>
      </c>
      <c r="I29" s="43">
        <v>0</v>
      </c>
      <c r="J29" s="49">
        <v>44958</v>
      </c>
      <c r="K29" s="70">
        <v>45139</v>
      </c>
      <c r="L29" s="44">
        <v>4105000</v>
      </c>
      <c r="M29" s="74">
        <f t="shared" si="1"/>
        <v>24630000</v>
      </c>
      <c r="N29" s="44"/>
      <c r="O29" s="45"/>
      <c r="P29" s="46"/>
      <c r="Q29" s="112"/>
    </row>
    <row r="30" spans="1:17" ht="58.5" customHeight="1" x14ac:dyDescent="0.2">
      <c r="A30" s="47" t="s">
        <v>30</v>
      </c>
      <c r="B30" s="43" t="s">
        <v>31</v>
      </c>
      <c r="C30" s="63" t="s">
        <v>42</v>
      </c>
      <c r="D30" s="47" t="s">
        <v>33</v>
      </c>
      <c r="E30" s="64">
        <v>2450202</v>
      </c>
      <c r="F30" s="47" t="s">
        <v>96</v>
      </c>
      <c r="G30" s="61">
        <v>1</v>
      </c>
      <c r="H30" s="43">
        <f t="shared" si="0"/>
        <v>6</v>
      </c>
      <c r="I30" s="43">
        <v>29</v>
      </c>
      <c r="J30" s="49">
        <v>44958</v>
      </c>
      <c r="K30" s="70">
        <v>45168</v>
      </c>
      <c r="L30" s="44">
        <v>4105000</v>
      </c>
      <c r="M30" s="74">
        <f t="shared" si="1"/>
        <v>28598166.666666668</v>
      </c>
      <c r="N30" s="44"/>
      <c r="O30" s="45"/>
      <c r="P30" s="46"/>
      <c r="Q30" s="112"/>
    </row>
    <row r="31" spans="1:17" ht="58.5" customHeight="1" x14ac:dyDescent="0.2">
      <c r="A31" s="47" t="s">
        <v>30</v>
      </c>
      <c r="B31" s="43" t="s">
        <v>31</v>
      </c>
      <c r="C31" s="63" t="s">
        <v>42</v>
      </c>
      <c r="D31" s="47" t="s">
        <v>33</v>
      </c>
      <c r="E31" s="64">
        <v>2498793</v>
      </c>
      <c r="F31" s="47" t="s">
        <v>95</v>
      </c>
      <c r="G31" s="61">
        <v>1</v>
      </c>
      <c r="H31" s="43">
        <f t="shared" si="0"/>
        <v>9</v>
      </c>
      <c r="I31" s="43">
        <v>22</v>
      </c>
      <c r="J31" s="49">
        <v>44958</v>
      </c>
      <c r="K31" s="70">
        <v>45253</v>
      </c>
      <c r="L31" s="44">
        <v>4105000</v>
      </c>
      <c r="M31" s="74">
        <f t="shared" si="1"/>
        <v>39955333.333333336</v>
      </c>
      <c r="N31" s="44"/>
      <c r="O31" s="45"/>
      <c r="P31" s="46"/>
      <c r="Q31" s="112"/>
    </row>
    <row r="32" spans="1:17" ht="58.5" customHeight="1" x14ac:dyDescent="0.2">
      <c r="A32" s="47" t="s">
        <v>30</v>
      </c>
      <c r="B32" s="48" t="s">
        <v>36</v>
      </c>
      <c r="C32" s="63" t="s">
        <v>43</v>
      </c>
      <c r="D32" s="47" t="s">
        <v>33</v>
      </c>
      <c r="E32" s="64" t="s">
        <v>97</v>
      </c>
      <c r="F32" s="47" t="s">
        <v>98</v>
      </c>
      <c r="G32" s="61">
        <v>1</v>
      </c>
      <c r="H32" s="43">
        <f t="shared" si="0"/>
        <v>8</v>
      </c>
      <c r="I32" s="43">
        <v>21</v>
      </c>
      <c r="J32" s="49">
        <v>44958</v>
      </c>
      <c r="K32" s="70">
        <v>45221</v>
      </c>
      <c r="L32" s="44">
        <v>4105000</v>
      </c>
      <c r="M32" s="74">
        <f t="shared" si="1"/>
        <v>35713500</v>
      </c>
      <c r="N32" s="44"/>
      <c r="O32" s="45"/>
      <c r="P32" s="46"/>
      <c r="Q32" s="112"/>
    </row>
    <row r="33" spans="1:17" ht="58.5" customHeight="1" x14ac:dyDescent="0.2">
      <c r="A33" s="47" t="s">
        <v>30</v>
      </c>
      <c r="B33" s="48" t="s">
        <v>31</v>
      </c>
      <c r="C33" s="63" t="s">
        <v>44</v>
      </c>
      <c r="D33" s="47" t="s">
        <v>33</v>
      </c>
      <c r="E33" s="64">
        <v>2494982</v>
      </c>
      <c r="F33" s="47" t="s">
        <v>99</v>
      </c>
      <c r="G33" s="61">
        <v>1</v>
      </c>
      <c r="H33" s="43">
        <f t="shared" si="0"/>
        <v>8</v>
      </c>
      <c r="I33" s="43">
        <v>15</v>
      </c>
      <c r="J33" s="49">
        <v>44958</v>
      </c>
      <c r="K33" s="70">
        <v>45215</v>
      </c>
      <c r="L33" s="44">
        <v>4105000</v>
      </c>
      <c r="M33" s="74">
        <f t="shared" si="1"/>
        <v>34892500</v>
      </c>
      <c r="N33" s="44"/>
      <c r="O33" s="45"/>
      <c r="P33" s="46"/>
      <c r="Q33" s="112"/>
    </row>
    <row r="34" spans="1:17" ht="58.5" customHeight="1" x14ac:dyDescent="0.2">
      <c r="A34" s="47" t="s">
        <v>30</v>
      </c>
      <c r="B34" s="48" t="s">
        <v>36</v>
      </c>
      <c r="C34" s="63" t="s">
        <v>45</v>
      </c>
      <c r="D34" s="47" t="s">
        <v>33</v>
      </c>
      <c r="E34" s="64">
        <v>2560952</v>
      </c>
      <c r="F34" s="47" t="s">
        <v>100</v>
      </c>
      <c r="G34" s="61">
        <v>1</v>
      </c>
      <c r="H34" s="43">
        <f t="shared" si="0"/>
        <v>5</v>
      </c>
      <c r="I34" s="43">
        <v>15</v>
      </c>
      <c r="J34" s="49">
        <v>44958</v>
      </c>
      <c r="K34" s="70">
        <v>45123</v>
      </c>
      <c r="L34" s="44">
        <v>4105000</v>
      </c>
      <c r="M34" s="74">
        <f t="shared" si="1"/>
        <v>22577500</v>
      </c>
      <c r="N34" s="44"/>
      <c r="O34" s="45"/>
      <c r="P34" s="46"/>
      <c r="Q34" s="112"/>
    </row>
    <row r="35" spans="1:17" ht="58.5" customHeight="1" x14ac:dyDescent="0.2">
      <c r="A35" s="47" t="s">
        <v>30</v>
      </c>
      <c r="B35" s="48" t="s">
        <v>36</v>
      </c>
      <c r="C35" s="63" t="s">
        <v>46</v>
      </c>
      <c r="D35" s="47" t="s">
        <v>33</v>
      </c>
      <c r="E35" s="64">
        <v>2560961</v>
      </c>
      <c r="F35" s="47" t="s">
        <v>101</v>
      </c>
      <c r="G35" s="61">
        <v>1</v>
      </c>
      <c r="H35" s="43">
        <f t="shared" si="0"/>
        <v>5</v>
      </c>
      <c r="I35" s="43">
        <v>15</v>
      </c>
      <c r="J35" s="49">
        <v>44958</v>
      </c>
      <c r="K35" s="70">
        <v>45123</v>
      </c>
      <c r="L35" s="44">
        <v>4105000</v>
      </c>
      <c r="M35" s="74">
        <f t="shared" si="1"/>
        <v>22577500</v>
      </c>
      <c r="N35" s="44"/>
      <c r="O35" s="45"/>
      <c r="P35" s="46"/>
      <c r="Q35" s="112"/>
    </row>
    <row r="36" spans="1:17" ht="58.5" customHeight="1" x14ac:dyDescent="0.2">
      <c r="A36" s="47" t="s">
        <v>30</v>
      </c>
      <c r="B36" s="48" t="s">
        <v>36</v>
      </c>
      <c r="C36" s="63" t="s">
        <v>47</v>
      </c>
      <c r="D36" s="47" t="s">
        <v>33</v>
      </c>
      <c r="E36" s="64" t="s">
        <v>102</v>
      </c>
      <c r="F36" s="47" t="s">
        <v>103</v>
      </c>
      <c r="G36" s="61">
        <v>1</v>
      </c>
      <c r="H36" s="43">
        <f t="shared" si="0"/>
        <v>8</v>
      </c>
      <c r="I36" s="43">
        <v>15</v>
      </c>
      <c r="J36" s="49">
        <v>44958</v>
      </c>
      <c r="K36" s="70">
        <v>45215</v>
      </c>
      <c r="L36" s="44">
        <v>4105000</v>
      </c>
      <c r="M36" s="74">
        <f t="shared" si="1"/>
        <v>34892500</v>
      </c>
      <c r="N36" s="44"/>
      <c r="O36" s="45"/>
      <c r="P36" s="46"/>
      <c r="Q36" s="112"/>
    </row>
    <row r="37" spans="1:17" ht="58.5" customHeight="1" x14ac:dyDescent="0.2">
      <c r="A37" s="47" t="s">
        <v>30</v>
      </c>
      <c r="B37" s="48" t="s">
        <v>36</v>
      </c>
      <c r="C37" s="63" t="s">
        <v>48</v>
      </c>
      <c r="D37" s="47" t="s">
        <v>33</v>
      </c>
      <c r="E37" s="64">
        <v>2654866</v>
      </c>
      <c r="F37" s="47" t="s">
        <v>104</v>
      </c>
      <c r="G37" s="61">
        <v>1</v>
      </c>
      <c r="H37" s="43">
        <f t="shared" si="0"/>
        <v>2</v>
      </c>
      <c r="I37" s="43">
        <v>3</v>
      </c>
      <c r="J37" s="49">
        <v>44958</v>
      </c>
      <c r="K37" s="70">
        <v>45020</v>
      </c>
      <c r="L37" s="44">
        <v>4105000</v>
      </c>
      <c r="M37" s="74">
        <f t="shared" si="1"/>
        <v>8620500</v>
      </c>
      <c r="N37" s="44"/>
      <c r="O37" s="45"/>
      <c r="P37" s="46"/>
      <c r="Q37" s="112"/>
    </row>
    <row r="38" spans="1:17" ht="58.5" customHeight="1" x14ac:dyDescent="0.2">
      <c r="A38" s="47" t="s">
        <v>30</v>
      </c>
      <c r="B38" s="48" t="s">
        <v>36</v>
      </c>
      <c r="C38" s="63" t="s">
        <v>49</v>
      </c>
      <c r="D38" s="47" t="s">
        <v>33</v>
      </c>
      <c r="E38" s="64">
        <v>2654845</v>
      </c>
      <c r="F38" s="47" t="s">
        <v>105</v>
      </c>
      <c r="G38" s="61">
        <v>1</v>
      </c>
      <c r="H38" s="43">
        <f t="shared" si="0"/>
        <v>2</v>
      </c>
      <c r="I38" s="43">
        <v>3</v>
      </c>
      <c r="J38" s="49">
        <v>44958</v>
      </c>
      <c r="K38" s="70">
        <v>45020</v>
      </c>
      <c r="L38" s="44">
        <v>4105000</v>
      </c>
      <c r="M38" s="74">
        <f t="shared" si="1"/>
        <v>8620500</v>
      </c>
      <c r="N38" s="44"/>
      <c r="O38" s="45"/>
      <c r="P38" s="46"/>
      <c r="Q38" s="112"/>
    </row>
    <row r="39" spans="1:17" ht="58.5" customHeight="1" x14ac:dyDescent="0.2">
      <c r="A39" s="47" t="s">
        <v>30</v>
      </c>
      <c r="B39" s="48" t="s">
        <v>36</v>
      </c>
      <c r="C39" s="63" t="s">
        <v>50</v>
      </c>
      <c r="D39" s="47" t="s">
        <v>33</v>
      </c>
      <c r="E39" s="64">
        <v>2602172</v>
      </c>
      <c r="F39" s="47" t="s">
        <v>106</v>
      </c>
      <c r="G39" s="61">
        <v>1</v>
      </c>
      <c r="H39" s="65">
        <f t="shared" si="0"/>
        <v>2</v>
      </c>
      <c r="I39" s="65">
        <v>23</v>
      </c>
      <c r="J39" s="49">
        <v>44958</v>
      </c>
      <c r="K39" s="70">
        <v>45040</v>
      </c>
      <c r="L39" s="44">
        <v>4105000</v>
      </c>
      <c r="M39" s="74">
        <f t="shared" si="1"/>
        <v>11357166.666666668</v>
      </c>
      <c r="N39" s="44"/>
      <c r="O39" s="45"/>
      <c r="P39" s="46"/>
      <c r="Q39" s="112"/>
    </row>
    <row r="40" spans="1:17" ht="45" x14ac:dyDescent="0.2">
      <c r="A40" s="47" t="s">
        <v>30</v>
      </c>
      <c r="B40" s="48" t="s">
        <v>36</v>
      </c>
      <c r="C40" s="63" t="s">
        <v>51</v>
      </c>
      <c r="D40" s="47" t="s">
        <v>33</v>
      </c>
      <c r="E40" s="64">
        <v>2551649</v>
      </c>
      <c r="F40" s="47" t="s">
        <v>107</v>
      </c>
      <c r="G40" s="61">
        <v>1</v>
      </c>
      <c r="H40" s="67">
        <v>8</v>
      </c>
      <c r="I40" s="67">
        <v>29</v>
      </c>
      <c r="J40" s="49">
        <v>44958</v>
      </c>
      <c r="K40" s="70">
        <v>45229</v>
      </c>
      <c r="L40" s="44">
        <v>4105000</v>
      </c>
      <c r="M40" s="74">
        <f t="shared" si="1"/>
        <v>36808166.666666664</v>
      </c>
      <c r="N40" s="46"/>
      <c r="O40" s="46"/>
      <c r="P40" s="46"/>
      <c r="Q40" s="112"/>
    </row>
    <row r="41" spans="1:17" ht="62.25" customHeight="1" x14ac:dyDescent="0.2">
      <c r="A41" s="47" t="s">
        <v>30</v>
      </c>
      <c r="B41" s="48" t="s">
        <v>36</v>
      </c>
      <c r="C41" s="63" t="s">
        <v>52</v>
      </c>
      <c r="D41" s="47" t="s">
        <v>33</v>
      </c>
      <c r="E41" s="64">
        <v>2613962</v>
      </c>
      <c r="F41" s="47" t="s">
        <v>108</v>
      </c>
      <c r="G41" s="61">
        <v>1</v>
      </c>
      <c r="H41" s="43">
        <f t="shared" si="0"/>
        <v>10</v>
      </c>
      <c r="I41" s="43">
        <v>14</v>
      </c>
      <c r="J41" s="49">
        <v>44958</v>
      </c>
      <c r="K41" s="70">
        <v>45275</v>
      </c>
      <c r="L41" s="44">
        <v>4105000</v>
      </c>
      <c r="M41" s="74">
        <f t="shared" si="1"/>
        <v>42965666.666666664</v>
      </c>
      <c r="N41" s="46"/>
      <c r="O41" s="46"/>
      <c r="P41" s="46"/>
      <c r="Q41" s="113"/>
    </row>
    <row r="42" spans="1:17" ht="62.25" customHeight="1" x14ac:dyDescent="0.2">
      <c r="A42" s="47" t="s">
        <v>30</v>
      </c>
      <c r="B42" s="48" t="s">
        <v>36</v>
      </c>
      <c r="C42" s="63" t="s">
        <v>53</v>
      </c>
      <c r="D42" s="47" t="s">
        <v>33</v>
      </c>
      <c r="E42" s="64">
        <v>2693237</v>
      </c>
      <c r="F42" s="47" t="s">
        <v>109</v>
      </c>
      <c r="G42" s="61">
        <v>1</v>
      </c>
      <c r="H42" s="67">
        <v>8</v>
      </c>
      <c r="I42" s="67">
        <v>29</v>
      </c>
      <c r="J42" s="49">
        <v>44958</v>
      </c>
      <c r="K42" s="70">
        <v>45229</v>
      </c>
      <c r="L42" s="44">
        <v>4105000</v>
      </c>
      <c r="M42" s="74">
        <f t="shared" si="1"/>
        <v>36808166.666666664</v>
      </c>
      <c r="N42" s="46"/>
      <c r="O42" s="46"/>
      <c r="P42" s="46"/>
      <c r="Q42" s="55"/>
    </row>
    <row r="43" spans="1:17" ht="62.25" customHeight="1" x14ac:dyDescent="0.2">
      <c r="A43" s="47" t="s">
        <v>30</v>
      </c>
      <c r="B43" s="48" t="s">
        <v>36</v>
      </c>
      <c r="C43" s="63" t="s">
        <v>53</v>
      </c>
      <c r="D43" s="47" t="s">
        <v>33</v>
      </c>
      <c r="E43" s="64">
        <v>2598443</v>
      </c>
      <c r="F43" s="47" t="s">
        <v>110</v>
      </c>
      <c r="G43" s="61">
        <v>1</v>
      </c>
      <c r="H43" s="43">
        <f t="shared" si="0"/>
        <v>2</v>
      </c>
      <c r="I43" s="43">
        <v>4</v>
      </c>
      <c r="J43" s="49">
        <v>44958</v>
      </c>
      <c r="K43" s="70">
        <v>45021</v>
      </c>
      <c r="L43" s="44">
        <v>4105000</v>
      </c>
      <c r="M43" s="74">
        <f t="shared" si="1"/>
        <v>8757333.333333334</v>
      </c>
      <c r="N43" s="46"/>
      <c r="O43" s="46"/>
      <c r="P43" s="46"/>
      <c r="Q43" s="55"/>
    </row>
    <row r="44" spans="1:17" ht="62.25" customHeight="1" x14ac:dyDescent="0.2">
      <c r="A44" s="47" t="s">
        <v>30</v>
      </c>
      <c r="B44" s="48" t="s">
        <v>36</v>
      </c>
      <c r="C44" s="63" t="s">
        <v>53</v>
      </c>
      <c r="D44" s="47" t="s">
        <v>33</v>
      </c>
      <c r="E44" s="64" t="s">
        <v>111</v>
      </c>
      <c r="F44" s="47" t="s">
        <v>112</v>
      </c>
      <c r="G44" s="61">
        <v>1</v>
      </c>
      <c r="H44" s="67">
        <v>8</v>
      </c>
      <c r="I44" s="67">
        <v>29</v>
      </c>
      <c r="J44" s="49">
        <v>44958</v>
      </c>
      <c r="K44" s="70">
        <v>45229</v>
      </c>
      <c r="L44" s="44">
        <v>4105000</v>
      </c>
      <c r="M44" s="74">
        <f t="shared" si="1"/>
        <v>36808166.666666664</v>
      </c>
      <c r="N44" s="46"/>
      <c r="O44" s="46"/>
      <c r="P44" s="46"/>
      <c r="Q44" s="55"/>
    </row>
    <row r="45" spans="1:17" ht="45" x14ac:dyDescent="0.2">
      <c r="A45" s="47" t="s">
        <v>30</v>
      </c>
      <c r="B45" s="48" t="s">
        <v>36</v>
      </c>
      <c r="C45" s="63" t="s">
        <v>54</v>
      </c>
      <c r="D45" s="47" t="s">
        <v>33</v>
      </c>
      <c r="E45" s="64">
        <v>2560946</v>
      </c>
      <c r="F45" s="47" t="s">
        <v>113</v>
      </c>
      <c r="G45" s="61">
        <v>1</v>
      </c>
      <c r="H45" s="43">
        <f t="shared" si="0"/>
        <v>3</v>
      </c>
      <c r="I45" s="43">
        <v>4</v>
      </c>
      <c r="J45" s="49">
        <v>44958</v>
      </c>
      <c r="K45" s="70">
        <v>45051</v>
      </c>
      <c r="L45" s="44">
        <v>4105000</v>
      </c>
      <c r="M45" s="74">
        <f t="shared" si="1"/>
        <v>12862333.333333334</v>
      </c>
      <c r="N45" s="46"/>
      <c r="O45" s="43"/>
      <c r="P45" s="69"/>
      <c r="Q45" s="55"/>
    </row>
    <row r="46" spans="1:17" ht="54.75" customHeight="1" x14ac:dyDescent="0.2">
      <c r="A46" s="47" t="s">
        <v>30</v>
      </c>
      <c r="B46" s="48" t="s">
        <v>36</v>
      </c>
      <c r="C46" s="63" t="s">
        <v>55</v>
      </c>
      <c r="D46" s="47" t="s">
        <v>33</v>
      </c>
      <c r="E46" s="64">
        <v>2613983</v>
      </c>
      <c r="F46" s="47" t="s">
        <v>114</v>
      </c>
      <c r="G46" s="61">
        <v>1</v>
      </c>
      <c r="H46" s="43">
        <f t="shared" si="0"/>
        <v>5</v>
      </c>
      <c r="I46" s="43">
        <v>4</v>
      </c>
      <c r="J46" s="49">
        <v>44958</v>
      </c>
      <c r="K46" s="70">
        <v>45112</v>
      </c>
      <c r="L46" s="44">
        <v>4105000</v>
      </c>
      <c r="M46" s="74">
        <f t="shared" si="1"/>
        <v>21072333.333333332</v>
      </c>
      <c r="N46" s="46"/>
      <c r="O46" s="43"/>
      <c r="P46" s="69"/>
      <c r="Q46" s="55"/>
    </row>
    <row r="47" spans="1:17" ht="58.5" customHeight="1" x14ac:dyDescent="0.2">
      <c r="A47" s="47" t="s">
        <v>30</v>
      </c>
      <c r="B47" s="48" t="s">
        <v>36</v>
      </c>
      <c r="C47" s="63" t="s">
        <v>56</v>
      </c>
      <c r="D47" s="47" t="s">
        <v>33</v>
      </c>
      <c r="E47" s="64" t="s">
        <v>111</v>
      </c>
      <c r="F47" s="47" t="s">
        <v>115</v>
      </c>
      <c r="G47" s="61">
        <v>1</v>
      </c>
      <c r="H47" s="43">
        <f t="shared" si="0"/>
        <v>8</v>
      </c>
      <c r="I47" s="43">
        <v>20</v>
      </c>
      <c r="J47" s="49">
        <v>44958</v>
      </c>
      <c r="K47" s="68">
        <v>45220</v>
      </c>
      <c r="L47" s="44">
        <v>4105000</v>
      </c>
      <c r="M47" s="74">
        <f t="shared" si="1"/>
        <v>35576666.666666664</v>
      </c>
      <c r="N47" s="46"/>
      <c r="O47" s="46"/>
      <c r="P47" s="69"/>
      <c r="Q47" s="55"/>
    </row>
    <row r="48" spans="1:17" ht="60" customHeight="1" x14ac:dyDescent="0.2">
      <c r="A48" s="47" t="s">
        <v>30</v>
      </c>
      <c r="B48" s="48" t="s">
        <v>36</v>
      </c>
      <c r="C48" s="63" t="s">
        <v>57</v>
      </c>
      <c r="D48" s="47" t="s">
        <v>33</v>
      </c>
      <c r="E48" s="64">
        <v>2613992</v>
      </c>
      <c r="F48" s="47" t="s">
        <v>116</v>
      </c>
      <c r="G48" s="61">
        <v>1</v>
      </c>
      <c r="H48" s="43">
        <f t="shared" si="0"/>
        <v>8</v>
      </c>
      <c r="I48" s="43">
        <v>21</v>
      </c>
      <c r="J48" s="49">
        <v>44958</v>
      </c>
      <c r="K48" s="70">
        <v>45221</v>
      </c>
      <c r="L48" s="44">
        <v>3705000</v>
      </c>
      <c r="M48" s="74">
        <f t="shared" si="1"/>
        <v>32233500</v>
      </c>
      <c r="N48" s="46"/>
      <c r="O48" s="46"/>
      <c r="P48" s="46"/>
      <c r="Q48" s="55"/>
    </row>
    <row r="49" spans="1:17" ht="60.75" customHeight="1" x14ac:dyDescent="0.2">
      <c r="A49" s="47" t="s">
        <v>30</v>
      </c>
      <c r="B49" s="48" t="s">
        <v>31</v>
      </c>
      <c r="C49" s="63" t="s">
        <v>58</v>
      </c>
      <c r="D49" s="47" t="s">
        <v>33</v>
      </c>
      <c r="E49" s="64">
        <v>2395155</v>
      </c>
      <c r="F49" s="47" t="s">
        <v>117</v>
      </c>
      <c r="G49" s="61">
        <v>1</v>
      </c>
      <c r="H49" s="43">
        <f t="shared" si="0"/>
        <v>2</v>
      </c>
      <c r="I49" s="43">
        <v>3</v>
      </c>
      <c r="J49" s="49">
        <v>44958</v>
      </c>
      <c r="K49" s="70">
        <v>45019</v>
      </c>
      <c r="L49" s="44">
        <v>3705000</v>
      </c>
      <c r="M49" s="74">
        <f t="shared" si="1"/>
        <v>7780500</v>
      </c>
      <c r="N49" s="46"/>
      <c r="O49" s="46"/>
      <c r="P49" s="46"/>
      <c r="Q49" s="55"/>
    </row>
    <row r="50" spans="1:17" ht="66" customHeight="1" x14ac:dyDescent="0.2">
      <c r="A50" s="47" t="s">
        <v>30</v>
      </c>
      <c r="B50" s="48" t="s">
        <v>36</v>
      </c>
      <c r="C50" s="63" t="s">
        <v>59</v>
      </c>
      <c r="D50" s="47" t="s">
        <v>33</v>
      </c>
      <c r="E50" s="64" t="s">
        <v>118</v>
      </c>
      <c r="F50" s="47"/>
      <c r="G50" s="61">
        <v>1</v>
      </c>
      <c r="H50" s="43">
        <f t="shared" si="0"/>
        <v>8</v>
      </c>
      <c r="I50" s="43">
        <v>20</v>
      </c>
      <c r="J50" s="49">
        <v>44958</v>
      </c>
      <c r="K50" s="70">
        <v>45220</v>
      </c>
      <c r="L50" s="44">
        <v>4105000</v>
      </c>
      <c r="M50" s="74">
        <f t="shared" si="1"/>
        <v>35576666.666666664</v>
      </c>
      <c r="N50" s="46"/>
      <c r="O50" s="46"/>
      <c r="P50" s="46"/>
      <c r="Q50" s="55"/>
    </row>
    <row r="51" spans="1:17" ht="66.75" customHeight="1" x14ac:dyDescent="0.2">
      <c r="A51" s="47" t="s">
        <v>30</v>
      </c>
      <c r="B51" s="48" t="s">
        <v>36</v>
      </c>
      <c r="C51" s="63" t="s">
        <v>60</v>
      </c>
      <c r="D51" s="47" t="s">
        <v>33</v>
      </c>
      <c r="E51" s="64">
        <v>2596085</v>
      </c>
      <c r="F51" s="47" t="s">
        <v>119</v>
      </c>
      <c r="G51" s="61">
        <v>1</v>
      </c>
      <c r="H51" s="43">
        <f t="shared" si="0"/>
        <v>8</v>
      </c>
      <c r="I51" s="43">
        <v>20</v>
      </c>
      <c r="J51" s="49">
        <v>44958</v>
      </c>
      <c r="K51" s="70">
        <v>45220</v>
      </c>
      <c r="L51" s="44">
        <v>4105000</v>
      </c>
      <c r="M51" s="74">
        <f t="shared" si="1"/>
        <v>35576666.666666664</v>
      </c>
      <c r="N51" s="46"/>
      <c r="O51" s="46"/>
      <c r="P51" s="46"/>
      <c r="Q51" s="55"/>
    </row>
    <row r="52" spans="1:17" ht="66" customHeight="1" x14ac:dyDescent="0.2">
      <c r="A52" s="47" t="s">
        <v>30</v>
      </c>
      <c r="B52" s="48" t="s">
        <v>36</v>
      </c>
      <c r="C52" s="63" t="s">
        <v>61</v>
      </c>
      <c r="D52" s="47" t="s">
        <v>33</v>
      </c>
      <c r="E52" s="64" t="s">
        <v>111</v>
      </c>
      <c r="F52" s="47" t="s">
        <v>120</v>
      </c>
      <c r="G52" s="61">
        <v>1</v>
      </c>
      <c r="H52" s="43">
        <f t="shared" si="0"/>
        <v>8</v>
      </c>
      <c r="I52" s="43">
        <v>20</v>
      </c>
      <c r="J52" s="49">
        <v>44958</v>
      </c>
      <c r="K52" s="70">
        <v>45220</v>
      </c>
      <c r="L52" s="44">
        <v>4105000</v>
      </c>
      <c r="M52" s="74">
        <f t="shared" si="1"/>
        <v>35576666.666666664</v>
      </c>
      <c r="N52" s="46"/>
      <c r="O52" s="46"/>
      <c r="P52" s="46"/>
      <c r="Q52" s="55"/>
    </row>
    <row r="53" spans="1:17" ht="62.25" customHeight="1" x14ac:dyDescent="0.2">
      <c r="A53" s="47" t="s">
        <v>30</v>
      </c>
      <c r="B53" s="48" t="s">
        <v>36</v>
      </c>
      <c r="C53" s="63" t="s">
        <v>62</v>
      </c>
      <c r="D53" s="47" t="s">
        <v>33</v>
      </c>
      <c r="E53" s="64" t="s">
        <v>111</v>
      </c>
      <c r="F53" s="47" t="s">
        <v>121</v>
      </c>
      <c r="G53" s="61">
        <v>1</v>
      </c>
      <c r="H53" s="43">
        <f t="shared" si="0"/>
        <v>8</v>
      </c>
      <c r="I53" s="43">
        <v>20</v>
      </c>
      <c r="J53" s="49">
        <v>44958</v>
      </c>
      <c r="K53" s="70">
        <v>45220</v>
      </c>
      <c r="L53" s="44">
        <v>4105000</v>
      </c>
      <c r="M53" s="74">
        <f t="shared" si="1"/>
        <v>35576666.666666664</v>
      </c>
      <c r="N53" s="46"/>
      <c r="O53" s="46"/>
      <c r="P53" s="46"/>
      <c r="Q53" s="55"/>
    </row>
    <row r="54" spans="1:17" ht="62.25" customHeight="1" x14ac:dyDescent="0.2">
      <c r="A54" s="47" t="s">
        <v>30</v>
      </c>
      <c r="B54" s="48" t="s">
        <v>36</v>
      </c>
      <c r="C54" s="63" t="s">
        <v>183</v>
      </c>
      <c r="D54" s="47" t="s">
        <v>33</v>
      </c>
      <c r="E54" s="64" t="s">
        <v>111</v>
      </c>
      <c r="F54" s="47" t="s">
        <v>184</v>
      </c>
      <c r="G54" s="61">
        <v>1</v>
      </c>
      <c r="H54" s="43">
        <f t="shared" si="0"/>
        <v>4</v>
      </c>
      <c r="I54" s="43">
        <v>15</v>
      </c>
      <c r="J54" s="49">
        <v>44958</v>
      </c>
      <c r="K54" s="70">
        <v>45093</v>
      </c>
      <c r="L54" s="44">
        <v>4105001</v>
      </c>
      <c r="M54" s="74">
        <f t="shared" si="1"/>
        <v>18472504.5</v>
      </c>
      <c r="N54" s="46"/>
      <c r="O54" s="46"/>
      <c r="P54" s="46"/>
      <c r="Q54" s="55"/>
    </row>
    <row r="55" spans="1:17" ht="96" customHeight="1" x14ac:dyDescent="0.2">
      <c r="A55" s="47" t="s">
        <v>30</v>
      </c>
      <c r="B55" s="48" t="s">
        <v>36</v>
      </c>
      <c r="C55" s="63" t="s">
        <v>63</v>
      </c>
      <c r="D55" s="47" t="s">
        <v>33</v>
      </c>
      <c r="E55" s="64"/>
      <c r="F55" s="47" t="s">
        <v>122</v>
      </c>
      <c r="G55" s="61">
        <v>9</v>
      </c>
      <c r="H55" s="67">
        <v>7</v>
      </c>
      <c r="I55" s="67">
        <v>0</v>
      </c>
      <c r="J55" s="49">
        <v>44958</v>
      </c>
      <c r="K55" s="70">
        <v>45169</v>
      </c>
      <c r="L55" s="44">
        <v>4105000</v>
      </c>
      <c r="M55" s="74">
        <f>((L55*H55)+((L55/30)*I55))*G55</f>
        <v>258615000</v>
      </c>
      <c r="N55" s="46"/>
      <c r="O55" s="46"/>
      <c r="P55" s="46"/>
      <c r="Q55" s="55"/>
    </row>
    <row r="56" spans="1:17" ht="61.5" customHeight="1" x14ac:dyDescent="0.2">
      <c r="A56" s="47" t="s">
        <v>30</v>
      </c>
      <c r="B56" s="48"/>
      <c r="C56" s="63" t="s">
        <v>123</v>
      </c>
      <c r="D56" s="47" t="s">
        <v>33</v>
      </c>
      <c r="E56" s="64"/>
      <c r="F56" s="47" t="s">
        <v>124</v>
      </c>
      <c r="G56" s="61">
        <v>1</v>
      </c>
      <c r="H56" s="43">
        <f>DATEDIF(J56,K56,"M")</f>
        <v>3</v>
      </c>
      <c r="I56" s="43">
        <v>14</v>
      </c>
      <c r="J56" s="49">
        <v>44958</v>
      </c>
      <c r="K56" s="70">
        <v>45061</v>
      </c>
      <c r="L56" s="44">
        <v>4105000</v>
      </c>
      <c r="M56" s="74">
        <f>((L56*H56)+((L56/30)*I56))*G56</f>
        <v>14230666.666666666</v>
      </c>
      <c r="N56" s="46"/>
      <c r="O56" s="46"/>
      <c r="P56" s="46"/>
      <c r="Q56" s="55"/>
    </row>
    <row r="57" spans="1:17" ht="57.75" customHeight="1" x14ac:dyDescent="0.2">
      <c r="A57" s="47" t="s">
        <v>30</v>
      </c>
      <c r="B57" s="48" t="s">
        <v>36</v>
      </c>
      <c r="C57" s="59" t="s">
        <v>64</v>
      </c>
      <c r="D57" s="47" t="s">
        <v>33</v>
      </c>
      <c r="E57" s="64"/>
      <c r="F57" s="47" t="s">
        <v>125</v>
      </c>
      <c r="G57" s="57">
        <v>1</v>
      </c>
      <c r="H57" s="43">
        <f t="shared" si="0"/>
        <v>3</v>
      </c>
      <c r="I57" s="43">
        <v>14</v>
      </c>
      <c r="J57" s="49">
        <v>44958</v>
      </c>
      <c r="K57" s="70">
        <v>45061</v>
      </c>
      <c r="L57" s="44">
        <v>4105000</v>
      </c>
      <c r="M57" s="74">
        <f t="shared" si="1"/>
        <v>14230666.666666666</v>
      </c>
      <c r="N57" s="46"/>
      <c r="O57" s="46"/>
      <c r="P57" s="46"/>
      <c r="Q57" s="55"/>
    </row>
    <row r="58" spans="1:17" ht="58.5" customHeight="1" x14ac:dyDescent="0.2">
      <c r="A58" s="47" t="s">
        <v>30</v>
      </c>
      <c r="B58" s="48" t="s">
        <v>36</v>
      </c>
      <c r="C58" s="59" t="s">
        <v>65</v>
      </c>
      <c r="D58" s="47" t="s">
        <v>33</v>
      </c>
      <c r="E58" s="47"/>
      <c r="F58" s="47" t="s">
        <v>126</v>
      </c>
      <c r="G58" s="57">
        <v>1</v>
      </c>
      <c r="H58" s="43">
        <f>DATEDIF(J58,K58,"M")</f>
        <v>3</v>
      </c>
      <c r="I58" s="43">
        <v>14</v>
      </c>
      <c r="J58" s="49">
        <v>44958</v>
      </c>
      <c r="K58" s="70">
        <v>45061</v>
      </c>
      <c r="L58" s="44">
        <v>4105000</v>
      </c>
      <c r="M58" s="74">
        <f t="shared" si="1"/>
        <v>14230666.666666666</v>
      </c>
      <c r="N58" s="46"/>
      <c r="O58" s="46"/>
      <c r="P58" s="46"/>
      <c r="Q58" s="55"/>
    </row>
    <row r="59" spans="1:17" ht="59.25" customHeight="1" x14ac:dyDescent="0.2">
      <c r="A59" s="47" t="s">
        <v>30</v>
      </c>
      <c r="B59" s="48" t="s">
        <v>36</v>
      </c>
      <c r="C59" s="59" t="s">
        <v>66</v>
      </c>
      <c r="D59" s="47" t="s">
        <v>33</v>
      </c>
      <c r="E59" s="47"/>
      <c r="F59" s="47" t="s">
        <v>127</v>
      </c>
      <c r="G59" s="57">
        <v>1</v>
      </c>
      <c r="H59" s="43">
        <f t="shared" si="0"/>
        <v>3</v>
      </c>
      <c r="I59" s="43">
        <v>14</v>
      </c>
      <c r="J59" s="49">
        <v>44958</v>
      </c>
      <c r="K59" s="70">
        <v>45061</v>
      </c>
      <c r="L59" s="44">
        <v>4105000</v>
      </c>
      <c r="M59" s="74">
        <f t="shared" si="1"/>
        <v>14230666.666666666</v>
      </c>
      <c r="N59" s="46"/>
      <c r="O59" s="46"/>
      <c r="P59" s="46"/>
      <c r="Q59" s="55"/>
    </row>
    <row r="60" spans="1:17" ht="58.5" customHeight="1" x14ac:dyDescent="0.2">
      <c r="A60" s="47" t="s">
        <v>30</v>
      </c>
      <c r="B60" s="48" t="s">
        <v>36</v>
      </c>
      <c r="C60" s="59" t="s">
        <v>67</v>
      </c>
      <c r="D60" s="47" t="s">
        <v>33</v>
      </c>
      <c r="E60" s="47"/>
      <c r="F60" s="47" t="s">
        <v>128</v>
      </c>
      <c r="G60" s="57">
        <v>1</v>
      </c>
      <c r="H60" s="43">
        <f t="shared" si="0"/>
        <v>3</v>
      </c>
      <c r="I60" s="43">
        <v>14</v>
      </c>
      <c r="J60" s="49">
        <v>44958</v>
      </c>
      <c r="K60" s="70">
        <v>45061</v>
      </c>
      <c r="L60" s="44">
        <v>4105000</v>
      </c>
      <c r="M60" s="74">
        <f t="shared" si="1"/>
        <v>14230666.666666666</v>
      </c>
      <c r="N60" s="46"/>
      <c r="O60" s="46"/>
      <c r="P60" s="46"/>
      <c r="Q60" s="55"/>
    </row>
    <row r="61" spans="1:17" ht="45" x14ac:dyDescent="0.2">
      <c r="A61" s="47" t="s">
        <v>30</v>
      </c>
      <c r="B61" s="48" t="s">
        <v>36</v>
      </c>
      <c r="C61" s="59" t="s">
        <v>68</v>
      </c>
      <c r="D61" s="47" t="s">
        <v>33</v>
      </c>
      <c r="E61" s="47"/>
      <c r="F61" s="47" t="s">
        <v>185</v>
      </c>
      <c r="G61" s="57">
        <v>1</v>
      </c>
      <c r="H61" s="43">
        <f t="shared" si="0"/>
        <v>3</v>
      </c>
      <c r="I61" s="43">
        <v>22</v>
      </c>
      <c r="J61" s="49">
        <v>44958</v>
      </c>
      <c r="K61" s="70">
        <v>45069</v>
      </c>
      <c r="L61" s="44">
        <v>4105000</v>
      </c>
      <c r="M61" s="71">
        <f t="shared" si="1"/>
        <v>15325333.333333334</v>
      </c>
      <c r="N61" s="46"/>
      <c r="O61" s="46"/>
      <c r="P61" s="46"/>
      <c r="Q61" s="55"/>
    </row>
    <row r="62" spans="1:17" ht="45" x14ac:dyDescent="0.2">
      <c r="A62" s="47" t="s">
        <v>30</v>
      </c>
      <c r="B62" s="48" t="s">
        <v>36</v>
      </c>
      <c r="C62" s="59" t="s">
        <v>69</v>
      </c>
      <c r="D62" s="47" t="s">
        <v>33</v>
      </c>
      <c r="E62" s="47"/>
      <c r="F62" s="47" t="s">
        <v>130</v>
      </c>
      <c r="G62" s="57">
        <v>2</v>
      </c>
      <c r="H62" s="43">
        <f t="shared" si="0"/>
        <v>3</v>
      </c>
      <c r="I62" s="43">
        <v>15</v>
      </c>
      <c r="J62" s="49">
        <v>44958</v>
      </c>
      <c r="K62" s="70">
        <v>45062</v>
      </c>
      <c r="L62" s="44">
        <v>4105000</v>
      </c>
      <c r="M62" s="71">
        <f t="shared" si="1"/>
        <v>28735000</v>
      </c>
      <c r="N62" s="46"/>
      <c r="O62" s="46"/>
      <c r="P62" s="46"/>
      <c r="Q62" s="55"/>
    </row>
    <row r="63" spans="1:17" ht="67.5" customHeight="1" x14ac:dyDescent="0.2">
      <c r="A63" s="47" t="s">
        <v>30</v>
      </c>
      <c r="B63" s="48" t="s">
        <v>36</v>
      </c>
      <c r="C63" s="59" t="s">
        <v>186</v>
      </c>
      <c r="D63" s="47" t="s">
        <v>33</v>
      </c>
      <c r="E63" s="47"/>
      <c r="F63" s="47" t="s">
        <v>131</v>
      </c>
      <c r="G63" s="57">
        <v>4</v>
      </c>
      <c r="H63" s="43">
        <v>6</v>
      </c>
      <c r="I63" s="67">
        <v>0</v>
      </c>
      <c r="J63" s="49">
        <v>44958</v>
      </c>
      <c r="K63" s="70">
        <v>45138</v>
      </c>
      <c r="L63" s="44">
        <v>4105000</v>
      </c>
      <c r="M63" s="71">
        <f t="shared" si="1"/>
        <v>98520000</v>
      </c>
      <c r="N63" s="46"/>
      <c r="O63" s="46"/>
      <c r="P63" s="46"/>
      <c r="Q63" s="55"/>
    </row>
    <row r="64" spans="1:17" ht="59.25" customHeight="1" x14ac:dyDescent="0.2">
      <c r="A64" s="47" t="s">
        <v>30</v>
      </c>
      <c r="B64" s="48" t="s">
        <v>71</v>
      </c>
      <c r="C64" s="59" t="s">
        <v>72</v>
      </c>
      <c r="D64" s="47" t="s">
        <v>33</v>
      </c>
      <c r="E64" s="47"/>
      <c r="F64" s="47" t="s">
        <v>132</v>
      </c>
      <c r="G64" s="57">
        <v>7</v>
      </c>
      <c r="H64" s="67">
        <v>6</v>
      </c>
      <c r="I64" s="67">
        <v>0</v>
      </c>
      <c r="J64" s="49">
        <v>44958</v>
      </c>
      <c r="K64" s="70">
        <v>45138</v>
      </c>
      <c r="L64" s="44">
        <v>4105000</v>
      </c>
      <c r="M64" s="71">
        <f t="shared" si="1"/>
        <v>172410000</v>
      </c>
      <c r="N64" s="46"/>
      <c r="O64" s="46"/>
      <c r="P64" s="46"/>
      <c r="Q64" s="55"/>
    </row>
    <row r="65" spans="1:17" x14ac:dyDescent="0.2">
      <c r="A65" s="43"/>
      <c r="B65" s="43"/>
      <c r="C65" s="47"/>
      <c r="D65" s="47"/>
      <c r="E65" s="47"/>
      <c r="F65" s="47"/>
      <c r="G65" s="3">
        <f>SUM(G16:G64)</f>
        <v>71</v>
      </c>
      <c r="H65" s="43"/>
      <c r="I65" s="43"/>
      <c r="J65" s="49"/>
      <c r="K65" s="50"/>
      <c r="L65" s="51"/>
      <c r="M65" s="52">
        <f>SUM(M16:M64)</f>
        <v>1793670004.5000002</v>
      </c>
      <c r="N65" s="46"/>
      <c r="O65" s="46"/>
      <c r="P65" s="42"/>
      <c r="Q65" s="18"/>
    </row>
    <row r="66" spans="1:17" x14ac:dyDescent="0.2">
      <c r="B66" s="19"/>
      <c r="N66" s="20"/>
      <c r="Q66" s="18"/>
    </row>
    <row r="67" spans="1:17" x14ac:dyDescent="0.2">
      <c r="M67" s="54"/>
      <c r="N67" s="21"/>
      <c r="O67" s="21"/>
      <c r="Q67" s="22"/>
    </row>
    <row r="68" spans="1:17" ht="15" x14ac:dyDescent="0.25">
      <c r="A68" s="95" t="s">
        <v>73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</row>
    <row r="69" spans="1:17" ht="15" x14ac:dyDescent="0.25">
      <c r="A69" s="95" t="s">
        <v>74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</row>
    <row r="72" spans="1:17" x14ac:dyDescent="0.2">
      <c r="N72" s="56">
        <v>1793680000</v>
      </c>
    </row>
    <row r="74" spans="1:17" x14ac:dyDescent="0.2">
      <c r="N74" s="56">
        <f>N72-M65</f>
        <v>9995.4999997615814</v>
      </c>
    </row>
    <row r="75" spans="1:17" x14ac:dyDescent="0.2">
      <c r="L75" s="56">
        <f>+M64</f>
        <v>172410000</v>
      </c>
    </row>
    <row r="76" spans="1:17" x14ac:dyDescent="0.2">
      <c r="L76" s="56">
        <f>+M54</f>
        <v>18472504.5</v>
      </c>
    </row>
    <row r="77" spans="1:17" x14ac:dyDescent="0.2">
      <c r="L77" s="56">
        <f>SUM(L75:L76)</f>
        <v>190882504.5</v>
      </c>
    </row>
  </sheetData>
  <mergeCells count="35">
    <mergeCell ref="A8:L8"/>
    <mergeCell ref="A1:P2"/>
    <mergeCell ref="A3:Q3"/>
    <mergeCell ref="A4:Q4"/>
    <mergeCell ref="A5:Q5"/>
    <mergeCell ref="A6:Q6"/>
    <mergeCell ref="F13:F15"/>
    <mergeCell ref="A9:C9"/>
    <mergeCell ref="A10:C10"/>
    <mergeCell ref="L10:Q10"/>
    <mergeCell ref="A11:C11"/>
    <mergeCell ref="M11:Q11"/>
    <mergeCell ref="A12:C12"/>
    <mergeCell ref="A13:A15"/>
    <mergeCell ref="B13:B15"/>
    <mergeCell ref="C13:C15"/>
    <mergeCell ref="D13:D15"/>
    <mergeCell ref="E13:E15"/>
    <mergeCell ref="G13:G15"/>
    <mergeCell ref="H13:I14"/>
    <mergeCell ref="J13:K13"/>
    <mergeCell ref="L13:L14"/>
    <mergeCell ref="M13:M14"/>
    <mergeCell ref="O13:O14"/>
    <mergeCell ref="Q13:Q14"/>
    <mergeCell ref="J14:J15"/>
    <mergeCell ref="K14:K15"/>
    <mergeCell ref="L15:M15"/>
    <mergeCell ref="N15:O15"/>
    <mergeCell ref="N13:N14"/>
    <mergeCell ref="B16:B17"/>
    <mergeCell ref="C16:C17"/>
    <mergeCell ref="Q16:Q41"/>
    <mergeCell ref="A68:Q68"/>
    <mergeCell ref="A69:Q69"/>
  </mergeCells>
  <pageMargins left="0.7" right="0.7" top="0.75" bottom="0.75" header="0.3" footer="0.3"/>
  <pageSetup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0" ma:contentTypeDescription="Crear nuevo documento." ma:contentTypeScope="" ma:versionID="59926fcd7d1fecf7162d523d3710e195">
  <xsd:schema xmlns:xsd="http://www.w3.org/2001/XMLSchema" xmlns:xs="http://www.w3.org/2001/XMLSchema" xmlns:p="http://schemas.microsoft.com/office/2006/metadata/properties" xmlns:ns2="594034df-474d-4b02-9ca2-944c66351583" xmlns:ns3="dfcf60e3-6080-4d69-aea6-ccda2266e1cc" targetNamespace="http://schemas.microsoft.com/office/2006/metadata/properties" ma:root="true" ma:fieldsID="32e7fdd5e3c788e414a782bf330a3400" ns2:_="" ns3:_=""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97743C-82CF-42C1-90BE-FE92796446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ADA0B7-75E8-4DD6-9F9D-9BF2180A3BC7}">
  <ds:schemaRefs>
    <ds:schemaRef ds:uri="http://schemas.microsoft.com/office/2006/metadata/properties"/>
    <ds:schemaRef ds:uri="http://schemas.microsoft.com/office/infopath/2007/PartnerControls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38EE6105-74F3-4098-AC47-84E22849E6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ANEXO 2 </vt:lpstr>
      <vt:lpstr>REGULAR 2023</vt:lpstr>
      <vt:lpstr>REGULAR 2023C</vt:lpstr>
      <vt:lpstr>Instrucciones</vt:lpstr>
      <vt:lpstr>REGULAR 2023CD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Yesica</cp:lastModifiedBy>
  <cp:revision/>
  <dcterms:created xsi:type="dcterms:W3CDTF">2020-02-28T20:30:41Z</dcterms:created>
  <dcterms:modified xsi:type="dcterms:W3CDTF">2023-02-03T00:38:08Z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2023-01-16T20:07:26Z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da293ef3-4275-4a94-bc15-289501e7d0d0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</Properties>
</file>