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yuperez\Documents\SEÑALIZACION 2019\"/>
    </mc:Choice>
  </mc:AlternateContent>
  <bookViews>
    <workbookView xWindow="0" yWindow="0" windowWidth="28800" windowHeight="12300"/>
  </bookViews>
  <sheets>
    <sheet name="Matriz de Riesgos" sheetId="1" r:id="rId1"/>
    <sheet name="Probabilidad del Riesgo " sheetId="3" r:id="rId2"/>
    <sheet name="Impacto de Riesgo" sheetId="2" r:id="rId3"/>
    <sheet name="Valoración del riesgo" sheetId="4" r:id="rId4"/>
    <sheet name="Categoria del Riesgo" sheetId="5" r:id="rId5"/>
    <sheet name="Tratamiento de los Riesgos " sheetId="6" r:id="rId6"/>
  </sheets>
  <externalReferences>
    <externalReference r:id="rId7"/>
  </externalReferences>
  <definedNames>
    <definedName name="_xlnm._FilterDatabase" localSheetId="0" hidden="1">'Matriz de Riesgos'!$B$4:$F$29</definedName>
    <definedName name="_xlnm.Print_Area" localSheetId="0">'Matriz de Riesgos'!$A$1:$Y$33</definedName>
    <definedName name="ExcesoPorcentajeCompletado">([1]proyecto!A$8=MEDIAN([1]proyecto!A$8,[1]proyecto!$E1,[1]proyecto!$E1+[1]proyecto!$F1)*([1]proyecto!$E1&gt;0))*(([1]proyecto!A$8&lt;(INT([1]proyecto!$E1+[1]proyecto!$F1*[1]proyecto!$G1)))+([1]proyecto!A$8=[1]proyecto!$E1))*([1]proyecto!$G1&gt;0)</definedName>
    <definedName name="ExcesoReal">PeríodoReal*([1]proyecto!$E1&gt;0)</definedName>
    <definedName name="período_seleccionado">[1]proyecto!$N$3</definedName>
    <definedName name="PeríodoEnPlan">[1]proyecto!A$8=MEDIAN([1]proyecto!A$8,[1]proyecto!$C1,[1]proyecto!$C1+[1]proyecto!$D1-1)</definedName>
    <definedName name="PeríodoReal">[1]proyecto!A$8=MEDIAN([1]proyecto!A$8,[1]proyecto!$E1,[1]proyecto!$E1+[1]proyecto!$F1-1)</definedName>
    <definedName name="Plan">PeríodoEnPlan*([1]proyecto!$C1&gt;0)</definedName>
    <definedName name="PorcentajeCompletado">ExcesoPorcentajeCompletado*PeríodoEnPlan</definedName>
    <definedName name="Real">(PeríodoReal*([1]proyecto!$E1&gt;0))*PeríodoEnPlan</definedName>
  </definedNames>
  <calcPr calcId="162913"/>
</workbook>
</file>

<file path=xl/calcChain.xml><?xml version="1.0" encoding="utf-8"?>
<calcChain xmlns="http://schemas.openxmlformats.org/spreadsheetml/2006/main">
  <c r="Q27" i="1" l="1"/>
  <c r="R27" i="1" s="1"/>
  <c r="L27" i="1"/>
  <c r="R29" i="1" l="1"/>
  <c r="R28" i="1"/>
  <c r="R26" i="1"/>
  <c r="R25" i="1"/>
  <c r="R24" i="1"/>
  <c r="R22" i="1"/>
  <c r="R21" i="1"/>
  <c r="R20" i="1"/>
  <c r="R19" i="1"/>
  <c r="R18" i="1"/>
  <c r="R17" i="1"/>
  <c r="R16" i="1"/>
  <c r="R15" i="1"/>
  <c r="R14" i="1"/>
  <c r="R13" i="1"/>
  <c r="B7" i="1"/>
  <c r="B9" i="1"/>
  <c r="B10" i="1"/>
  <c r="B11" i="1"/>
  <c r="B12" i="1"/>
  <c r="B13" i="1"/>
  <c r="B14" i="1"/>
  <c r="B15" i="1"/>
  <c r="B16" i="1"/>
  <c r="B17" i="1"/>
  <c r="B18" i="1"/>
  <c r="B19" i="1"/>
  <c r="B20" i="1"/>
  <c r="B21" i="1"/>
  <c r="B22" i="1"/>
  <c r="B23" i="1"/>
  <c r="B24" i="1"/>
  <c r="Q7" i="1"/>
  <c r="R7" i="1"/>
  <c r="K7" i="1"/>
  <c r="L7" i="1"/>
  <c r="K6" i="1"/>
  <c r="L6" i="1"/>
  <c r="Q6" i="1"/>
  <c r="R6" i="1"/>
  <c r="G20" i="2"/>
  <c r="H20" i="2"/>
  <c r="G21" i="2"/>
  <c r="H21" i="2"/>
  <c r="G22" i="2"/>
  <c r="H22" i="2"/>
  <c r="G23" i="2"/>
  <c r="H19" i="2"/>
  <c r="G19" i="2"/>
  <c r="G8" i="3"/>
  <c r="G7" i="3"/>
  <c r="G6" i="3"/>
  <c r="G5" i="3"/>
</calcChain>
</file>

<file path=xl/comments1.xml><?xml version="1.0" encoding="utf-8"?>
<comments xmlns="http://schemas.openxmlformats.org/spreadsheetml/2006/main">
  <authors>
    <author>Lilian Joanna Forero Suarez</author>
  </authors>
  <commentList>
    <comment ref="K16" authorId="0" shapeId="0">
      <text>
        <r>
          <rPr>
            <b/>
            <sz val="9"/>
            <color indexed="81"/>
            <rFont val="Tahoma"/>
            <family val="2"/>
          </rPr>
          <t>Lilian Joanna Forero Suarez:</t>
        </r>
        <r>
          <rPr>
            <sz val="9"/>
            <color indexed="81"/>
            <rFont val="Tahoma"/>
            <family val="2"/>
          </rPr>
          <t xml:space="preserve">
no es 5?</t>
        </r>
      </text>
    </comment>
    <comment ref="X22" authorId="0" shapeId="0">
      <text>
        <r>
          <rPr>
            <b/>
            <sz val="9"/>
            <color indexed="81"/>
            <rFont val="Tahoma"/>
            <family val="2"/>
          </rPr>
          <t>Lilian Joanna Forero Suarez:</t>
        </r>
        <r>
          <rPr>
            <sz val="9"/>
            <color indexed="81"/>
            <rFont val="Tahoma"/>
            <family val="2"/>
          </rPr>
          <t xml:space="preserve">
En los comites de obra Semanales.</t>
        </r>
      </text>
    </comment>
  </commentList>
</comments>
</file>

<file path=xl/sharedStrings.xml><?xml version="1.0" encoding="utf-8"?>
<sst xmlns="http://schemas.openxmlformats.org/spreadsheetml/2006/main" count="481" uniqueCount="213">
  <si>
    <t>N°</t>
  </si>
  <si>
    <t>Clase</t>
  </si>
  <si>
    <t>Fuente</t>
  </si>
  <si>
    <t>Etapa</t>
  </si>
  <si>
    <t>Tipo</t>
  </si>
  <si>
    <t>Descripción( Que puede pasar y cómo puede ocurrir)</t>
  </si>
  <si>
    <t xml:space="preserve">Consecuencia de la ocurrencia del evento </t>
  </si>
  <si>
    <t>Probabilidad</t>
  </si>
  <si>
    <t>Impacto</t>
  </si>
  <si>
    <t>Valoración del Riesgo</t>
  </si>
  <si>
    <t>Categoría</t>
  </si>
  <si>
    <t>¿A quien se le asigna?</t>
  </si>
  <si>
    <t xml:space="preserve">Tratamiento /Controles a ser Implementados </t>
  </si>
  <si>
    <t xml:space="preserve">Valoración del Riesgo </t>
  </si>
  <si>
    <t>Categoria</t>
  </si>
  <si>
    <t>¿Afecta la ejecución del contrato?</t>
  </si>
  <si>
    <t>Persona responsable por implementar el tratamiento</t>
  </si>
  <si>
    <t xml:space="preserve">Fecha estimada en que se inicia el tratamiento </t>
  </si>
  <si>
    <t>¿Cómo se realiza el monitoreo?</t>
  </si>
  <si>
    <t xml:space="preserve">Monitoreo y Revisión </t>
  </si>
  <si>
    <t>Impacto después del tratamiento</t>
  </si>
  <si>
    <t>Periodicidad ¿ Cuando?</t>
  </si>
  <si>
    <t>General</t>
  </si>
  <si>
    <t>Interno</t>
  </si>
  <si>
    <t>Externo</t>
  </si>
  <si>
    <t>Selección</t>
  </si>
  <si>
    <t>Ejecución</t>
  </si>
  <si>
    <t xml:space="preserve">Riesgos operacionales </t>
  </si>
  <si>
    <r>
      <rPr>
        <b/>
        <sz val="11"/>
        <rFont val="Calibri"/>
        <family val="2"/>
      </rPr>
      <t xml:space="preserve">Raro </t>
    </r>
    <r>
      <rPr>
        <sz val="11"/>
        <rFont val="Calibri"/>
        <family val="2"/>
      </rPr>
      <t>(Puede ocurrir exepcionalmente)</t>
    </r>
  </si>
  <si>
    <r>
      <rPr>
        <b/>
        <sz val="11"/>
        <rFont val="Calibri"/>
        <family val="2"/>
      </rPr>
      <t>Improbable</t>
    </r>
    <r>
      <rPr>
        <sz val="11"/>
        <rFont val="Calibri"/>
        <family val="2"/>
      </rPr>
      <t xml:space="preserve"> (Puede ocurrir ocasionalmente)</t>
    </r>
  </si>
  <si>
    <r>
      <rPr>
        <b/>
        <sz val="11"/>
        <color indexed="8"/>
        <rFont val="Calibri"/>
        <family val="2"/>
      </rPr>
      <t>Posible</t>
    </r>
    <r>
      <rPr>
        <sz val="11"/>
        <color theme="1"/>
        <rFont val="Calibri"/>
        <family val="2"/>
        <scheme val="minor"/>
      </rPr>
      <t xml:space="preserve"> (Puede Ocurrir en cualquier momento futuro)</t>
    </r>
  </si>
  <si>
    <r>
      <rPr>
        <b/>
        <sz val="11"/>
        <color indexed="8"/>
        <rFont val="Calibri"/>
        <family val="2"/>
      </rPr>
      <t>Probable</t>
    </r>
    <r>
      <rPr>
        <sz val="11"/>
        <color theme="1"/>
        <rFont val="Calibri"/>
        <family val="2"/>
        <scheme val="minor"/>
      </rPr>
      <t xml:space="preserve"> (Probablemente va a ocurrir</t>
    </r>
  </si>
  <si>
    <r>
      <rPr>
        <b/>
        <sz val="11"/>
        <color indexed="8"/>
        <rFont val="Calibri"/>
        <family val="2"/>
      </rPr>
      <t>Casi cierto</t>
    </r>
    <r>
      <rPr>
        <sz val="11"/>
        <color theme="1"/>
        <rFont val="Calibri"/>
        <family val="2"/>
        <scheme val="minor"/>
      </rPr>
      <t xml:space="preserve"> (Ocurre en la mayoría de circustancias)</t>
    </r>
  </si>
  <si>
    <t xml:space="preserve">Categoria </t>
  </si>
  <si>
    <t xml:space="preserve">Valoración </t>
  </si>
  <si>
    <t xml:space="preserve">TABLA 2 PROBABILIDAD DEL RIESGO </t>
  </si>
  <si>
    <t>Calificación Cualitativa</t>
  </si>
  <si>
    <t xml:space="preserve">Calificación Monetaria </t>
  </si>
  <si>
    <t xml:space="preserve">Insignificante </t>
  </si>
  <si>
    <t xml:space="preserve">Menor </t>
  </si>
  <si>
    <t>Moderado</t>
  </si>
  <si>
    <t>Mayor</t>
  </si>
  <si>
    <t>Dificulta la Ejecución del Contrato de manera baja, Aplicando medidas mínimas se puede lograr el objeto contractual</t>
  </si>
  <si>
    <t>Los sobrecostos no representan más del cinco por ciento (5%) del valor del contrato</t>
  </si>
  <si>
    <t>Los Sobrecostos no representan más del uno por ciento (1%) del valor del contrato</t>
  </si>
  <si>
    <t xml:space="preserve">Afecta la ejecución del contrato sin alterar el beneficio para las partes </t>
  </si>
  <si>
    <t>Genera un impacto sobre el valor del contrato entre el cinco porciento (5%) y el quince por ciento (15%)</t>
  </si>
  <si>
    <t>Incrementa el valor del contrato entre el quince (15%) y el treinta por ciento (30%)</t>
  </si>
  <si>
    <t>Impacto sobre le valor del contrato en más del treinta por ciento (30%)</t>
  </si>
  <si>
    <t>Obstruye la ejecución del contrato de manera intranscendente</t>
  </si>
  <si>
    <t>Obstruye la ejecución del contrato sustancialmente pero aun así permite la consecución del objeto contractual</t>
  </si>
  <si>
    <t xml:space="preserve">Perturba la ejecución del contrato de manera grave imposibilitando la consecución del objeto contractual </t>
  </si>
  <si>
    <t xml:space="preserve">valoración </t>
  </si>
  <si>
    <t>Catastrófico</t>
  </si>
  <si>
    <t xml:space="preserve">TABLA 3 IMPACTO DEL RIESGO </t>
  </si>
  <si>
    <t xml:space="preserve">TABLA 4 VALORACION DEL RIESGO </t>
  </si>
  <si>
    <t>8,9 y 10</t>
  </si>
  <si>
    <t>Riesgo extremo</t>
  </si>
  <si>
    <t>6 y 7</t>
  </si>
  <si>
    <t>Riesgo alto</t>
  </si>
  <si>
    <t>Riesgo medio</t>
  </si>
  <si>
    <t>2,3 y 4</t>
  </si>
  <si>
    <t>Riesgo Bajo</t>
  </si>
  <si>
    <t>TABLA 5 CATEGORIA DEL RIESGO</t>
  </si>
  <si>
    <t xml:space="preserve">Tratamiento de los Riesgos </t>
  </si>
  <si>
    <t>Actividad</t>
  </si>
  <si>
    <t xml:space="preserve">Evitar el riesgo </t>
  </si>
  <si>
    <t xml:space="preserve">La entidad decide no proceder con la actividad que causa el riesgo o buscar alternativas para obtener el beneficio del proceso de contratación </t>
  </si>
  <si>
    <t xml:space="preserve">Transferir el riesgo </t>
  </si>
  <si>
    <t>Aceptar el Riesgo</t>
  </si>
  <si>
    <t>Reducir la Probabilidad</t>
  </si>
  <si>
    <t xml:space="preserve">Reducir las Consecuencias </t>
  </si>
  <si>
    <t xml:space="preserve">Reducir la probabilidad de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</si>
  <si>
    <t>Reducir las consecuencias o el impacto del riesgo a través de planes de contingencia, en los términos y condiciones del contrato, inspecciones y revisiones para revisar el cumplimiento del contrato y programas de apremio para lograr el cumplimiento del contrato</t>
  </si>
  <si>
    <r>
      <rPr>
        <b/>
        <sz val="11"/>
        <color indexed="8"/>
        <rFont val="Calibri"/>
        <family val="2"/>
      </rPr>
      <t>Probable</t>
    </r>
    <r>
      <rPr>
        <sz val="11"/>
        <color theme="1"/>
        <rFont val="Calibri"/>
        <family val="2"/>
        <scheme val="minor"/>
      </rPr>
      <t xml:space="preserve"> (Probablemente va a ocurrir)</t>
    </r>
  </si>
  <si>
    <t xml:space="preserve">Fecha estimada en que se completa el tratamiento </t>
  </si>
  <si>
    <t>contratista</t>
  </si>
  <si>
    <t>1 en 1000</t>
  </si>
  <si>
    <t>1 en 500</t>
  </si>
  <si>
    <t>1 en 100</t>
  </si>
  <si>
    <t>1 en 250</t>
  </si>
  <si>
    <t xml:space="preserve"> Casi 1</t>
  </si>
  <si>
    <t>Valor del contrato</t>
  </si>
  <si>
    <t>VALORACION DEL RIESGO EN TERMINOS ECONOMICOS DE ACUERDO AL VALOR DEL CONTRATO</t>
  </si>
  <si>
    <t>Contratista y SDM</t>
  </si>
  <si>
    <t>La SDM hace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t>
  </si>
  <si>
    <t>La SDM acepta el riesgo porque el riesgo no puede ser evitado ni ser transferido o el costo de evitarlo o transferirlo es muy alto. En este caso se recomiendan medidas para reducir el riesgo o mitigar su impacto, así como el monitoreo</t>
  </si>
  <si>
    <t>Demora en la presentación de garantías exigidas para el perfeccionamiento del contrato</t>
  </si>
  <si>
    <t>Seguimiento a la legalizacion del contrato.</t>
  </si>
  <si>
    <t>permanente durante la fase pre contractual y hasta la legalizacion del contrato</t>
  </si>
  <si>
    <t>Daño, pérdida o hurto de materiales o equipos.</t>
  </si>
  <si>
    <t>Operacional</t>
  </si>
  <si>
    <t>SI</t>
  </si>
  <si>
    <t>Contratación</t>
  </si>
  <si>
    <t>En el momento del trámite</t>
  </si>
  <si>
    <t xml:space="preserve">medio </t>
  </si>
  <si>
    <t>Legalización contrato</t>
  </si>
  <si>
    <t>Firma acta de inicio</t>
  </si>
  <si>
    <t>Ejecución del contrato</t>
  </si>
  <si>
    <t>Incremento en las cantidades de mano de obra y/o materiales por causas imputables al contratista</t>
  </si>
  <si>
    <t>Afectación del cronograma.</t>
  </si>
  <si>
    <t>Ejecución del Contrato</t>
  </si>
  <si>
    <t>Demora en la solicitud  y suministro de materiales de obra y pago inoportuno a proveedores por parte del contratista</t>
  </si>
  <si>
    <t>Retraso o parálisis de la ejecución de obra y la generación de incumplimientos</t>
  </si>
  <si>
    <t>Retraso en la ejecución de las obras</t>
  </si>
  <si>
    <t xml:space="preserve">Incumplimiento del cronograma de obra por actividades no previstas </t>
  </si>
  <si>
    <t xml:space="preserve">Incumplimiento del cronograma de obra por  falta de equipo humano </t>
  </si>
  <si>
    <t>Retraso en la ejecución del cronograma. 
Generación de planes de contingencia</t>
  </si>
  <si>
    <t>Imprecisiones y errores de la ejecución de  actividades de obra fuera de los límites permisibles.</t>
  </si>
  <si>
    <t>Falta de disponibilidad de equipos en optimas condiciones de funcionamiento.</t>
  </si>
  <si>
    <t xml:space="preserve">
Interrupción  de las actividades de obra.
</t>
  </si>
  <si>
    <t>Económico</t>
  </si>
  <si>
    <t>Fluctuación de los precios de los insumos</t>
  </si>
  <si>
    <t>Sobrecostos y retraso en la ejecución de las obras.</t>
  </si>
  <si>
    <t>Daños a redes de servicios públicos</t>
  </si>
  <si>
    <t>Retraso en la ejecución de las obras.</t>
  </si>
  <si>
    <t>Ocurrencia de accidentes laborales</t>
  </si>
  <si>
    <t xml:space="preserve">
Retrasos o interrupciones en tiempos programados en el cronograma de actividades.</t>
  </si>
  <si>
    <t>Seguimiento por parte del profesional SISOMA a la implementación de medidas que prevengan la ocurrencia de accidentes laborales.
Implementar la normatividad vigente en materia de seguridad industrial y salud ocupacional.
Adelantar el proceso del cambio de personal de ser necesario.</t>
  </si>
  <si>
    <t>Garantizar por medio de la interventoría la permanencia y continuidad del personal requerido en obra.</t>
  </si>
  <si>
    <t>Naturaleza</t>
  </si>
  <si>
    <t>Financiero</t>
  </si>
  <si>
    <t>Iliquidez del contratista para el cumplimiento del contrato</t>
  </si>
  <si>
    <t>Parálisis de la ejecución de la obra.
Generación de incumplimiento</t>
  </si>
  <si>
    <t>Revisión periódica del comportamiento financiero del contrato a través del interventor</t>
  </si>
  <si>
    <t>Parálisis de las actividades por parte de empleados o personal del contratista</t>
  </si>
  <si>
    <t>Social</t>
  </si>
  <si>
    <t>Huelgas, disturbios, paros de trabajadores o transporte, situaciones de orden público</t>
  </si>
  <si>
    <t xml:space="preserve">
Realizar seguimiento al plan de contingencia</t>
  </si>
  <si>
    <t>Establecer plazos en el Anexo Complementario, para cumplir los requisitos de perfeccionamiento y ejecución del contrato.
Requerir continuamente al adjudicatario durante la etapa precontractual.</t>
  </si>
  <si>
    <t>Implementar la seguridad necesaria para la ejecución de las obras.
Asumir los costos adicionales que se generen en razón a daño, pérdida o hurto de materiales o equipos.</t>
  </si>
  <si>
    <t>Errores en la programación de ejecución de las actividades de obra</t>
  </si>
  <si>
    <t>Mal funcionamiento o descalibración de equipos</t>
  </si>
  <si>
    <t xml:space="preserve">
Interrupción de las operaciones,  problemas de calidad en el producto contratado y eventual desperdicio de materiales.</t>
  </si>
  <si>
    <t>Revisión de estudio de mercado.</t>
  </si>
  <si>
    <t>Suspensión de actividades de construcción por condiciones climáticas.</t>
  </si>
  <si>
    <t>Riesgo de que no se firme el contrato de interventoria.</t>
  </si>
  <si>
    <t>Demoras en el inicio de la ejecución del contrato</t>
  </si>
  <si>
    <t>SDM</t>
  </si>
  <si>
    <t xml:space="preserve">
Realizar un nuevo proceso de contratación en el menor tiempo posible.
</t>
  </si>
  <si>
    <t>En la ocurrencia del hecho</t>
  </si>
  <si>
    <t>Seguimiento a proceso del concurso de meritos abierto, en la etapa de observaciones de interesados al proceso, y en el cierre del proceso.</t>
  </si>
  <si>
    <t>Retraso  en la firma de acta de inicio del contrato</t>
  </si>
  <si>
    <t>A partir de la audiencia de la adjudicación del contrato.</t>
  </si>
  <si>
    <t>Según cronograma del proceso.</t>
  </si>
  <si>
    <t>No cumplimiento de los requisitos establecidos para la firma del acta de inicio del contrato.</t>
  </si>
  <si>
    <t>El interventor realizará seguimiento a las actividades ejecutadas por parte del contratista.
El contratista contará con personal de obra calificado y atenderá los planes de contingencia propuestos.
El contratista asumirá los costos generados.</t>
  </si>
  <si>
    <t xml:space="preserve"> En los comites de obra semanales.
Revisando la ejecución de las actividades de obra</t>
  </si>
  <si>
    <t>SDM 100%</t>
  </si>
  <si>
    <t>contratista 100%</t>
  </si>
  <si>
    <t>contratista 50% e interventoria 50%</t>
  </si>
  <si>
    <t xml:space="preserve">Retraso en la ejecución del cronograma obra. 
</t>
  </si>
  <si>
    <t>Mantenimiento y verificación de los equipos, realizar previo a la utilización las revisiones técnicas del equipo y de la idoneidad de la empresa que lo certifique.
Revisiones periódicas del buen funcionamiento de los equipos.
Los sobrecostos en la ejecución de obra serán a cargo del contratista.</t>
  </si>
  <si>
    <t xml:space="preserve">Verificación mensual del buen funcionamiento de los equipos de precisión a través de las certificaciones expedidas. </t>
  </si>
  <si>
    <t>mensual</t>
  </si>
  <si>
    <t>Semanal</t>
  </si>
  <si>
    <t>En la ocurrencia del evento</t>
  </si>
  <si>
    <t xml:space="preserve">El contratista deberá realizar un análisis de precios de mercado para la presentación de la propuesta.
Los sobrecostos ocasionados por la falta de análisis del mercado serán a cargo del contratista.
</t>
  </si>
  <si>
    <t>Suspensión de las actividades de obra.
Atraso en la ejecución de las obras.
Reprogramación del cronograma de obra.</t>
  </si>
  <si>
    <t>Proveer en las exigencias de orden financiero que se garantice la liquidez del proponente.
El contratista con su propuesta asume las condiciones financieras del contrato garantizando el cumplimiento de sus obligaciones.
Iniciación del proceso de multas e incumplimiento.</t>
  </si>
  <si>
    <t>Cumplir con las condiciones optimas de salarios, prestaciones, seguridad social, seguros, etc.
Garantizar la solución inmediata de las causas de la parálisis de actividades.</t>
  </si>
  <si>
    <t>contratista 50% y SDM 50%</t>
  </si>
  <si>
    <t>Elaboración de planes de contingencia por parte del contratista y seguimiento por parte de la interventoría.
Posible suspensión del contrato.
El contratista deberá tomar las medidas necesarias para garantizar la estabilidad de la obra ejecutada en el momento de la suspensión.</t>
  </si>
  <si>
    <t>Oposición o condicionamiento de la comunidad a la ejecución de las actividades del contrato.</t>
  </si>
  <si>
    <t>Demoras en la entrega de información por parte de un tercero o actos de entidades publicas que generan inoportunidad en el cumplimiento del contrato.</t>
  </si>
  <si>
    <t>liquidación unilateral o solicitud de liquidación judicial.
Perdida de competencia para liquidar en sede administrativa.</t>
  </si>
  <si>
    <t>Retrasos en la liquidación del contrato por no existir mutuo acuerdo entre las partes.</t>
  </si>
  <si>
    <t>interventoria y SDM</t>
  </si>
  <si>
    <t>Terminado el plazo de ejecución del contrato, y recibido a satisfacion de la interventoria en acta de recibo final.</t>
  </si>
  <si>
    <t xml:space="preserve">
Realizar seguimiento y proyeccion de acta de liquidación por parte de la interventoria.</t>
  </si>
  <si>
    <t>Según cronograma de proceso de Concurso de Meritos Abierto.</t>
  </si>
  <si>
    <t>Riesgo bajo</t>
  </si>
  <si>
    <t xml:space="preserve">Riego medio </t>
  </si>
  <si>
    <t>Retraso en el inicio de la ejecución del contrato.
Generación de incumplimiento.</t>
  </si>
  <si>
    <t>Seguimiento al cronograma de actividades estipuladas en el anexo tecnico.</t>
  </si>
  <si>
    <t>Contratista, Interventoria, y SDM</t>
  </si>
  <si>
    <t xml:space="preserve">Realizar seguimiento al cumplimiento del cronograma  del Anexo Tecnico, para la  entrega de hitos para la firma de acta de inicio </t>
  </si>
  <si>
    <t xml:space="preserve">contratista 100% </t>
  </si>
  <si>
    <t xml:space="preserve">contratista </t>
  </si>
  <si>
    <t>Implementar un adecuado control de adquisición de materiales teniendo en cuenta el desarrollo del cronograma o programación de las actividades de obra para la ejecución del contrato.
Disponer de los recursos financieros necesarios para atender la solicitudes de material.</t>
  </si>
  <si>
    <t>Proveer y solicitar la radicación de la documentación relacionada con el trámite de las actividades no previstas, soportando  su justificación y ocurrencia, para aprobación de la interventoria.
Implementación de planes de contingencia.</t>
  </si>
  <si>
    <t xml:space="preserve">Retraso en la ejecución del cronograma.
Incumplimiento de contrato.
</t>
  </si>
  <si>
    <t>contratista 80% interventoria 20%</t>
  </si>
  <si>
    <t>Elaborar la programación de equipo y recurso humano que permita ejecutar cada una de las actividades contratadas con el objetivo de proveer la cantidad de personal necesario para el cumplimiento del objetivo.
Verificación y seguimiento, por parte de la Interventoría y el contratista, en sitio  del personal propuesto y aprobado para la ejecución de las actividades.
En el caso de ser necesario contar con personal adicional, adelantar la contratacion del personal necesario, en cuyo caso los costos serán asumidos por el contratista.</t>
  </si>
  <si>
    <t>Presentación del cronograma de ejecución de obra ajustado a los tiempos previstos por la Interventoría del contrato.
Hacer un seguimiento juicioso de dicho cronograma de actividades.</t>
  </si>
  <si>
    <t>Bimensual</t>
  </si>
  <si>
    <t>Realizar mantenimiento periódico a los equipos que se utilicen en la ejecución del contrato.
Efectuar el cambio inmediato de los equipos que presenten fallas.</t>
  </si>
  <si>
    <t>Cambio de personal aprobado para la ejecucion del contrato.</t>
  </si>
  <si>
    <t>Riesgo Alto</t>
  </si>
  <si>
    <t>Aplicación del procedimiento establecido en el Anexo tecnico y  Complementario para el cambio de personal.</t>
  </si>
  <si>
    <t>La interventoría verificará el cumplimiento de la obligación del contratista conforme al anexo complementarios</t>
  </si>
  <si>
    <t xml:space="preserve">Riesgo Medio </t>
  </si>
  <si>
    <t xml:space="preserve">La interventoría verificará el tratamiento oportuno de la reparación de los daños causado a las redes de servicios públicos
</t>
  </si>
  <si>
    <t>Verificar, a través de planos, y visitas de inspeccion, la existencia de redes y su localización.
El contratista asumirá los costos que se ocasionen como producto del daño a las redes de servicios públicos e implementará el respectivo plan de contingencia.</t>
  </si>
  <si>
    <t>Garantizar por medio de la interventoría la permanencia y continuidad del personal requerido en obra y el uso de elementos de seguridad industrial.</t>
  </si>
  <si>
    <t>Proveer y realizar planes de contingencia para minimizar los retrasos del cronograma de actividades.</t>
  </si>
  <si>
    <t>Acompañamiento en el momento del evento, incluirlo en la bitácora de obra.                                                                                                                                                                                                                                                                                                                                                                                               La interventoría deberá realizar la revisión y seguimiento al nuevo cronograma de actividades</t>
  </si>
  <si>
    <t>Suspensión o reducción del suministro de energía</t>
  </si>
  <si>
    <t xml:space="preserve">Proveer equipos o plantas eléctricas </t>
  </si>
  <si>
    <t>Acompañamiento en el momento del evento, registrar el evento en la bitacora de obra.</t>
  </si>
  <si>
    <t xml:space="preserve">Riesgo medio </t>
  </si>
  <si>
    <t xml:space="preserve">Riesgo alto </t>
  </si>
  <si>
    <t xml:space="preserve">
La interventoria debera agotar por escrito la liquidación bilateral, en caso de no poder llegar a un acuerdo con el CONTRATISTA, realizar la liquidación unilateral.</t>
  </si>
  <si>
    <t xml:space="preserve"> Terminado el plazo de ejecución del contrato, y recibido a satisfacion de la interventoria en acta de recibo final.</t>
  </si>
  <si>
    <t>ANEXO No. 12 DE ESTUDIOS PREVIOS -   MATRIZ DE RIESGOS
“REALIZAR EN FORMA INTEGRAL LAS ACTIVIDADES INHERENTES AL PROCESO DE SEÑALIZACIÓN Y SEGURIDAD VIAL EN CINCO ZONAS EN LA CIUDAD DE BOGOTÁ D.C.”</t>
  </si>
  <si>
    <t xml:space="preserve">Cambios o ajustes en materia legal, reglamentaria o regulatoria con afectación sobre la operación de los Servicios  u otras condiciones del Contrato. </t>
  </si>
  <si>
    <t>afectación de las condiciones normales de operación contratadas</t>
  </si>
  <si>
    <t>Actualización constante sobre los proyectos regulatorios del sector.</t>
  </si>
  <si>
    <t>si</t>
  </si>
  <si>
    <t>Supervisor / contratista.</t>
  </si>
  <si>
    <t>Durante el Seguimiento a las obligaciones asumidas por el Contratista.</t>
  </si>
  <si>
    <t xml:space="preserve">Permanentemente durante la ejecucion del contrato </t>
  </si>
  <si>
    <t>Regulatorio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</si>
</sst>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quot;$&quot;\ * #,##0.00_);_(&quot;$&quot;\ * \(#,##0.00\);_(&quot;$&quot;\ * &quot;-&quot;??_);_(@_)"/>
    <numFmt numFmtId="165" formatCode="0.0%"/>
    <numFmt numFmtId="166" formatCode="&quot;$&quot;\ #,##0"/>
    <numFmt numFmtId="167" formatCode="_(&quot;$&quot;\ * #,##0_);_(&quot;$&quot;\ * \(#,##0\);_(&quot;$&quot;\ * &quot;-&quot;??_);_(@_)"/>
  </numFmts>
  <fonts count="25" x14ac:knownFonts="1">
    <font>
      <sz val="11"/>
      <color theme="1"/>
      <name val="Calibri"/>
      <family val="2"/>
      <scheme val="minor"/>
    </font>
    <font>
      <b/>
      <sz val="11"/>
      <color indexed="8"/>
      <name val="Calibri"/>
      <family val="2"/>
    </font>
    <font>
      <sz val="11"/>
      <name val="Calibri"/>
      <family val="2"/>
    </font>
    <font>
      <b/>
      <sz val="11"/>
      <name val="Calibri"/>
      <family val="2"/>
    </font>
    <font>
      <b/>
      <sz val="10"/>
      <name val="Arial"/>
      <family val="2"/>
    </font>
    <font>
      <sz val="10"/>
      <name val="Arial"/>
      <family val="2"/>
    </font>
    <font>
      <sz val="11"/>
      <color theme="1"/>
      <name val="Calibri"/>
      <family val="2"/>
      <scheme val="minor"/>
    </font>
    <font>
      <b/>
      <sz val="13"/>
      <color theme="1" tint="0.24994659260841701"/>
      <name val="Cambria"/>
      <family val="2"/>
      <scheme val="major"/>
    </font>
    <font>
      <sz val="14"/>
      <color theme="1" tint="0.24994659260841701"/>
      <name val="Calibri"/>
      <family val="2"/>
      <scheme val="minor"/>
    </font>
    <font>
      <b/>
      <sz val="13"/>
      <color theme="7"/>
      <name val="Cambria"/>
      <family val="2"/>
      <scheme val="major"/>
    </font>
    <font>
      <b/>
      <sz val="9.5"/>
      <color theme="1" tint="0.499984740745262"/>
      <name val="Calibri"/>
      <family val="2"/>
      <scheme val="minor"/>
    </font>
    <font>
      <b/>
      <sz val="11"/>
      <color theme="1" tint="0.24994659260841701"/>
      <name val="Calibri"/>
      <family val="2"/>
      <scheme val="minor"/>
    </font>
    <font>
      <b/>
      <sz val="11"/>
      <color theme="1"/>
      <name val="Calibri"/>
      <family val="2"/>
      <scheme val="minor"/>
    </font>
    <font>
      <sz val="11"/>
      <name val="Calibri"/>
      <family val="2"/>
      <scheme val="minor"/>
    </font>
    <font>
      <b/>
      <sz val="14"/>
      <color theme="1"/>
      <name val="Calibri"/>
      <family val="2"/>
      <scheme val="minor"/>
    </font>
    <font>
      <b/>
      <sz val="12"/>
      <color theme="0"/>
      <name val="Calibri"/>
      <family val="2"/>
      <scheme val="minor"/>
    </font>
    <font>
      <b/>
      <sz val="14"/>
      <name val="Calibri"/>
      <family val="2"/>
      <scheme val="minor"/>
    </font>
    <font>
      <b/>
      <sz val="14"/>
      <color theme="0"/>
      <name val="Calibri"/>
      <family val="2"/>
      <scheme val="minor"/>
    </font>
    <font>
      <sz val="14"/>
      <color theme="1"/>
      <name val="Calibri"/>
      <family val="2"/>
      <scheme val="minor"/>
    </font>
    <font>
      <sz val="14"/>
      <name val="Calibri"/>
      <family val="2"/>
      <scheme val="minor"/>
    </font>
    <font>
      <sz val="12"/>
      <color theme="1"/>
      <name val="Calibri"/>
      <family val="2"/>
      <scheme val="minor"/>
    </font>
    <font>
      <sz val="9"/>
      <color indexed="81"/>
      <name val="Tahoma"/>
      <family val="2"/>
    </font>
    <font>
      <b/>
      <sz val="9"/>
      <color indexed="81"/>
      <name val="Tahoma"/>
      <family val="2"/>
    </font>
    <font>
      <b/>
      <sz val="10"/>
      <name val="Arial Narrow"/>
      <family val="2"/>
    </font>
    <font>
      <sz val="10"/>
      <name val="Arial Narrow"/>
      <family val="2"/>
    </font>
  </fonts>
  <fills count="14">
    <fill>
      <patternFill patternType="none"/>
    </fill>
    <fill>
      <patternFill patternType="gray125"/>
    </fill>
    <fill>
      <patternFill patternType="solid">
        <fgColor theme="9" tint="0.59996337778862885"/>
        <bgColor indexed="64"/>
      </patternFill>
    </fill>
    <fill>
      <patternFill patternType="solid">
        <fgColor theme="0" tint="-0.14999847407452621"/>
        <bgColor indexed="64"/>
      </patternFill>
    </fill>
    <fill>
      <patternFill patternType="solid">
        <fgColor theme="1" tint="0.34998626667073579"/>
        <bgColor indexed="64"/>
      </patternFill>
    </fill>
    <fill>
      <patternFill patternType="solid">
        <fgColor theme="6" tint="-0.499984740745262"/>
        <bgColor indexed="64"/>
      </patternFill>
    </fill>
    <fill>
      <patternFill patternType="solid">
        <fgColor rgb="FFFFC000"/>
        <bgColor indexed="64"/>
      </patternFill>
    </fill>
    <fill>
      <patternFill patternType="solid">
        <fgColor theme="9" tint="-0.249977111117893"/>
        <bgColor indexed="64"/>
      </patternFill>
    </fill>
    <fill>
      <patternFill patternType="solid">
        <fgColor theme="5" tint="-0.499984740745262"/>
        <bgColor indexed="64"/>
      </patternFill>
    </fill>
    <fill>
      <patternFill patternType="solid">
        <fgColor theme="6" tint="0.59999389629810485"/>
        <bgColor indexed="64"/>
      </patternFill>
    </fill>
    <fill>
      <patternFill patternType="solid">
        <fgColor theme="1" tint="0.499984740745262"/>
        <bgColor indexed="64"/>
      </patternFill>
    </fill>
    <fill>
      <patternFill patternType="solid">
        <fgColor theme="4" tint="0.79998168889431442"/>
        <bgColor indexed="64"/>
      </patternFill>
    </fill>
    <fill>
      <patternFill patternType="solid">
        <fgColor rgb="FF00B050"/>
        <bgColor indexed="64"/>
      </patternFill>
    </fill>
    <fill>
      <patternFill patternType="solid">
        <fgColor theme="0"/>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right/>
      <top/>
      <bottom style="thin">
        <color theme="7"/>
      </bottom>
      <diagonal/>
    </border>
    <border>
      <left/>
      <right/>
      <top style="thin">
        <color theme="9" tint="-0.24994659260841701"/>
      </top>
      <bottom style="thin">
        <color theme="9" tint="-0.24994659260841701"/>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left>
      <right/>
      <top/>
      <bottom style="thin">
        <color theme="0"/>
      </bottom>
      <diagonal/>
    </border>
    <border>
      <left/>
      <right/>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style="thin">
        <color theme="0"/>
      </right>
      <top/>
      <bottom/>
      <diagonal/>
    </border>
    <border>
      <left style="thin">
        <color theme="3" tint="-0.249977111117893"/>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theme="3" tint="-0.249977111117893"/>
      </right>
      <top style="medium">
        <color indexed="64"/>
      </top>
      <bottom/>
      <diagonal/>
    </border>
    <border>
      <left style="thin">
        <color theme="3" tint="-0.249977111117893"/>
      </left>
      <right style="thin">
        <color theme="3" tint="-0.249977111117893"/>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s>
  <cellStyleXfs count="9">
    <xf numFmtId="0" fontId="0" fillId="0" borderId="0"/>
    <xf numFmtId="0" fontId="7" fillId="0" borderId="0" applyFill="0" applyBorder="0" applyProtection="0">
      <alignment horizontal="left"/>
    </xf>
    <xf numFmtId="0" fontId="8" fillId="0" borderId="0" applyNumberFormat="0" applyFill="0" applyBorder="0" applyProtection="0">
      <alignment horizontal="left" vertical="center"/>
    </xf>
    <xf numFmtId="164" fontId="6" fillId="0" borderId="0" applyFont="0" applyFill="0" applyBorder="0" applyAlignment="0" applyProtection="0"/>
    <xf numFmtId="9" fontId="9" fillId="0" borderId="0" applyFill="0" applyBorder="0" applyProtection="0">
      <alignment horizontal="center" vertical="center"/>
    </xf>
    <xf numFmtId="3" fontId="10" fillId="0" borderId="2" applyFill="0" applyProtection="0">
      <alignment horizontal="center"/>
    </xf>
    <xf numFmtId="0" fontId="11" fillId="2" borderId="3" applyNumberFormat="0" applyProtection="0">
      <alignment horizontal="left" vertical="center"/>
    </xf>
    <xf numFmtId="9" fontId="6" fillId="0" borderId="0" applyFont="0" applyFill="0" applyBorder="0" applyAlignment="0" applyProtection="0"/>
    <xf numFmtId="0" fontId="10" fillId="0" borderId="0" applyFill="0" applyBorder="0" applyProtection="0">
      <alignment horizontal="center"/>
    </xf>
  </cellStyleXfs>
  <cellXfs count="105">
    <xf numFmtId="0" fontId="0" fillId="0" borderId="0" xfId="0"/>
    <xf numFmtId="0" fontId="0" fillId="0" borderId="0" xfId="0" applyAlignment="1">
      <alignment horizontal="center"/>
    </xf>
    <xf numFmtId="0" fontId="13" fillId="3" borderId="4" xfId="0" applyFont="1" applyFill="1" applyBorder="1" applyAlignment="1">
      <alignment horizontal="center" vertical="center"/>
    </xf>
    <xf numFmtId="0" fontId="0" fillId="3" borderId="4" xfId="0" applyFill="1" applyBorder="1" applyAlignment="1">
      <alignment horizontal="center" vertical="center"/>
    </xf>
    <xf numFmtId="0" fontId="12" fillId="3" borderId="4" xfId="0" applyFont="1" applyFill="1" applyBorder="1" applyAlignment="1">
      <alignment horizontal="center" vertical="center"/>
    </xf>
    <xf numFmtId="0" fontId="14" fillId="3" borderId="4" xfId="0" applyFont="1" applyFill="1" applyBorder="1" applyAlignment="1">
      <alignment horizontal="center" vertical="center"/>
    </xf>
    <xf numFmtId="0" fontId="15" fillId="4" borderId="4" xfId="0" applyFont="1" applyFill="1" applyBorder="1" applyAlignment="1">
      <alignment horizontal="center" vertical="center"/>
    </xf>
    <xf numFmtId="0" fontId="15" fillId="4" borderId="4" xfId="0" applyFont="1" applyFill="1" applyBorder="1" applyAlignment="1">
      <alignment horizontal="center"/>
    </xf>
    <xf numFmtId="0" fontId="13" fillId="3" borderId="4" xfId="0" applyFont="1" applyFill="1" applyBorder="1" applyAlignment="1">
      <alignment horizontal="center" vertical="center" wrapText="1"/>
    </xf>
    <xf numFmtId="0" fontId="16" fillId="3" borderId="4" xfId="0" applyFont="1" applyFill="1" applyBorder="1" applyAlignment="1">
      <alignment horizontal="center" vertical="center" wrapText="1"/>
    </xf>
    <xf numFmtId="0" fontId="17" fillId="5" borderId="4" xfId="0" applyFont="1" applyFill="1" applyBorder="1" applyAlignment="1">
      <alignment horizontal="center" vertical="center" wrapText="1"/>
    </xf>
    <xf numFmtId="0" fontId="17" fillId="6" borderId="4" xfId="0" applyFont="1" applyFill="1" applyBorder="1" applyAlignment="1">
      <alignment horizontal="center" vertical="center" wrapText="1"/>
    </xf>
    <xf numFmtId="0" fontId="17" fillId="7" borderId="4" xfId="0" applyFont="1" applyFill="1" applyBorder="1" applyAlignment="1">
      <alignment horizontal="center" vertical="center" wrapText="1"/>
    </xf>
    <xf numFmtId="0" fontId="17" fillId="8" borderId="4" xfId="0" applyFont="1" applyFill="1" applyBorder="1" applyAlignment="1">
      <alignment horizontal="center" vertical="center" wrapText="1"/>
    </xf>
    <xf numFmtId="0" fontId="18" fillId="3" borderId="4" xfId="0" applyFont="1" applyFill="1" applyBorder="1" applyAlignment="1">
      <alignment horizontal="center" vertical="center"/>
    </xf>
    <xf numFmtId="0" fontId="19" fillId="3" borderId="4" xfId="0" applyFont="1" applyFill="1" applyBorder="1" applyAlignment="1">
      <alignment horizontal="center" vertical="center"/>
    </xf>
    <xf numFmtId="0" fontId="17" fillId="4" borderId="4" xfId="0" applyFont="1" applyFill="1" applyBorder="1" applyAlignment="1">
      <alignment horizontal="center" vertical="center"/>
    </xf>
    <xf numFmtId="0" fontId="20" fillId="3" borderId="4" xfId="0" applyFont="1" applyFill="1" applyBorder="1" applyAlignment="1">
      <alignment horizontal="center" vertical="center" wrapText="1"/>
    </xf>
    <xf numFmtId="0" fontId="5" fillId="0" borderId="0" xfId="0" applyFont="1"/>
    <xf numFmtId="0" fontId="5" fillId="0" borderId="0" xfId="0" applyFont="1" applyAlignment="1">
      <alignment horizontal="center" vertical="center" textRotation="90" wrapText="1"/>
    </xf>
    <xf numFmtId="0" fontId="5" fillId="0" borderId="0" xfId="0" applyFont="1" applyAlignment="1">
      <alignment horizontal="center" vertical="center" wrapText="1"/>
    </xf>
    <xf numFmtId="0" fontId="5" fillId="0" borderId="0" xfId="0" applyFont="1" applyAlignment="1"/>
    <xf numFmtId="1" fontId="5" fillId="0" borderId="0" xfId="0" applyNumberFormat="1" applyFont="1"/>
    <xf numFmtId="0" fontId="5" fillId="0" borderId="0" xfId="0" applyFont="1" applyAlignment="1">
      <alignment textRotation="90"/>
    </xf>
    <xf numFmtId="0" fontId="5" fillId="0" borderId="0" xfId="0" applyFont="1" applyAlignment="1">
      <alignment wrapText="1"/>
    </xf>
    <xf numFmtId="165" fontId="14" fillId="3" borderId="4" xfId="7" applyNumberFormat="1" applyFont="1" applyFill="1" applyBorder="1" applyAlignment="1">
      <alignment horizontal="center" vertical="center"/>
    </xf>
    <xf numFmtId="0" fontId="15" fillId="4" borderId="5" xfId="0" applyFont="1" applyFill="1" applyBorder="1" applyAlignment="1">
      <alignment horizontal="center"/>
    </xf>
    <xf numFmtId="0" fontId="0" fillId="0" borderId="1" xfId="0" applyBorder="1" applyAlignment="1">
      <alignment horizontal="center"/>
    </xf>
    <xf numFmtId="10" fontId="0" fillId="0" borderId="1" xfId="0" applyNumberFormat="1" applyBorder="1" applyAlignment="1">
      <alignment horizontal="center"/>
    </xf>
    <xf numFmtId="9" fontId="0" fillId="0" borderId="1" xfId="0" applyNumberFormat="1" applyBorder="1" applyAlignment="1">
      <alignment horizontal="center"/>
    </xf>
    <xf numFmtId="166" fontId="0" fillId="0" borderId="0" xfId="0" applyNumberFormat="1" applyAlignment="1">
      <alignment horizontal="center"/>
    </xf>
    <xf numFmtId="167" fontId="6" fillId="0" borderId="1" xfId="3" applyNumberFormat="1" applyFont="1" applyBorder="1" applyAlignment="1">
      <alignment horizontal="center"/>
    </xf>
    <xf numFmtId="167" fontId="6" fillId="0" borderId="1" xfId="3" applyNumberFormat="1" applyFont="1" applyBorder="1"/>
    <xf numFmtId="0" fontId="5" fillId="0" borderId="0" xfId="0" applyFont="1" applyAlignment="1">
      <alignment horizontal="center"/>
    </xf>
    <xf numFmtId="0" fontId="5" fillId="3" borderId="23" xfId="0" applyFont="1" applyFill="1" applyBorder="1" applyAlignment="1">
      <alignment horizontal="center" vertical="center" textRotation="90" wrapText="1"/>
    </xf>
    <xf numFmtId="0" fontId="5" fillId="3" borderId="24" xfId="0" applyFont="1" applyFill="1" applyBorder="1" applyAlignment="1">
      <alignment horizontal="center" vertical="center" wrapText="1"/>
    </xf>
    <xf numFmtId="0" fontId="5" fillId="3" borderId="23" xfId="0" applyFont="1" applyFill="1" applyBorder="1" applyAlignment="1">
      <alignment horizontal="center" vertical="center" wrapText="1"/>
    </xf>
    <xf numFmtId="1" fontId="5" fillId="3" borderId="23" xfId="0" applyNumberFormat="1" applyFont="1" applyFill="1" applyBorder="1" applyAlignment="1">
      <alignment horizontal="center" vertical="center" textRotation="90" wrapText="1"/>
    </xf>
    <xf numFmtId="0" fontId="5" fillId="0" borderId="14" xfId="0" applyFont="1" applyFill="1" applyBorder="1" applyAlignment="1">
      <alignment horizontal="center" vertical="center" wrapText="1"/>
    </xf>
    <xf numFmtId="0" fontId="5" fillId="0" borderId="15" xfId="0" applyFont="1" applyBorder="1" applyAlignment="1">
      <alignment horizontal="center" vertical="center" textRotation="90" wrapText="1"/>
    </xf>
    <xf numFmtId="0" fontId="5" fillId="9" borderId="15" xfId="0" applyFont="1" applyFill="1" applyBorder="1" applyAlignment="1">
      <alignment horizontal="center" vertical="center" wrapText="1"/>
    </xf>
    <xf numFmtId="0" fontId="5" fillId="11" borderId="15" xfId="0" applyFont="1" applyFill="1" applyBorder="1" applyAlignment="1">
      <alignment horizontal="center" vertical="center" wrapText="1"/>
    </xf>
    <xf numFmtId="0" fontId="5" fillId="0" borderId="15" xfId="0" applyFont="1" applyBorder="1" applyAlignment="1">
      <alignment horizontal="center" vertical="center" wrapText="1"/>
    </xf>
    <xf numFmtId="1" fontId="5" fillId="0" borderId="15" xfId="0" applyNumberFormat="1" applyFont="1" applyBorder="1" applyAlignment="1">
      <alignment horizontal="center" vertical="center" wrapText="1"/>
    </xf>
    <xf numFmtId="0" fontId="5" fillId="0" borderId="15" xfId="0" applyNumberFormat="1" applyFont="1" applyBorder="1" applyAlignment="1">
      <alignment horizontal="center" vertical="center" textRotation="90" wrapText="1"/>
    </xf>
    <xf numFmtId="0" fontId="5" fillId="0" borderId="1" xfId="0" applyFont="1" applyBorder="1" applyAlignment="1">
      <alignment horizontal="justify" vertical="center" wrapText="1"/>
    </xf>
    <xf numFmtId="0" fontId="5" fillId="0" borderId="25" xfId="0" applyFont="1" applyBorder="1" applyAlignment="1">
      <alignment horizontal="center" vertical="center" wrapText="1"/>
    </xf>
    <xf numFmtId="0" fontId="5" fillId="0" borderId="16" xfId="0" applyFont="1" applyFill="1" applyBorder="1" applyAlignment="1">
      <alignment horizontal="center" vertical="center" wrapText="1"/>
    </xf>
    <xf numFmtId="0" fontId="5" fillId="0" borderId="1" xfId="0" applyFont="1" applyBorder="1" applyAlignment="1">
      <alignment horizontal="center" vertical="center" textRotation="90" wrapText="1"/>
    </xf>
    <xf numFmtId="0" fontId="5" fillId="9" borderId="1" xfId="0" applyFont="1" applyFill="1" applyBorder="1" applyAlignment="1">
      <alignment horizontal="center" vertical="center" wrapText="1"/>
    </xf>
    <xf numFmtId="0" fontId="5" fillId="11" borderId="1" xfId="0" applyFont="1" applyFill="1" applyBorder="1" applyAlignment="1">
      <alignment horizontal="center" vertical="center" wrapText="1"/>
    </xf>
    <xf numFmtId="0" fontId="5" fillId="0" borderId="1" xfId="0" applyFont="1" applyBorder="1" applyAlignment="1">
      <alignment horizontal="center" vertical="center" wrapText="1"/>
    </xf>
    <xf numFmtId="1" fontId="5" fillId="0" borderId="1" xfId="0" applyNumberFormat="1" applyFont="1" applyBorder="1" applyAlignment="1">
      <alignment horizontal="center" vertical="center" wrapText="1"/>
    </xf>
    <xf numFmtId="0" fontId="5" fillId="0" borderId="1" xfId="0" applyNumberFormat="1" applyFont="1" applyBorder="1" applyAlignment="1">
      <alignment horizontal="center" vertical="center" textRotation="90" wrapText="1"/>
    </xf>
    <xf numFmtId="0" fontId="5" fillId="0" borderId="26" xfId="0" applyFont="1" applyBorder="1" applyAlignment="1">
      <alignment horizontal="center" vertical="center" wrapText="1"/>
    </xf>
    <xf numFmtId="0" fontId="5" fillId="0" borderId="1" xfId="0" applyFont="1" applyBorder="1" applyAlignment="1">
      <alignment horizontal="center" vertical="center" textRotation="90"/>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textRotation="90"/>
    </xf>
    <xf numFmtId="0" fontId="5" fillId="0" borderId="1" xfId="0" applyFont="1" applyFill="1" applyBorder="1" applyAlignment="1">
      <alignment horizontal="center" vertical="center" wrapText="1"/>
    </xf>
    <xf numFmtId="0" fontId="5" fillId="0" borderId="1" xfId="0" applyFont="1" applyBorder="1" applyAlignment="1">
      <alignment horizontal="center" vertical="center"/>
    </xf>
    <xf numFmtId="0" fontId="5" fillId="12" borderId="1" xfId="0" applyFont="1" applyFill="1" applyBorder="1" applyAlignment="1">
      <alignment horizontal="center" vertical="center"/>
    </xf>
    <xf numFmtId="9" fontId="5" fillId="0" borderId="1" xfId="0" applyNumberFormat="1" applyFont="1" applyBorder="1" applyAlignment="1">
      <alignment horizontal="center" vertical="center" wrapText="1"/>
    </xf>
    <xf numFmtId="0" fontId="5" fillId="0" borderId="22" xfId="0" applyFont="1" applyFill="1" applyBorder="1" applyAlignment="1">
      <alignment horizontal="center" vertical="center" wrapText="1"/>
    </xf>
    <xf numFmtId="0" fontId="5" fillId="0" borderId="23" xfId="0" applyFont="1" applyBorder="1" applyAlignment="1">
      <alignment horizontal="center" vertical="center" textRotation="90"/>
    </xf>
    <xf numFmtId="0" fontId="5" fillId="9" borderId="23" xfId="0" applyFont="1" applyFill="1" applyBorder="1" applyAlignment="1">
      <alignment horizontal="center" vertical="center" wrapText="1"/>
    </xf>
    <xf numFmtId="0" fontId="5" fillId="11" borderId="23" xfId="0" applyFont="1" applyFill="1" applyBorder="1" applyAlignment="1">
      <alignment horizontal="center" vertical="center" wrapText="1"/>
    </xf>
    <xf numFmtId="0" fontId="5" fillId="0" borderId="23" xfId="0" applyFont="1" applyBorder="1" applyAlignment="1">
      <alignment horizontal="center" vertical="center"/>
    </xf>
    <xf numFmtId="0" fontId="5" fillId="0" borderId="23" xfId="0" applyFont="1" applyBorder="1" applyAlignment="1">
      <alignment horizontal="center" vertical="center" wrapText="1"/>
    </xf>
    <xf numFmtId="9" fontId="5" fillId="0" borderId="23" xfId="0" applyNumberFormat="1" applyFont="1" applyBorder="1" applyAlignment="1">
      <alignment horizontal="center" vertical="center" wrapText="1"/>
    </xf>
    <xf numFmtId="0" fontId="5" fillId="0" borderId="24" xfId="0" applyFont="1" applyBorder="1" applyAlignment="1">
      <alignment horizontal="center" vertical="center" wrapText="1"/>
    </xf>
    <xf numFmtId="0" fontId="24" fillId="13" borderId="27" xfId="0" applyFont="1" applyFill="1" applyBorder="1" applyAlignment="1">
      <alignment horizontal="center" vertical="center" wrapText="1"/>
    </xf>
    <xf numFmtId="0" fontId="23" fillId="13" borderId="27" xfId="0" applyFont="1" applyFill="1" applyBorder="1" applyAlignment="1">
      <alignment horizontal="center" vertical="center" wrapText="1"/>
    </xf>
    <xf numFmtId="0" fontId="24" fillId="13" borderId="15" xfId="0" applyFont="1" applyFill="1" applyBorder="1" applyAlignment="1">
      <alignment horizontal="center" vertical="center" textRotation="90" wrapText="1"/>
    </xf>
    <xf numFmtId="0" fontId="24" fillId="13" borderId="26" xfId="0" applyFont="1" applyFill="1" applyBorder="1" applyAlignment="1">
      <alignment horizontal="center" vertical="center" wrapText="1"/>
    </xf>
    <xf numFmtId="0" fontId="4" fillId="10" borderId="20" xfId="0" applyFont="1" applyFill="1" applyBorder="1" applyAlignment="1">
      <alignment horizontal="center" vertical="center" textRotation="90" wrapText="1"/>
    </xf>
    <xf numFmtId="0" fontId="4" fillId="10" borderId="23" xfId="0" applyFont="1" applyFill="1" applyBorder="1" applyAlignment="1">
      <alignment horizontal="center" vertical="center" textRotation="90" wrapText="1"/>
    </xf>
    <xf numFmtId="1" fontId="4" fillId="10" borderId="20" xfId="0" applyNumberFormat="1" applyFont="1" applyFill="1" applyBorder="1" applyAlignment="1">
      <alignment horizontal="center" vertical="center" textRotation="90" wrapText="1"/>
    </xf>
    <xf numFmtId="1" fontId="4" fillId="10" borderId="23" xfId="0" applyNumberFormat="1" applyFont="1" applyFill="1" applyBorder="1" applyAlignment="1">
      <alignment horizontal="center" vertical="center" textRotation="90" wrapText="1"/>
    </xf>
    <xf numFmtId="0" fontId="5" fillId="3" borderId="20" xfId="0" applyFont="1" applyFill="1" applyBorder="1" applyAlignment="1">
      <alignment horizontal="center" vertical="center" wrapText="1"/>
    </xf>
    <xf numFmtId="0" fontId="5" fillId="3" borderId="23"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4" fillId="3" borderId="21"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4" fillId="10" borderId="19" xfId="0" applyFont="1" applyFill="1" applyBorder="1" applyAlignment="1">
      <alignment horizontal="center" vertical="center" textRotation="90" wrapText="1"/>
    </xf>
    <xf numFmtId="0" fontId="4" fillId="10" borderId="22" xfId="0" applyFont="1" applyFill="1" applyBorder="1" applyAlignment="1">
      <alignment horizontal="center" vertical="center" textRotation="90" wrapText="1"/>
    </xf>
    <xf numFmtId="0" fontId="4" fillId="10" borderId="20" xfId="0" applyFont="1" applyFill="1" applyBorder="1" applyAlignment="1">
      <alignment horizontal="center" vertical="center" wrapText="1"/>
    </xf>
    <xf numFmtId="0" fontId="4" fillId="10" borderId="23" xfId="0" applyFont="1" applyFill="1" applyBorder="1" applyAlignment="1">
      <alignment horizontal="center" vertical="center" wrapText="1"/>
    </xf>
    <xf numFmtId="0" fontId="15" fillId="4" borderId="4" xfId="0" applyFont="1" applyFill="1" applyBorder="1" applyAlignment="1">
      <alignment horizontal="center" vertical="center" textRotation="90"/>
    </xf>
    <xf numFmtId="0" fontId="14" fillId="0" borderId="0" xfId="0" applyFont="1" applyAlignment="1">
      <alignment horizontal="center" vertical="center"/>
    </xf>
    <xf numFmtId="0" fontId="15" fillId="4" borderId="6" xfId="0" applyFont="1" applyFill="1" applyBorder="1" applyAlignment="1">
      <alignment horizontal="center" vertical="center"/>
    </xf>
    <xf numFmtId="0" fontId="15" fillId="4" borderId="7" xfId="0" applyFont="1" applyFill="1" applyBorder="1" applyAlignment="1">
      <alignment horizontal="center" vertical="center"/>
    </xf>
    <xf numFmtId="0" fontId="15" fillId="4" borderId="5" xfId="0" applyFont="1" applyFill="1" applyBorder="1" applyAlignment="1">
      <alignment horizontal="center"/>
    </xf>
    <xf numFmtId="0" fontId="15" fillId="4" borderId="8" xfId="0" applyFont="1" applyFill="1" applyBorder="1" applyAlignment="1">
      <alignment horizontal="center"/>
    </xf>
    <xf numFmtId="0" fontId="15" fillId="4" borderId="9" xfId="0" applyFont="1" applyFill="1" applyBorder="1" applyAlignment="1">
      <alignment horizontal="center"/>
    </xf>
    <xf numFmtId="0" fontId="14" fillId="0" borderId="0" xfId="0" applyFont="1" applyAlignment="1">
      <alignment horizontal="center"/>
    </xf>
    <xf numFmtId="0" fontId="15" fillId="4" borderId="4" xfId="0" applyFont="1" applyFill="1" applyBorder="1" applyAlignment="1">
      <alignment horizontal="center" vertical="center" wrapText="1"/>
    </xf>
    <xf numFmtId="0" fontId="15" fillId="4" borderId="4" xfId="0" applyFont="1" applyFill="1" applyBorder="1" applyAlignment="1">
      <alignment horizontal="center" vertical="center"/>
    </xf>
    <xf numFmtId="0" fontId="15" fillId="4" borderId="10" xfId="0" applyFont="1" applyFill="1" applyBorder="1" applyAlignment="1">
      <alignment horizontal="center" vertical="center"/>
    </xf>
    <xf numFmtId="0" fontId="15" fillId="4" borderId="11" xfId="0" applyFont="1" applyFill="1" applyBorder="1" applyAlignment="1">
      <alignment horizontal="center" vertical="center"/>
    </xf>
    <xf numFmtId="0" fontId="17" fillId="4" borderId="4" xfId="0" applyFont="1" applyFill="1" applyBorder="1" applyAlignment="1">
      <alignment horizontal="center" vertical="center"/>
    </xf>
    <xf numFmtId="0" fontId="15" fillId="4" borderId="10" xfId="0" applyFont="1" applyFill="1" applyBorder="1" applyAlignment="1">
      <alignment horizontal="center" vertical="center" textRotation="90"/>
    </xf>
    <xf numFmtId="0" fontId="15" fillId="4" borderId="12" xfId="0" applyFont="1" applyFill="1" applyBorder="1" applyAlignment="1">
      <alignment horizontal="center" vertical="center" textRotation="90"/>
    </xf>
    <xf numFmtId="0" fontId="0" fillId="0" borderId="0" xfId="0" applyAlignment="1">
      <alignment horizontal="center"/>
    </xf>
  </cellXfs>
  <cellStyles count="9">
    <cellStyle name="Activity" xfId="1"/>
    <cellStyle name="Label" xfId="2"/>
    <cellStyle name="Moneda" xfId="3" builtinId="4"/>
    <cellStyle name="Normal" xfId="0" builtinId="0"/>
    <cellStyle name="Percent Complete" xfId="4"/>
    <cellStyle name="Period Headers" xfId="5"/>
    <cellStyle name="Period Highlight Control" xfId="6"/>
    <cellStyle name="Porcentaje" xfId="7" builtinId="5"/>
    <cellStyle name="Project Headers" xfId="8"/>
  </cellStyles>
  <dxfs count="42">
    <dxf>
      <fill>
        <patternFill>
          <bgColor theme="6" tint="-0.24994659260841701"/>
        </patternFill>
      </fill>
    </dxf>
    <dxf>
      <fill>
        <patternFill>
          <bgColor theme="6" tint="-0.24994659260841701"/>
        </patternFill>
      </fill>
    </dxf>
    <dxf>
      <fill>
        <patternFill>
          <bgColor theme="6" tint="-0.24994659260841701"/>
        </patternFill>
      </fill>
    </dxf>
    <dxf>
      <fill>
        <patternFill>
          <bgColor rgb="FFFFC000"/>
        </patternFill>
      </fill>
    </dxf>
    <dxf>
      <fill>
        <patternFill>
          <bgColor theme="9" tint="-0.24994659260841701"/>
        </patternFill>
      </fill>
    </dxf>
    <dxf>
      <fill>
        <patternFill>
          <bgColor theme="5" tint="-0.24994659260841701"/>
        </patternFill>
      </fill>
    </dxf>
    <dxf>
      <fill>
        <patternFill>
          <bgColor theme="6" tint="-0.24994659260841701"/>
        </patternFill>
      </fill>
    </dxf>
    <dxf>
      <fill>
        <patternFill>
          <bgColor theme="6" tint="-0.24994659260841701"/>
        </patternFill>
      </fill>
    </dxf>
    <dxf>
      <fill>
        <patternFill>
          <bgColor theme="6" tint="-0.24994659260841701"/>
        </patternFill>
      </fill>
    </dxf>
    <dxf>
      <fill>
        <patternFill>
          <bgColor rgb="FFFFC000"/>
        </patternFill>
      </fill>
    </dxf>
    <dxf>
      <fill>
        <patternFill>
          <bgColor theme="9" tint="-0.24994659260841701"/>
        </patternFill>
      </fill>
    </dxf>
    <dxf>
      <fill>
        <patternFill>
          <bgColor theme="5" tint="-0.24994659260841701"/>
        </patternFill>
      </fill>
    </dxf>
    <dxf>
      <fill>
        <patternFill>
          <bgColor theme="6" tint="-0.24994659260841701"/>
        </patternFill>
      </fill>
    </dxf>
    <dxf>
      <fill>
        <patternFill>
          <bgColor theme="6" tint="-0.24994659260841701"/>
        </patternFill>
      </fill>
    </dxf>
    <dxf>
      <fill>
        <patternFill>
          <bgColor theme="6" tint="-0.24994659260841701"/>
        </patternFill>
      </fill>
    </dxf>
    <dxf>
      <fill>
        <patternFill>
          <bgColor rgb="FFFFC000"/>
        </patternFill>
      </fill>
    </dxf>
    <dxf>
      <fill>
        <patternFill>
          <bgColor theme="9" tint="-0.24994659260841701"/>
        </patternFill>
      </fill>
    </dxf>
    <dxf>
      <fill>
        <patternFill>
          <bgColor theme="5" tint="-0.24994659260841701"/>
        </patternFill>
      </fill>
    </dxf>
    <dxf>
      <fill>
        <patternFill>
          <bgColor theme="6" tint="-0.24994659260841701"/>
        </patternFill>
      </fill>
    </dxf>
    <dxf>
      <fill>
        <patternFill>
          <bgColor theme="6" tint="-0.24994659260841701"/>
        </patternFill>
      </fill>
    </dxf>
    <dxf>
      <fill>
        <patternFill>
          <bgColor theme="6" tint="-0.24994659260841701"/>
        </patternFill>
      </fill>
    </dxf>
    <dxf>
      <fill>
        <patternFill>
          <bgColor rgb="FFFFC000"/>
        </patternFill>
      </fill>
    </dxf>
    <dxf>
      <fill>
        <patternFill>
          <bgColor theme="9" tint="-0.24994659260841701"/>
        </patternFill>
      </fill>
    </dxf>
    <dxf>
      <fill>
        <patternFill>
          <bgColor theme="5" tint="-0.24994659260841701"/>
        </patternFill>
      </fill>
    </dxf>
    <dxf>
      <fill>
        <patternFill>
          <bgColor theme="6" tint="-0.24994659260841701"/>
        </patternFill>
      </fill>
    </dxf>
    <dxf>
      <fill>
        <patternFill>
          <bgColor theme="6" tint="-0.24994659260841701"/>
        </patternFill>
      </fill>
    </dxf>
    <dxf>
      <fill>
        <patternFill>
          <bgColor theme="6" tint="-0.24994659260841701"/>
        </patternFill>
      </fill>
    </dxf>
    <dxf>
      <fill>
        <patternFill>
          <bgColor rgb="FFFFC000"/>
        </patternFill>
      </fill>
    </dxf>
    <dxf>
      <fill>
        <patternFill>
          <bgColor theme="9" tint="-0.24994659260841701"/>
        </patternFill>
      </fill>
    </dxf>
    <dxf>
      <fill>
        <patternFill>
          <bgColor theme="5" tint="-0.24994659260841701"/>
        </patternFill>
      </fill>
    </dxf>
    <dxf>
      <fill>
        <patternFill>
          <bgColor theme="6" tint="-0.24994659260841701"/>
        </patternFill>
      </fill>
    </dxf>
    <dxf>
      <fill>
        <patternFill>
          <bgColor theme="6" tint="-0.24994659260841701"/>
        </patternFill>
      </fill>
    </dxf>
    <dxf>
      <fill>
        <patternFill>
          <bgColor theme="6" tint="-0.24994659260841701"/>
        </patternFill>
      </fill>
    </dxf>
    <dxf>
      <fill>
        <patternFill>
          <bgColor rgb="FFFFC000"/>
        </patternFill>
      </fill>
    </dxf>
    <dxf>
      <fill>
        <patternFill>
          <bgColor theme="9" tint="-0.24994659260841701"/>
        </patternFill>
      </fill>
    </dxf>
    <dxf>
      <fill>
        <patternFill>
          <bgColor theme="5" tint="-0.24994659260841701"/>
        </patternFill>
      </fill>
    </dxf>
    <dxf>
      <fill>
        <patternFill>
          <bgColor theme="6" tint="-0.24994659260841701"/>
        </patternFill>
      </fill>
    </dxf>
    <dxf>
      <fill>
        <patternFill>
          <bgColor theme="6" tint="-0.24994659260841701"/>
        </patternFill>
      </fill>
    </dxf>
    <dxf>
      <fill>
        <patternFill>
          <bgColor theme="6" tint="-0.24994659260841701"/>
        </patternFill>
      </fill>
    </dxf>
    <dxf>
      <fill>
        <patternFill>
          <bgColor rgb="FFFFC000"/>
        </patternFill>
      </fill>
    </dxf>
    <dxf>
      <fill>
        <patternFill>
          <bgColor theme="9" tint="-0.24994659260841701"/>
        </patternFill>
      </fill>
    </dxf>
    <dxf>
      <fill>
        <patternFill>
          <bgColor theme="5" tint="-0.2499465926084170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98613</xdr:colOff>
      <xdr:row>2</xdr:row>
      <xdr:rowOff>87965</xdr:rowOff>
    </xdr:from>
    <xdr:to>
      <xdr:col>5</xdr:col>
      <xdr:colOff>179294</xdr:colOff>
      <xdr:row>2</xdr:row>
      <xdr:rowOff>1155168</xdr:rowOff>
    </xdr:to>
    <xdr:pic>
      <xdr:nvPicPr>
        <xdr:cNvPr id="1102" name="Imagen 1" descr="escudos secretaria"/>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7907" y="412936"/>
          <a:ext cx="1335740" cy="106720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henciso/Downloads/Planificador%20de%20proyect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
    </sheetNames>
    <sheetDataSet>
      <sheetData sheetId="0">
        <row r="3">
          <cell r="N3">
            <v>1</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2:X29"/>
  <sheetViews>
    <sheetView showGridLines="0" tabSelected="1" view="pageBreakPreview" zoomScale="85" zoomScaleNormal="85" zoomScaleSheetLayoutView="85" workbookViewId="0">
      <pane xSplit="8" ySplit="5" topLeftCell="I27" activePane="bottomRight" state="frozen"/>
      <selection pane="topRight" activeCell="I1" sqref="I1"/>
      <selection pane="bottomLeft" activeCell="A5" sqref="A5"/>
      <selection pane="bottomRight" activeCell="V28" sqref="V28"/>
    </sheetView>
  </sheetViews>
  <sheetFormatPr baseColWidth="10" defaultColWidth="6.7109375" defaultRowHeight="12.75" x14ac:dyDescent="0.2"/>
  <cols>
    <col min="1" max="1" width="2.7109375" style="18" customWidth="1"/>
    <col min="2" max="5" width="4.7109375" style="18" customWidth="1"/>
    <col min="6" max="6" width="6" style="18" customWidth="1"/>
    <col min="7" max="7" width="27.28515625" style="33" bestFit="1" customWidth="1"/>
    <col min="8" max="8" width="24.140625" style="21" bestFit="1" customWidth="1"/>
    <col min="9" max="10" width="4.42578125" style="18" bestFit="1" customWidth="1"/>
    <col min="11" max="11" width="5.28515625" style="22" customWidth="1"/>
    <col min="12" max="12" width="6.7109375" style="18"/>
    <col min="13" max="13" width="14.85546875" style="21" customWidth="1"/>
    <col min="14" max="14" width="34.7109375" style="23" customWidth="1"/>
    <col min="15" max="16" width="3.28515625" style="18" bestFit="1" customWidth="1"/>
    <col min="17" max="17" width="6.7109375" style="22"/>
    <col min="18" max="18" width="6.7109375" style="18"/>
    <col min="19" max="19" width="8" style="18" customWidth="1"/>
    <col min="20" max="22" width="19.140625" style="24" customWidth="1"/>
    <col min="23" max="23" width="24.5703125" style="18" customWidth="1"/>
    <col min="24" max="24" width="23.5703125" style="18" customWidth="1"/>
    <col min="25" max="16384" width="6.7109375" style="18"/>
  </cols>
  <sheetData>
    <row r="2" spans="2:24" ht="13.5" thickBot="1" x14ac:dyDescent="0.25"/>
    <row r="3" spans="2:24" ht="102" customHeight="1" thickBot="1" x14ac:dyDescent="0.25">
      <c r="B3" s="82" t="s">
        <v>204</v>
      </c>
      <c r="C3" s="83"/>
      <c r="D3" s="83"/>
      <c r="E3" s="83"/>
      <c r="F3" s="83"/>
      <c r="G3" s="83"/>
      <c r="H3" s="83"/>
      <c r="I3" s="83"/>
      <c r="J3" s="83"/>
      <c r="K3" s="83"/>
      <c r="L3" s="83"/>
      <c r="M3" s="83"/>
      <c r="N3" s="83"/>
      <c r="O3" s="83"/>
      <c r="P3" s="83"/>
      <c r="Q3" s="83"/>
      <c r="R3" s="83"/>
      <c r="S3" s="83"/>
      <c r="T3" s="83"/>
      <c r="U3" s="83"/>
      <c r="V3" s="83"/>
      <c r="W3" s="83"/>
      <c r="X3" s="84"/>
    </row>
    <row r="4" spans="2:24" s="19" customFormat="1" ht="36" customHeight="1" x14ac:dyDescent="0.25">
      <c r="B4" s="85" t="s">
        <v>0</v>
      </c>
      <c r="C4" s="74" t="s">
        <v>1</v>
      </c>
      <c r="D4" s="74" t="s">
        <v>2</v>
      </c>
      <c r="E4" s="74" t="s">
        <v>3</v>
      </c>
      <c r="F4" s="74" t="s">
        <v>4</v>
      </c>
      <c r="G4" s="87" t="s">
        <v>5</v>
      </c>
      <c r="H4" s="87" t="s">
        <v>6</v>
      </c>
      <c r="I4" s="74" t="s">
        <v>7</v>
      </c>
      <c r="J4" s="74" t="s">
        <v>8</v>
      </c>
      <c r="K4" s="76" t="s">
        <v>9</v>
      </c>
      <c r="L4" s="74" t="s">
        <v>10</v>
      </c>
      <c r="M4" s="78" t="s">
        <v>11</v>
      </c>
      <c r="N4" s="78" t="s">
        <v>12</v>
      </c>
      <c r="O4" s="80" t="s">
        <v>20</v>
      </c>
      <c r="P4" s="80"/>
      <c r="Q4" s="80"/>
      <c r="R4" s="80"/>
      <c r="S4" s="80"/>
      <c r="T4" s="78" t="s">
        <v>16</v>
      </c>
      <c r="U4" s="78" t="s">
        <v>17</v>
      </c>
      <c r="V4" s="78" t="s">
        <v>75</v>
      </c>
      <c r="W4" s="80" t="s">
        <v>19</v>
      </c>
      <c r="X4" s="81"/>
    </row>
    <row r="5" spans="2:24" s="20" customFormat="1" ht="79.5" customHeight="1" thickBot="1" x14ac:dyDescent="0.3">
      <c r="B5" s="86"/>
      <c r="C5" s="75"/>
      <c r="D5" s="75"/>
      <c r="E5" s="75"/>
      <c r="F5" s="75"/>
      <c r="G5" s="88"/>
      <c r="H5" s="88"/>
      <c r="I5" s="75"/>
      <c r="J5" s="75"/>
      <c r="K5" s="77"/>
      <c r="L5" s="75"/>
      <c r="M5" s="79"/>
      <c r="N5" s="79"/>
      <c r="O5" s="34" t="s">
        <v>7</v>
      </c>
      <c r="P5" s="34" t="s">
        <v>8</v>
      </c>
      <c r="Q5" s="37" t="s">
        <v>13</v>
      </c>
      <c r="R5" s="34" t="s">
        <v>10</v>
      </c>
      <c r="S5" s="34" t="s">
        <v>15</v>
      </c>
      <c r="T5" s="79"/>
      <c r="U5" s="79"/>
      <c r="V5" s="79"/>
      <c r="W5" s="36" t="s">
        <v>18</v>
      </c>
      <c r="X5" s="35" t="s">
        <v>21</v>
      </c>
    </row>
    <row r="6" spans="2:24" s="20" customFormat="1" ht="154.5" customHeight="1" x14ac:dyDescent="0.25">
      <c r="B6" s="38">
        <v>1</v>
      </c>
      <c r="C6" s="39" t="s">
        <v>22</v>
      </c>
      <c r="D6" s="39" t="s">
        <v>23</v>
      </c>
      <c r="E6" s="39" t="s">
        <v>25</v>
      </c>
      <c r="F6" s="39" t="s">
        <v>27</v>
      </c>
      <c r="G6" s="40" t="s">
        <v>136</v>
      </c>
      <c r="H6" s="41" t="s">
        <v>137</v>
      </c>
      <c r="I6" s="42">
        <v>1</v>
      </c>
      <c r="J6" s="42">
        <v>5</v>
      </c>
      <c r="K6" s="43">
        <f>+I6+J6</f>
        <v>6</v>
      </c>
      <c r="L6" s="44" t="str">
        <f>IF(K6&lt;=4,"Riesgo Bajo",IF(K6=5,"Riesgo Medio",IF(K6&lt;=7,"Riesgo Alto",IF(K6&gt;=8,"Riesgo Extremo"))))</f>
        <v>Riesgo Alto</v>
      </c>
      <c r="M6" s="42" t="s">
        <v>148</v>
      </c>
      <c r="N6" s="45" t="s">
        <v>139</v>
      </c>
      <c r="O6" s="42">
        <v>1</v>
      </c>
      <c r="P6" s="42">
        <v>2</v>
      </c>
      <c r="Q6" s="43">
        <f>+O6+P6</f>
        <v>3</v>
      </c>
      <c r="R6" s="44" t="str">
        <f>IF(Q6&lt;=4,"Riesgo Bajo",IF(Q6=5,"Riesgo Medio",IF(Q6&lt;=7,"Riesgo Alto",IF(Q6&gt;=8,"Riesgo Extremo"))))</f>
        <v>Riesgo Bajo</v>
      </c>
      <c r="S6" s="42" t="s">
        <v>92</v>
      </c>
      <c r="T6" s="42" t="s">
        <v>138</v>
      </c>
      <c r="U6" s="42" t="s">
        <v>140</v>
      </c>
      <c r="V6" s="42" t="s">
        <v>140</v>
      </c>
      <c r="W6" s="42" t="s">
        <v>141</v>
      </c>
      <c r="X6" s="46" t="s">
        <v>170</v>
      </c>
    </row>
    <row r="7" spans="2:24" s="20" customFormat="1" ht="77.25" customHeight="1" x14ac:dyDescent="0.25">
      <c r="B7" s="47">
        <f>B6+1</f>
        <v>2</v>
      </c>
      <c r="C7" s="48" t="s">
        <v>22</v>
      </c>
      <c r="D7" s="48" t="s">
        <v>24</v>
      </c>
      <c r="E7" s="48" t="s">
        <v>25</v>
      </c>
      <c r="F7" s="48" t="s">
        <v>27</v>
      </c>
      <c r="G7" s="49" t="s">
        <v>87</v>
      </c>
      <c r="H7" s="50" t="s">
        <v>142</v>
      </c>
      <c r="I7" s="51">
        <v>2</v>
      </c>
      <c r="J7" s="51">
        <v>5</v>
      </c>
      <c r="K7" s="52">
        <f t="shared" ref="K7" si="0">+I7+J7</f>
        <v>7</v>
      </c>
      <c r="L7" s="53" t="str">
        <f>IF(K7&lt;=4,"Riesgo Bajo",IF(K7=5,"Riesgo Medio",IF(K7&lt;=7,"Riesgo Alto",IF(K7&gt;=8,"Riesgo Extremo"))))</f>
        <v>Riesgo Alto</v>
      </c>
      <c r="M7" s="51" t="s">
        <v>149</v>
      </c>
      <c r="N7" s="45" t="s">
        <v>129</v>
      </c>
      <c r="O7" s="51">
        <v>1</v>
      </c>
      <c r="P7" s="51">
        <v>1</v>
      </c>
      <c r="Q7" s="52">
        <f t="shared" ref="Q7" si="1">+O7+P7</f>
        <v>2</v>
      </c>
      <c r="R7" s="53" t="str">
        <f t="shared" ref="R7" si="2">IF(Q7&lt;=4,"Riesgo Bajo",IF(Q7=5,"Riesgo Medio",IF(Q7&lt;=7,"Riesgo Alto",IF(Q7&gt;=8,"Riesgo Extremo"))))</f>
        <v>Riesgo Bajo</v>
      </c>
      <c r="S7" s="42" t="s">
        <v>92</v>
      </c>
      <c r="T7" s="51" t="s">
        <v>84</v>
      </c>
      <c r="U7" s="51" t="s">
        <v>143</v>
      </c>
      <c r="V7" s="51" t="s">
        <v>144</v>
      </c>
      <c r="W7" s="51" t="s">
        <v>88</v>
      </c>
      <c r="X7" s="54" t="s">
        <v>89</v>
      </c>
    </row>
    <row r="8" spans="2:24" s="20" customFormat="1" ht="87" customHeight="1" x14ac:dyDescent="0.25">
      <c r="B8" s="47">
        <v>3</v>
      </c>
      <c r="C8" s="55" t="s">
        <v>22</v>
      </c>
      <c r="D8" s="55" t="s">
        <v>24</v>
      </c>
      <c r="E8" s="55" t="s">
        <v>93</v>
      </c>
      <c r="F8" s="55" t="s">
        <v>91</v>
      </c>
      <c r="G8" s="49" t="s">
        <v>145</v>
      </c>
      <c r="H8" s="50" t="s">
        <v>173</v>
      </c>
      <c r="I8" s="56">
        <v>3</v>
      </c>
      <c r="J8" s="56">
        <v>4</v>
      </c>
      <c r="K8" s="56">
        <v>7</v>
      </c>
      <c r="L8" s="57" t="s">
        <v>59</v>
      </c>
      <c r="M8" s="51" t="s">
        <v>150</v>
      </c>
      <c r="N8" s="45" t="s">
        <v>174</v>
      </c>
      <c r="O8" s="56">
        <v>2</v>
      </c>
      <c r="P8" s="56">
        <v>2</v>
      </c>
      <c r="Q8" s="56">
        <v>4</v>
      </c>
      <c r="R8" s="55" t="s">
        <v>171</v>
      </c>
      <c r="S8" s="56" t="s">
        <v>92</v>
      </c>
      <c r="T8" s="58" t="s">
        <v>175</v>
      </c>
      <c r="U8" s="51" t="s">
        <v>96</v>
      </c>
      <c r="V8" s="58" t="s">
        <v>97</v>
      </c>
      <c r="W8" s="51" t="s">
        <v>176</v>
      </c>
      <c r="X8" s="54" t="s">
        <v>94</v>
      </c>
    </row>
    <row r="9" spans="2:24" s="20" customFormat="1" ht="141.75" customHeight="1" x14ac:dyDescent="0.25">
      <c r="B9" s="47">
        <f t="shared" ref="B9:B24" si="3">B8+1</f>
        <v>4</v>
      </c>
      <c r="C9" s="55" t="s">
        <v>22</v>
      </c>
      <c r="D9" s="55" t="s">
        <v>24</v>
      </c>
      <c r="E9" s="55" t="s">
        <v>26</v>
      </c>
      <c r="F9" s="55" t="s">
        <v>91</v>
      </c>
      <c r="G9" s="49" t="s">
        <v>99</v>
      </c>
      <c r="H9" s="50" t="s">
        <v>100</v>
      </c>
      <c r="I9" s="59">
        <v>3</v>
      </c>
      <c r="J9" s="59">
        <v>4</v>
      </c>
      <c r="K9" s="59">
        <v>7</v>
      </c>
      <c r="L9" s="55" t="s">
        <v>59</v>
      </c>
      <c r="M9" s="51" t="s">
        <v>177</v>
      </c>
      <c r="N9" s="45" t="s">
        <v>146</v>
      </c>
      <c r="O9" s="59">
        <v>2</v>
      </c>
      <c r="P9" s="59">
        <v>2</v>
      </c>
      <c r="Q9" s="59">
        <v>4</v>
      </c>
      <c r="R9" s="55" t="s">
        <v>171</v>
      </c>
      <c r="S9" s="59" t="s">
        <v>92</v>
      </c>
      <c r="T9" s="51" t="s">
        <v>178</v>
      </c>
      <c r="U9" s="51" t="s">
        <v>101</v>
      </c>
      <c r="V9" s="51" t="s">
        <v>101</v>
      </c>
      <c r="W9" s="51" t="s">
        <v>147</v>
      </c>
      <c r="X9" s="54" t="s">
        <v>155</v>
      </c>
    </row>
    <row r="10" spans="2:24" s="20" customFormat="1" ht="123" customHeight="1" x14ac:dyDescent="0.25">
      <c r="B10" s="47">
        <f t="shared" si="3"/>
        <v>5</v>
      </c>
      <c r="C10" s="55" t="s">
        <v>22</v>
      </c>
      <c r="D10" s="55" t="s">
        <v>24</v>
      </c>
      <c r="E10" s="55" t="s">
        <v>26</v>
      </c>
      <c r="F10" s="55" t="s">
        <v>91</v>
      </c>
      <c r="G10" s="49" t="s">
        <v>102</v>
      </c>
      <c r="H10" s="50" t="s">
        <v>103</v>
      </c>
      <c r="I10" s="59">
        <v>2</v>
      </c>
      <c r="J10" s="59">
        <v>4</v>
      </c>
      <c r="K10" s="59">
        <v>6</v>
      </c>
      <c r="L10" s="55" t="s">
        <v>59</v>
      </c>
      <c r="M10" s="51" t="s">
        <v>149</v>
      </c>
      <c r="N10" s="45" t="s">
        <v>179</v>
      </c>
      <c r="O10" s="59">
        <v>1</v>
      </c>
      <c r="P10" s="59">
        <v>2</v>
      </c>
      <c r="Q10" s="59">
        <v>3</v>
      </c>
      <c r="R10" s="55" t="s">
        <v>171</v>
      </c>
      <c r="S10" s="59" t="s">
        <v>92</v>
      </c>
      <c r="T10" s="51" t="s">
        <v>76</v>
      </c>
      <c r="U10" s="51" t="s">
        <v>101</v>
      </c>
      <c r="V10" s="51" t="s">
        <v>101</v>
      </c>
      <c r="W10" s="51" t="s">
        <v>147</v>
      </c>
      <c r="X10" s="54" t="s">
        <v>155</v>
      </c>
    </row>
    <row r="11" spans="2:24" s="20" customFormat="1" ht="87" customHeight="1" x14ac:dyDescent="0.25">
      <c r="B11" s="47">
        <f t="shared" si="3"/>
        <v>6</v>
      </c>
      <c r="C11" s="55" t="s">
        <v>22</v>
      </c>
      <c r="D11" s="55" t="s">
        <v>24</v>
      </c>
      <c r="E11" s="55" t="s">
        <v>26</v>
      </c>
      <c r="F11" s="55" t="s">
        <v>91</v>
      </c>
      <c r="G11" s="49" t="s">
        <v>90</v>
      </c>
      <c r="H11" s="50" t="s">
        <v>104</v>
      </c>
      <c r="I11" s="59">
        <v>3</v>
      </c>
      <c r="J11" s="59">
        <v>4</v>
      </c>
      <c r="K11" s="59">
        <v>7</v>
      </c>
      <c r="L11" s="55" t="s">
        <v>59</v>
      </c>
      <c r="M11" s="51" t="s">
        <v>149</v>
      </c>
      <c r="N11" s="45" t="s">
        <v>130</v>
      </c>
      <c r="O11" s="59">
        <v>2</v>
      </c>
      <c r="P11" s="59">
        <v>2</v>
      </c>
      <c r="Q11" s="60">
        <v>4</v>
      </c>
      <c r="R11" s="55" t="s">
        <v>171</v>
      </c>
      <c r="S11" s="59" t="s">
        <v>92</v>
      </c>
      <c r="T11" s="51" t="s">
        <v>76</v>
      </c>
      <c r="U11" s="51" t="s">
        <v>101</v>
      </c>
      <c r="V11" s="51" t="s">
        <v>101</v>
      </c>
      <c r="W11" s="51" t="s">
        <v>147</v>
      </c>
      <c r="X11" s="54" t="s">
        <v>155</v>
      </c>
    </row>
    <row r="12" spans="2:24" s="20" customFormat="1" ht="131.25" customHeight="1" x14ac:dyDescent="0.25">
      <c r="B12" s="47">
        <f t="shared" si="3"/>
        <v>7</v>
      </c>
      <c r="C12" s="55" t="s">
        <v>22</v>
      </c>
      <c r="D12" s="55" t="s">
        <v>24</v>
      </c>
      <c r="E12" s="55" t="s">
        <v>26</v>
      </c>
      <c r="F12" s="55" t="s">
        <v>91</v>
      </c>
      <c r="G12" s="49" t="s">
        <v>105</v>
      </c>
      <c r="H12" s="50" t="s">
        <v>151</v>
      </c>
      <c r="I12" s="59">
        <v>3</v>
      </c>
      <c r="J12" s="59">
        <v>4</v>
      </c>
      <c r="K12" s="59">
        <v>7</v>
      </c>
      <c r="L12" s="55" t="s">
        <v>59</v>
      </c>
      <c r="M12" s="51" t="s">
        <v>149</v>
      </c>
      <c r="N12" s="45" t="s">
        <v>180</v>
      </c>
      <c r="O12" s="59">
        <v>2</v>
      </c>
      <c r="P12" s="59">
        <v>3</v>
      </c>
      <c r="Q12" s="59">
        <v>5</v>
      </c>
      <c r="R12" s="55" t="s">
        <v>200</v>
      </c>
      <c r="S12" s="59" t="s">
        <v>92</v>
      </c>
      <c r="T12" s="51" t="s">
        <v>76</v>
      </c>
      <c r="U12" s="51" t="s">
        <v>101</v>
      </c>
      <c r="V12" s="51" t="s">
        <v>101</v>
      </c>
      <c r="W12" s="51" t="s">
        <v>147</v>
      </c>
      <c r="X12" s="54" t="s">
        <v>155</v>
      </c>
    </row>
    <row r="13" spans="2:24" s="20" customFormat="1" ht="225.75" customHeight="1" x14ac:dyDescent="0.25">
      <c r="B13" s="47">
        <f t="shared" si="3"/>
        <v>8</v>
      </c>
      <c r="C13" s="55" t="s">
        <v>22</v>
      </c>
      <c r="D13" s="55" t="s">
        <v>24</v>
      </c>
      <c r="E13" s="55" t="s">
        <v>26</v>
      </c>
      <c r="F13" s="55" t="s">
        <v>91</v>
      </c>
      <c r="G13" s="49" t="s">
        <v>106</v>
      </c>
      <c r="H13" s="50" t="s">
        <v>181</v>
      </c>
      <c r="I13" s="59">
        <v>2</v>
      </c>
      <c r="J13" s="59">
        <v>4</v>
      </c>
      <c r="K13" s="59">
        <v>6</v>
      </c>
      <c r="L13" s="55" t="s">
        <v>59</v>
      </c>
      <c r="M13" s="51" t="s">
        <v>182</v>
      </c>
      <c r="N13" s="45" t="s">
        <v>183</v>
      </c>
      <c r="O13" s="59">
        <v>1</v>
      </c>
      <c r="P13" s="59">
        <v>2</v>
      </c>
      <c r="Q13" s="59">
        <v>3</v>
      </c>
      <c r="R13" s="44" t="str">
        <f t="shared" ref="R13:R22" si="4">IF(Q13&lt;=4,"Riesgo Bajo",IF(Q13=5,"Riesgo Medio",IF(Q13&lt;=7,"Riesgo Alto",IF(Q13&gt;=8,"Riesgo Extremo"))))</f>
        <v>Riesgo Bajo</v>
      </c>
      <c r="S13" s="59" t="s">
        <v>92</v>
      </c>
      <c r="T13" s="51" t="s">
        <v>76</v>
      </c>
      <c r="U13" s="51" t="s">
        <v>101</v>
      </c>
      <c r="V13" s="51" t="s">
        <v>101</v>
      </c>
      <c r="W13" s="51" t="s">
        <v>147</v>
      </c>
      <c r="X13" s="54" t="s">
        <v>155</v>
      </c>
    </row>
    <row r="14" spans="2:24" s="20" customFormat="1" ht="87" customHeight="1" x14ac:dyDescent="0.25">
      <c r="B14" s="47">
        <f t="shared" si="3"/>
        <v>9</v>
      </c>
      <c r="C14" s="55" t="s">
        <v>22</v>
      </c>
      <c r="D14" s="55" t="s">
        <v>23</v>
      </c>
      <c r="E14" s="55" t="s">
        <v>26</v>
      </c>
      <c r="F14" s="55" t="s">
        <v>91</v>
      </c>
      <c r="G14" s="49" t="s">
        <v>131</v>
      </c>
      <c r="H14" s="50" t="s">
        <v>107</v>
      </c>
      <c r="I14" s="59">
        <v>3</v>
      </c>
      <c r="J14" s="59">
        <v>4</v>
      </c>
      <c r="K14" s="59">
        <v>7</v>
      </c>
      <c r="L14" s="55" t="s">
        <v>59</v>
      </c>
      <c r="M14" s="51" t="s">
        <v>149</v>
      </c>
      <c r="N14" s="45" t="s">
        <v>184</v>
      </c>
      <c r="O14" s="59">
        <v>1</v>
      </c>
      <c r="P14" s="59">
        <v>2</v>
      </c>
      <c r="Q14" s="59">
        <v>3</v>
      </c>
      <c r="R14" s="44" t="str">
        <f t="shared" si="4"/>
        <v>Riesgo Bajo</v>
      </c>
      <c r="S14" s="59" t="s">
        <v>92</v>
      </c>
      <c r="T14" s="51" t="s">
        <v>76</v>
      </c>
      <c r="U14" s="51" t="s">
        <v>101</v>
      </c>
      <c r="V14" s="51" t="s">
        <v>101</v>
      </c>
      <c r="W14" s="51" t="s">
        <v>147</v>
      </c>
      <c r="X14" s="54" t="s">
        <v>155</v>
      </c>
    </row>
    <row r="15" spans="2:24" s="20" customFormat="1" ht="121.5" customHeight="1" x14ac:dyDescent="0.25">
      <c r="B15" s="47">
        <f t="shared" si="3"/>
        <v>10</v>
      </c>
      <c r="C15" s="55" t="s">
        <v>22</v>
      </c>
      <c r="D15" s="55" t="s">
        <v>24</v>
      </c>
      <c r="E15" s="55" t="s">
        <v>26</v>
      </c>
      <c r="F15" s="55" t="s">
        <v>91</v>
      </c>
      <c r="G15" s="49" t="s">
        <v>132</v>
      </c>
      <c r="H15" s="50" t="s">
        <v>108</v>
      </c>
      <c r="I15" s="59">
        <v>3</v>
      </c>
      <c r="J15" s="59">
        <v>2</v>
      </c>
      <c r="K15" s="59">
        <v>5</v>
      </c>
      <c r="L15" s="55" t="s">
        <v>172</v>
      </c>
      <c r="M15" s="51" t="s">
        <v>149</v>
      </c>
      <c r="N15" s="45" t="s">
        <v>152</v>
      </c>
      <c r="O15" s="59">
        <v>1</v>
      </c>
      <c r="P15" s="59">
        <v>2</v>
      </c>
      <c r="Q15" s="59">
        <v>3</v>
      </c>
      <c r="R15" s="44" t="str">
        <f t="shared" si="4"/>
        <v>Riesgo Bajo</v>
      </c>
      <c r="S15" s="59" t="s">
        <v>92</v>
      </c>
      <c r="T15" s="51" t="s">
        <v>76</v>
      </c>
      <c r="U15" s="51" t="s">
        <v>101</v>
      </c>
      <c r="V15" s="51" t="s">
        <v>101</v>
      </c>
      <c r="W15" s="51" t="s">
        <v>153</v>
      </c>
      <c r="X15" s="54" t="s">
        <v>185</v>
      </c>
    </row>
    <row r="16" spans="2:24" s="20" customFormat="1" ht="87" customHeight="1" x14ac:dyDescent="0.25">
      <c r="B16" s="47">
        <f t="shared" si="3"/>
        <v>11</v>
      </c>
      <c r="C16" s="55" t="s">
        <v>22</v>
      </c>
      <c r="D16" s="55" t="s">
        <v>24</v>
      </c>
      <c r="E16" s="55" t="s">
        <v>26</v>
      </c>
      <c r="F16" s="55" t="s">
        <v>91</v>
      </c>
      <c r="G16" s="49" t="s">
        <v>109</v>
      </c>
      <c r="H16" s="50" t="s">
        <v>133</v>
      </c>
      <c r="I16" s="59">
        <v>2</v>
      </c>
      <c r="J16" s="59">
        <v>3</v>
      </c>
      <c r="K16" s="59">
        <v>4</v>
      </c>
      <c r="L16" s="55" t="s">
        <v>62</v>
      </c>
      <c r="M16" s="51" t="s">
        <v>149</v>
      </c>
      <c r="N16" s="45" t="s">
        <v>186</v>
      </c>
      <c r="O16" s="59">
        <v>1</v>
      </c>
      <c r="P16" s="59">
        <v>2</v>
      </c>
      <c r="Q16" s="59">
        <v>3</v>
      </c>
      <c r="R16" s="44" t="str">
        <f t="shared" si="4"/>
        <v>Riesgo Bajo</v>
      </c>
      <c r="S16" s="59" t="s">
        <v>92</v>
      </c>
      <c r="T16" s="51" t="s">
        <v>76</v>
      </c>
      <c r="U16" s="51" t="s">
        <v>101</v>
      </c>
      <c r="V16" s="51" t="s">
        <v>101</v>
      </c>
      <c r="W16" s="51" t="s">
        <v>147</v>
      </c>
      <c r="X16" s="54" t="s">
        <v>155</v>
      </c>
    </row>
    <row r="17" spans="2:24" s="20" customFormat="1" ht="87" customHeight="1" x14ac:dyDescent="0.25">
      <c r="B17" s="47">
        <f t="shared" si="3"/>
        <v>12</v>
      </c>
      <c r="C17" s="55" t="s">
        <v>22</v>
      </c>
      <c r="D17" s="55" t="s">
        <v>24</v>
      </c>
      <c r="E17" s="55" t="s">
        <v>26</v>
      </c>
      <c r="F17" s="55" t="s">
        <v>91</v>
      </c>
      <c r="G17" s="49" t="s">
        <v>187</v>
      </c>
      <c r="H17" s="50" t="s">
        <v>110</v>
      </c>
      <c r="I17" s="59">
        <v>3</v>
      </c>
      <c r="J17" s="59">
        <v>3</v>
      </c>
      <c r="K17" s="59">
        <v>6</v>
      </c>
      <c r="L17" s="55" t="s">
        <v>188</v>
      </c>
      <c r="M17" s="51" t="s">
        <v>149</v>
      </c>
      <c r="N17" s="45" t="s">
        <v>189</v>
      </c>
      <c r="O17" s="59">
        <v>1</v>
      </c>
      <c r="P17" s="59">
        <v>2</v>
      </c>
      <c r="Q17" s="59">
        <v>3</v>
      </c>
      <c r="R17" s="44" t="str">
        <f t="shared" si="4"/>
        <v>Riesgo Bajo</v>
      </c>
      <c r="S17" s="59" t="s">
        <v>92</v>
      </c>
      <c r="T17" s="51" t="s">
        <v>76</v>
      </c>
      <c r="U17" s="54" t="s">
        <v>156</v>
      </c>
      <c r="V17" s="54" t="s">
        <v>156</v>
      </c>
      <c r="W17" s="51" t="s">
        <v>190</v>
      </c>
      <c r="X17" s="54" t="s">
        <v>156</v>
      </c>
    </row>
    <row r="18" spans="2:24" s="20" customFormat="1" ht="102.75" customHeight="1" x14ac:dyDescent="0.25">
      <c r="B18" s="47">
        <f t="shared" si="3"/>
        <v>13</v>
      </c>
      <c r="C18" s="55" t="s">
        <v>22</v>
      </c>
      <c r="D18" s="55" t="s">
        <v>24</v>
      </c>
      <c r="E18" s="55" t="s">
        <v>26</v>
      </c>
      <c r="F18" s="55" t="s">
        <v>111</v>
      </c>
      <c r="G18" s="49" t="s">
        <v>112</v>
      </c>
      <c r="H18" s="50" t="s">
        <v>113</v>
      </c>
      <c r="I18" s="59">
        <v>1</v>
      </c>
      <c r="J18" s="59">
        <v>4</v>
      </c>
      <c r="K18" s="59">
        <v>5</v>
      </c>
      <c r="L18" s="55" t="s">
        <v>191</v>
      </c>
      <c r="M18" s="51" t="s">
        <v>149</v>
      </c>
      <c r="N18" s="45" t="s">
        <v>157</v>
      </c>
      <c r="O18" s="59">
        <v>1</v>
      </c>
      <c r="P18" s="59">
        <v>3</v>
      </c>
      <c r="Q18" s="59">
        <v>4</v>
      </c>
      <c r="R18" s="44" t="str">
        <f t="shared" si="4"/>
        <v>Riesgo Bajo</v>
      </c>
      <c r="S18" s="59" t="s">
        <v>92</v>
      </c>
      <c r="T18" s="51" t="s">
        <v>76</v>
      </c>
      <c r="U18" s="51" t="s">
        <v>101</v>
      </c>
      <c r="V18" s="51" t="s">
        <v>101</v>
      </c>
      <c r="W18" s="58" t="s">
        <v>134</v>
      </c>
      <c r="X18" s="54" t="s">
        <v>156</v>
      </c>
    </row>
    <row r="19" spans="2:24" s="20" customFormat="1" ht="147.75" customHeight="1" x14ac:dyDescent="0.25">
      <c r="B19" s="47">
        <f t="shared" si="3"/>
        <v>14</v>
      </c>
      <c r="C19" s="55" t="s">
        <v>22</v>
      </c>
      <c r="D19" s="55" t="s">
        <v>24</v>
      </c>
      <c r="E19" s="55" t="s">
        <v>26</v>
      </c>
      <c r="F19" s="55" t="s">
        <v>91</v>
      </c>
      <c r="G19" s="49" t="s">
        <v>114</v>
      </c>
      <c r="H19" s="50" t="s">
        <v>115</v>
      </c>
      <c r="I19" s="59">
        <v>3</v>
      </c>
      <c r="J19" s="59">
        <v>4</v>
      </c>
      <c r="K19" s="59">
        <v>7</v>
      </c>
      <c r="L19" s="55" t="s">
        <v>188</v>
      </c>
      <c r="M19" s="51" t="s">
        <v>149</v>
      </c>
      <c r="N19" s="45" t="s">
        <v>193</v>
      </c>
      <c r="O19" s="59">
        <v>1</v>
      </c>
      <c r="P19" s="59">
        <v>2</v>
      </c>
      <c r="Q19" s="59">
        <v>3</v>
      </c>
      <c r="R19" s="44" t="str">
        <f t="shared" si="4"/>
        <v>Riesgo Bajo</v>
      </c>
      <c r="S19" s="59" t="s">
        <v>92</v>
      </c>
      <c r="T19" s="51" t="s">
        <v>76</v>
      </c>
      <c r="U19" s="51" t="s">
        <v>101</v>
      </c>
      <c r="V19" s="51" t="s">
        <v>101</v>
      </c>
      <c r="W19" s="51" t="s">
        <v>192</v>
      </c>
      <c r="X19" s="54" t="s">
        <v>98</v>
      </c>
    </row>
    <row r="20" spans="2:24" s="20" customFormat="1" ht="121.5" customHeight="1" x14ac:dyDescent="0.25">
      <c r="B20" s="47">
        <f t="shared" si="3"/>
        <v>15</v>
      </c>
      <c r="C20" s="55" t="s">
        <v>22</v>
      </c>
      <c r="D20" s="55" t="s">
        <v>24</v>
      </c>
      <c r="E20" s="55" t="s">
        <v>26</v>
      </c>
      <c r="F20" s="55" t="s">
        <v>91</v>
      </c>
      <c r="G20" s="49" t="s">
        <v>116</v>
      </c>
      <c r="H20" s="50" t="s">
        <v>117</v>
      </c>
      <c r="I20" s="59">
        <v>2</v>
      </c>
      <c r="J20" s="59">
        <v>3</v>
      </c>
      <c r="K20" s="59">
        <v>5</v>
      </c>
      <c r="L20" s="55" t="s">
        <v>95</v>
      </c>
      <c r="M20" s="51" t="s">
        <v>149</v>
      </c>
      <c r="N20" s="45" t="s">
        <v>118</v>
      </c>
      <c r="O20" s="59">
        <v>1</v>
      </c>
      <c r="P20" s="59">
        <v>2</v>
      </c>
      <c r="Q20" s="59">
        <v>3</v>
      </c>
      <c r="R20" s="44" t="str">
        <f t="shared" si="4"/>
        <v>Riesgo Bajo</v>
      </c>
      <c r="S20" s="59" t="s">
        <v>92</v>
      </c>
      <c r="T20" s="51" t="s">
        <v>76</v>
      </c>
      <c r="U20" s="51" t="s">
        <v>101</v>
      </c>
      <c r="V20" s="51" t="s">
        <v>101</v>
      </c>
      <c r="W20" s="51" t="s">
        <v>194</v>
      </c>
      <c r="X20" s="54" t="s">
        <v>98</v>
      </c>
    </row>
    <row r="21" spans="2:24" s="20" customFormat="1" ht="131.25" customHeight="1" x14ac:dyDescent="0.25">
      <c r="B21" s="47">
        <f t="shared" si="3"/>
        <v>16</v>
      </c>
      <c r="C21" s="55" t="s">
        <v>22</v>
      </c>
      <c r="D21" s="55" t="s">
        <v>24</v>
      </c>
      <c r="E21" s="55" t="s">
        <v>26</v>
      </c>
      <c r="F21" s="55" t="s">
        <v>120</v>
      </c>
      <c r="G21" s="49" t="s">
        <v>135</v>
      </c>
      <c r="H21" s="50" t="s">
        <v>158</v>
      </c>
      <c r="I21" s="59">
        <v>2</v>
      </c>
      <c r="J21" s="59">
        <v>3</v>
      </c>
      <c r="K21" s="59">
        <v>5</v>
      </c>
      <c r="L21" s="55" t="s">
        <v>200</v>
      </c>
      <c r="M21" s="51" t="s">
        <v>149</v>
      </c>
      <c r="N21" s="45" t="s">
        <v>195</v>
      </c>
      <c r="O21" s="59">
        <v>1</v>
      </c>
      <c r="P21" s="59">
        <v>3</v>
      </c>
      <c r="Q21" s="59">
        <v>4</v>
      </c>
      <c r="R21" s="44" t="str">
        <f t="shared" si="4"/>
        <v>Riesgo Bajo</v>
      </c>
      <c r="S21" s="59" t="s">
        <v>92</v>
      </c>
      <c r="T21" s="51" t="s">
        <v>76</v>
      </c>
      <c r="U21" s="51" t="s">
        <v>101</v>
      </c>
      <c r="V21" s="51" t="s">
        <v>101</v>
      </c>
      <c r="W21" s="51" t="s">
        <v>196</v>
      </c>
      <c r="X21" s="54" t="s">
        <v>155</v>
      </c>
    </row>
    <row r="22" spans="2:24" s="20" customFormat="1" ht="87" customHeight="1" x14ac:dyDescent="0.25">
      <c r="B22" s="47">
        <f t="shared" si="3"/>
        <v>17</v>
      </c>
      <c r="C22" s="55" t="s">
        <v>22</v>
      </c>
      <c r="D22" s="55" t="s">
        <v>24</v>
      </c>
      <c r="E22" s="55" t="s">
        <v>26</v>
      </c>
      <c r="F22" s="55" t="s">
        <v>120</v>
      </c>
      <c r="G22" s="49" t="s">
        <v>197</v>
      </c>
      <c r="H22" s="50" t="s">
        <v>104</v>
      </c>
      <c r="I22" s="59">
        <v>2</v>
      </c>
      <c r="J22" s="59">
        <v>2</v>
      </c>
      <c r="K22" s="59">
        <v>4</v>
      </c>
      <c r="L22" s="55" t="s">
        <v>171</v>
      </c>
      <c r="M22" s="51" t="s">
        <v>149</v>
      </c>
      <c r="N22" s="45" t="s">
        <v>198</v>
      </c>
      <c r="O22" s="59">
        <v>1</v>
      </c>
      <c r="P22" s="51">
        <v>1</v>
      </c>
      <c r="Q22" s="59">
        <v>2</v>
      </c>
      <c r="R22" s="44" t="str">
        <f t="shared" si="4"/>
        <v>Riesgo Bajo</v>
      </c>
      <c r="S22" s="59" t="s">
        <v>92</v>
      </c>
      <c r="T22" s="51" t="s">
        <v>76</v>
      </c>
      <c r="U22" s="51" t="s">
        <v>101</v>
      </c>
      <c r="V22" s="51" t="s">
        <v>101</v>
      </c>
      <c r="W22" s="61" t="s">
        <v>199</v>
      </c>
      <c r="X22" s="54" t="s">
        <v>155</v>
      </c>
    </row>
    <row r="23" spans="2:24" s="20" customFormat="1" ht="154.5" customHeight="1" x14ac:dyDescent="0.25">
      <c r="B23" s="47">
        <f t="shared" si="3"/>
        <v>18</v>
      </c>
      <c r="C23" s="55" t="s">
        <v>22</v>
      </c>
      <c r="D23" s="55" t="s">
        <v>24</v>
      </c>
      <c r="E23" s="55" t="s">
        <v>26</v>
      </c>
      <c r="F23" s="55" t="s">
        <v>121</v>
      </c>
      <c r="G23" s="49" t="s">
        <v>122</v>
      </c>
      <c r="H23" s="50" t="s">
        <v>123</v>
      </c>
      <c r="I23" s="59">
        <v>2</v>
      </c>
      <c r="J23" s="59">
        <v>5</v>
      </c>
      <c r="K23" s="59">
        <v>7</v>
      </c>
      <c r="L23" s="55" t="s">
        <v>59</v>
      </c>
      <c r="M23" s="51" t="s">
        <v>149</v>
      </c>
      <c r="N23" s="45" t="s">
        <v>159</v>
      </c>
      <c r="O23" s="59">
        <v>1</v>
      </c>
      <c r="P23" s="59">
        <v>4</v>
      </c>
      <c r="Q23" s="59">
        <v>5</v>
      </c>
      <c r="R23" s="55" t="s">
        <v>200</v>
      </c>
      <c r="S23" s="59" t="s">
        <v>92</v>
      </c>
      <c r="T23" s="51" t="s">
        <v>76</v>
      </c>
      <c r="U23" s="51" t="s">
        <v>101</v>
      </c>
      <c r="V23" s="51" t="s">
        <v>101</v>
      </c>
      <c r="W23" s="51" t="s">
        <v>124</v>
      </c>
      <c r="X23" s="54" t="s">
        <v>154</v>
      </c>
    </row>
    <row r="24" spans="2:24" s="20" customFormat="1" ht="87" customHeight="1" x14ac:dyDescent="0.25">
      <c r="B24" s="47">
        <f t="shared" si="3"/>
        <v>19</v>
      </c>
      <c r="C24" s="55" t="s">
        <v>22</v>
      </c>
      <c r="D24" s="55" t="s">
        <v>24</v>
      </c>
      <c r="E24" s="55" t="s">
        <v>26</v>
      </c>
      <c r="F24" s="55" t="s">
        <v>91</v>
      </c>
      <c r="G24" s="49" t="s">
        <v>125</v>
      </c>
      <c r="H24" s="50" t="s">
        <v>104</v>
      </c>
      <c r="I24" s="59">
        <v>1</v>
      </c>
      <c r="J24" s="59">
        <v>4</v>
      </c>
      <c r="K24" s="51">
        <v>5</v>
      </c>
      <c r="L24" s="55" t="s">
        <v>200</v>
      </c>
      <c r="M24" s="51" t="s">
        <v>149</v>
      </c>
      <c r="N24" s="45" t="s">
        <v>160</v>
      </c>
      <c r="O24" s="59">
        <v>1</v>
      </c>
      <c r="P24" s="51">
        <v>2</v>
      </c>
      <c r="Q24" s="59">
        <v>3</v>
      </c>
      <c r="R24" s="44" t="str">
        <f>IF(Q24&lt;=4,"Riesgo Bajo",IF(Q24=5,"Riesgo Medio",IF(Q24&lt;=7,"Riesgo Alto",IF(Q24&gt;=8,"Riesgo Extremo"))))</f>
        <v>Riesgo Bajo</v>
      </c>
      <c r="S24" s="59" t="s">
        <v>92</v>
      </c>
      <c r="T24" s="51" t="s">
        <v>76</v>
      </c>
      <c r="U24" s="51" t="s">
        <v>101</v>
      </c>
      <c r="V24" s="51" t="s">
        <v>101</v>
      </c>
      <c r="W24" s="51" t="s">
        <v>119</v>
      </c>
      <c r="X24" s="54" t="s">
        <v>98</v>
      </c>
    </row>
    <row r="25" spans="2:24" s="20" customFormat="1" ht="128.25" thickBot="1" x14ac:dyDescent="0.3">
      <c r="B25" s="62">
        <v>20</v>
      </c>
      <c r="C25" s="63" t="s">
        <v>22</v>
      </c>
      <c r="D25" s="63" t="s">
        <v>24</v>
      </c>
      <c r="E25" s="63" t="s">
        <v>26</v>
      </c>
      <c r="F25" s="63" t="s">
        <v>126</v>
      </c>
      <c r="G25" s="64" t="s">
        <v>127</v>
      </c>
      <c r="H25" s="65" t="s">
        <v>104</v>
      </c>
      <c r="I25" s="66">
        <v>1</v>
      </c>
      <c r="J25" s="66">
        <v>4</v>
      </c>
      <c r="K25" s="66">
        <v>5</v>
      </c>
      <c r="L25" s="63" t="s">
        <v>200</v>
      </c>
      <c r="M25" s="67" t="s">
        <v>161</v>
      </c>
      <c r="N25" s="45" t="s">
        <v>162</v>
      </c>
      <c r="O25" s="66">
        <v>1</v>
      </c>
      <c r="P25" s="67">
        <v>2</v>
      </c>
      <c r="Q25" s="66">
        <v>3</v>
      </c>
      <c r="R25" s="44" t="str">
        <f>IF(Q25&lt;=4,"Riesgo Bajo",IF(Q25=5,"Riesgo Medio",IF(Q25&lt;=7,"Riesgo Alto",IF(Q25&gt;=8,"Riesgo Extremo"))))</f>
        <v>Riesgo Bajo</v>
      </c>
      <c r="S25" s="66" t="s">
        <v>92</v>
      </c>
      <c r="T25" s="67" t="s">
        <v>76</v>
      </c>
      <c r="U25" s="67" t="s">
        <v>101</v>
      </c>
      <c r="V25" s="67" t="s">
        <v>101</v>
      </c>
      <c r="W25" s="68" t="s">
        <v>128</v>
      </c>
      <c r="X25" s="69" t="s">
        <v>155</v>
      </c>
    </row>
    <row r="26" spans="2:24" s="20" customFormat="1" ht="133.5" customHeight="1" thickBot="1" x14ac:dyDescent="0.3">
      <c r="B26" s="62">
        <v>21</v>
      </c>
      <c r="C26" s="63" t="s">
        <v>22</v>
      </c>
      <c r="D26" s="63" t="s">
        <v>24</v>
      </c>
      <c r="E26" s="63" t="s">
        <v>26</v>
      </c>
      <c r="F26" s="55" t="s">
        <v>91</v>
      </c>
      <c r="G26" s="64" t="s">
        <v>164</v>
      </c>
      <c r="H26" s="65" t="s">
        <v>104</v>
      </c>
      <c r="I26" s="66">
        <v>1</v>
      </c>
      <c r="J26" s="66">
        <v>4</v>
      </c>
      <c r="K26" s="66">
        <v>5</v>
      </c>
      <c r="L26" s="63" t="s">
        <v>200</v>
      </c>
      <c r="M26" s="67" t="s">
        <v>161</v>
      </c>
      <c r="N26" s="45" t="s">
        <v>162</v>
      </c>
      <c r="O26" s="66">
        <v>1</v>
      </c>
      <c r="P26" s="67">
        <v>2</v>
      </c>
      <c r="Q26" s="66">
        <v>3</v>
      </c>
      <c r="R26" s="44" t="str">
        <f>IF(Q26&lt;=4,"Riesgo Bajo",IF(Q26=5,"Riesgo Medio",IF(Q26&lt;=7,"Riesgo Alto",IF(Q26&gt;=8,"Riesgo Extremo"))))</f>
        <v>Riesgo Bajo</v>
      </c>
      <c r="S26" s="66" t="s">
        <v>92</v>
      </c>
      <c r="T26" s="67" t="s">
        <v>76</v>
      </c>
      <c r="U26" s="67" t="s">
        <v>101</v>
      </c>
      <c r="V26" s="67" t="s">
        <v>101</v>
      </c>
      <c r="W26" s="68" t="s">
        <v>128</v>
      </c>
      <c r="X26" s="69" t="s">
        <v>155</v>
      </c>
    </row>
    <row r="27" spans="2:24" s="20" customFormat="1" ht="133.5" customHeight="1" thickBot="1" x14ac:dyDescent="0.3">
      <c r="B27" s="62">
        <v>22</v>
      </c>
      <c r="C27" s="63" t="s">
        <v>22</v>
      </c>
      <c r="D27" s="39" t="s">
        <v>23</v>
      </c>
      <c r="E27" s="63" t="s">
        <v>26</v>
      </c>
      <c r="F27" s="63" t="s">
        <v>212</v>
      </c>
      <c r="G27" s="64" t="s">
        <v>205</v>
      </c>
      <c r="H27" s="65" t="s">
        <v>206</v>
      </c>
      <c r="I27" s="70">
        <v>2</v>
      </c>
      <c r="J27" s="70">
        <v>4</v>
      </c>
      <c r="K27" s="71">
        <v>5</v>
      </c>
      <c r="L27" s="72" t="str">
        <f t="shared" ref="L27" si="5">IF(K27&lt;5,"BAJO",
IF(AND(K27&gt;=5,K27&lt;6),"MEDIO",
IF(AND(K27&gt;=6,K27&lt;8),"ALTO",
IF(AND(K27&gt;=8,K27&lt;11),"EXTREMO",
IF(AND(K27=11),"REVISAR")))))</f>
        <v>MEDIO</v>
      </c>
      <c r="M27" s="67" t="s">
        <v>161</v>
      </c>
      <c r="N27" s="45" t="s">
        <v>207</v>
      </c>
      <c r="O27" s="70">
        <v>1</v>
      </c>
      <c r="P27" s="70">
        <v>3</v>
      </c>
      <c r="Q27" s="71">
        <f>P27+O27</f>
        <v>4</v>
      </c>
      <c r="R27" s="72" t="str">
        <f t="shared" ref="R27" si="6">IF(Q27&lt;5,"BAJO",
IF(AND(Q27&gt;=5,Q27&lt;6),"MEDIO",
IF(AND(Q27&gt;=6,Q27&lt;8),"ALTO",
IF(AND(Q27&gt;=8,Q27&lt;11),"EXTREMO",
IF(AND(Q27=11),"REVISAR")))))</f>
        <v>BAJO</v>
      </c>
      <c r="S27" s="70" t="s">
        <v>208</v>
      </c>
      <c r="T27" s="67" t="s">
        <v>209</v>
      </c>
      <c r="U27" s="67" t="s">
        <v>156</v>
      </c>
      <c r="V27" s="67" t="s">
        <v>156</v>
      </c>
      <c r="W27" s="70" t="s">
        <v>210</v>
      </c>
      <c r="X27" s="73" t="s">
        <v>211</v>
      </c>
    </row>
    <row r="28" spans="2:24" s="20" customFormat="1" ht="133.5" customHeight="1" thickBot="1" x14ac:dyDescent="0.3">
      <c r="B28" s="62">
        <v>23</v>
      </c>
      <c r="C28" s="63" t="s">
        <v>22</v>
      </c>
      <c r="D28" s="63" t="s">
        <v>24</v>
      </c>
      <c r="E28" s="63" t="s">
        <v>26</v>
      </c>
      <c r="F28" s="63" t="s">
        <v>126</v>
      </c>
      <c r="G28" s="64" t="s">
        <v>163</v>
      </c>
      <c r="H28" s="65" t="s">
        <v>104</v>
      </c>
      <c r="I28" s="59">
        <v>2</v>
      </c>
      <c r="J28" s="66">
        <v>4</v>
      </c>
      <c r="K28" s="66">
        <v>6</v>
      </c>
      <c r="L28" s="63" t="s">
        <v>201</v>
      </c>
      <c r="M28" s="67" t="s">
        <v>161</v>
      </c>
      <c r="N28" s="45" t="s">
        <v>162</v>
      </c>
      <c r="O28" s="66">
        <v>1</v>
      </c>
      <c r="P28" s="67">
        <v>2</v>
      </c>
      <c r="Q28" s="66">
        <v>3</v>
      </c>
      <c r="R28" s="44" t="str">
        <f>IF(Q28&lt;=4,"Riesgo Bajo",IF(Q28=5,"Riesgo Medio",IF(Q28&lt;=7,"Riesgo Alto",IF(Q28&gt;=8,"Riesgo Extremo"))))</f>
        <v>Riesgo Bajo</v>
      </c>
      <c r="S28" s="66" t="s">
        <v>92</v>
      </c>
      <c r="T28" s="67" t="s">
        <v>76</v>
      </c>
      <c r="U28" s="67" t="s">
        <v>101</v>
      </c>
      <c r="V28" s="67" t="s">
        <v>101</v>
      </c>
      <c r="W28" s="68" t="s">
        <v>128</v>
      </c>
      <c r="X28" s="69" t="s">
        <v>155</v>
      </c>
    </row>
    <row r="29" spans="2:24" s="20" customFormat="1" ht="90" thickBot="1" x14ac:dyDescent="0.3">
      <c r="B29" s="62">
        <v>24</v>
      </c>
      <c r="C29" s="63" t="s">
        <v>22</v>
      </c>
      <c r="D29" s="63" t="s">
        <v>24</v>
      </c>
      <c r="E29" s="63" t="s">
        <v>26</v>
      </c>
      <c r="F29" s="55" t="s">
        <v>91</v>
      </c>
      <c r="G29" s="64" t="s">
        <v>166</v>
      </c>
      <c r="H29" s="65" t="s">
        <v>165</v>
      </c>
      <c r="I29" s="66">
        <v>1</v>
      </c>
      <c r="J29" s="66">
        <v>4</v>
      </c>
      <c r="K29" s="66">
        <v>5</v>
      </c>
      <c r="L29" s="63" t="s">
        <v>200</v>
      </c>
      <c r="M29" s="67" t="s">
        <v>161</v>
      </c>
      <c r="N29" s="45" t="s">
        <v>202</v>
      </c>
      <c r="O29" s="66">
        <v>1</v>
      </c>
      <c r="P29" s="67">
        <v>2</v>
      </c>
      <c r="Q29" s="66">
        <v>3</v>
      </c>
      <c r="R29" s="44" t="str">
        <f>IF(Q29&lt;=4,"Riesgo Bajo",IF(Q29=5,"Riesgo Medio",IF(Q29&lt;=7,"Riesgo Alto",IF(Q29&gt;=8,"Riesgo Extremo"))))</f>
        <v>Riesgo Bajo</v>
      </c>
      <c r="S29" s="66" t="s">
        <v>92</v>
      </c>
      <c r="T29" s="67" t="s">
        <v>167</v>
      </c>
      <c r="U29" s="67" t="s">
        <v>168</v>
      </c>
      <c r="V29" s="67" t="s">
        <v>168</v>
      </c>
      <c r="W29" s="68" t="s">
        <v>169</v>
      </c>
      <c r="X29" s="69" t="s">
        <v>203</v>
      </c>
    </row>
  </sheetData>
  <sheetProtection deleteColumns="0" deleteRows="0"/>
  <autoFilter ref="B4:F29"/>
  <mergeCells count="19">
    <mergeCell ref="B3:X3"/>
    <mergeCell ref="U4:U5"/>
    <mergeCell ref="V4:V5"/>
    <mergeCell ref="E4:E5"/>
    <mergeCell ref="D4:D5"/>
    <mergeCell ref="C4:C5"/>
    <mergeCell ref="B4:B5"/>
    <mergeCell ref="L4:L5"/>
    <mergeCell ref="M4:M5"/>
    <mergeCell ref="N4:N5"/>
    <mergeCell ref="F4:F5"/>
    <mergeCell ref="G4:G5"/>
    <mergeCell ref="H4:H5"/>
    <mergeCell ref="I4:I5"/>
    <mergeCell ref="J4:J5"/>
    <mergeCell ref="K4:K5"/>
    <mergeCell ref="T4:T5"/>
    <mergeCell ref="W4:X4"/>
    <mergeCell ref="O4:S4"/>
  </mergeCells>
  <conditionalFormatting sqref="K7:K10 Q8:Q24 Q29 K29 K12:K24">
    <cfRule type="cellIs" dxfId="41" priority="147" operator="between">
      <formula>8</formula>
      <formula>11</formula>
    </cfRule>
    <cfRule type="cellIs" dxfId="40" priority="148" operator="between">
      <formula>6</formula>
      <formula>7</formula>
    </cfRule>
    <cfRule type="cellIs" dxfId="39" priority="149" operator="equal">
      <formula>5</formula>
    </cfRule>
    <cfRule type="cellIs" dxfId="38" priority="150" operator="between">
      <formula>1</formula>
      <formula>4</formula>
    </cfRule>
  </conditionalFormatting>
  <conditionalFormatting sqref="K7:K10 Q8:Q24 Q29 K29 K12:K24">
    <cfRule type="cellIs" dxfId="37" priority="113" operator="between">
      <formula>1</formula>
      <formula>4</formula>
    </cfRule>
    <cfRule type="cellIs" dxfId="36" priority="114" operator="lessThan">
      <formula>#REF!</formula>
    </cfRule>
  </conditionalFormatting>
  <conditionalFormatting sqref="Q6 K6">
    <cfRule type="cellIs" dxfId="35" priority="61" operator="between">
      <formula>8</formula>
      <formula>11</formula>
    </cfRule>
    <cfRule type="cellIs" dxfId="34" priority="62" operator="between">
      <formula>6</formula>
      <formula>7</formula>
    </cfRule>
    <cfRule type="cellIs" dxfId="33" priority="63" operator="equal">
      <formula>5</formula>
    </cfRule>
    <cfRule type="cellIs" dxfId="32" priority="64" operator="between">
      <formula>1</formula>
      <formula>4</formula>
    </cfRule>
  </conditionalFormatting>
  <conditionalFormatting sqref="Q6 K6">
    <cfRule type="cellIs" dxfId="31" priority="65" operator="between">
      <formula>1</formula>
      <formula>4</formula>
    </cfRule>
    <cfRule type="cellIs" dxfId="30" priority="66" operator="lessThan">
      <formula>#REF!</formula>
    </cfRule>
  </conditionalFormatting>
  <conditionalFormatting sqref="Q7">
    <cfRule type="cellIs" dxfId="29" priority="49" operator="between">
      <formula>8</formula>
      <formula>11</formula>
    </cfRule>
    <cfRule type="cellIs" dxfId="28" priority="50" operator="between">
      <formula>6</formula>
      <formula>7</formula>
    </cfRule>
    <cfRule type="cellIs" dxfId="27" priority="51" operator="equal">
      <formula>5</formula>
    </cfRule>
    <cfRule type="cellIs" dxfId="26" priority="52" operator="between">
      <formula>1</formula>
      <formula>4</formula>
    </cfRule>
  </conditionalFormatting>
  <conditionalFormatting sqref="Q7">
    <cfRule type="cellIs" dxfId="25" priority="53" operator="between">
      <formula>1</formula>
      <formula>4</formula>
    </cfRule>
    <cfRule type="cellIs" dxfId="24" priority="54" operator="lessThan">
      <formula>#REF!</formula>
    </cfRule>
  </conditionalFormatting>
  <conditionalFormatting sqref="Q25 K25">
    <cfRule type="cellIs" dxfId="23" priority="21" operator="between">
      <formula>8</formula>
      <formula>11</formula>
    </cfRule>
    <cfRule type="cellIs" dxfId="22" priority="22" operator="between">
      <formula>6</formula>
      <formula>7</formula>
    </cfRule>
    <cfRule type="cellIs" dxfId="21" priority="23" operator="equal">
      <formula>5</formula>
    </cfRule>
    <cfRule type="cellIs" dxfId="20" priority="24" operator="between">
      <formula>1</formula>
      <formula>4</formula>
    </cfRule>
  </conditionalFormatting>
  <conditionalFormatting sqref="Q25 K25">
    <cfRule type="cellIs" dxfId="19" priority="19" operator="between">
      <formula>1</formula>
      <formula>4</formula>
    </cfRule>
    <cfRule type="cellIs" dxfId="18" priority="20" operator="lessThan">
      <formula>#REF!</formula>
    </cfRule>
  </conditionalFormatting>
  <conditionalFormatting sqref="Q26:Q27 K26:K27">
    <cfRule type="cellIs" dxfId="17" priority="15" operator="between">
      <formula>8</formula>
      <formula>11</formula>
    </cfRule>
    <cfRule type="cellIs" dxfId="16" priority="16" operator="between">
      <formula>6</formula>
      <formula>7</formula>
    </cfRule>
    <cfRule type="cellIs" dxfId="15" priority="17" operator="equal">
      <formula>5</formula>
    </cfRule>
    <cfRule type="cellIs" dxfId="14" priority="18" operator="between">
      <formula>1</formula>
      <formula>4</formula>
    </cfRule>
  </conditionalFormatting>
  <conditionalFormatting sqref="Q26:Q27 K26:K27">
    <cfRule type="cellIs" dxfId="13" priority="13" operator="between">
      <formula>1</formula>
      <formula>4</formula>
    </cfRule>
    <cfRule type="cellIs" dxfId="12" priority="14" operator="lessThan">
      <formula>#REF!</formula>
    </cfRule>
  </conditionalFormatting>
  <conditionalFormatting sqref="Q28 K28">
    <cfRule type="cellIs" dxfId="11" priority="9" operator="between">
      <formula>8</formula>
      <formula>11</formula>
    </cfRule>
    <cfRule type="cellIs" dxfId="10" priority="10" operator="between">
      <formula>6</formula>
      <formula>7</formula>
    </cfRule>
    <cfRule type="cellIs" dxfId="9" priority="11" operator="equal">
      <formula>5</formula>
    </cfRule>
    <cfRule type="cellIs" dxfId="8" priority="12" operator="between">
      <formula>1</formula>
      <formula>4</formula>
    </cfRule>
  </conditionalFormatting>
  <conditionalFormatting sqref="Q28 K28">
    <cfRule type="cellIs" dxfId="7" priority="7" operator="between">
      <formula>1</formula>
      <formula>4</formula>
    </cfRule>
    <cfRule type="cellIs" dxfId="6" priority="8" operator="lessThan">
      <formula>#REF!</formula>
    </cfRule>
  </conditionalFormatting>
  <conditionalFormatting sqref="K11">
    <cfRule type="cellIs" dxfId="5" priority="3" operator="between">
      <formula>8</formula>
      <formula>11</formula>
    </cfRule>
    <cfRule type="cellIs" dxfId="4" priority="4" operator="between">
      <formula>6</formula>
      <formula>7</formula>
    </cfRule>
    <cfRule type="cellIs" dxfId="3" priority="5" operator="equal">
      <formula>5</formula>
    </cfRule>
    <cfRule type="cellIs" dxfId="2" priority="6" operator="between">
      <formula>1</formula>
      <formula>4</formula>
    </cfRule>
  </conditionalFormatting>
  <conditionalFormatting sqref="K11">
    <cfRule type="cellIs" dxfId="1" priority="1" operator="between">
      <formula>1</formula>
      <formula>4</formula>
    </cfRule>
    <cfRule type="cellIs" dxfId="0" priority="2" operator="lessThan">
      <formula>#REF!</formula>
    </cfRule>
  </conditionalFormatting>
  <dataValidations count="4">
    <dataValidation type="list" allowBlank="1" showInputMessage="1" showErrorMessage="1" sqref="T7 I28:J29 S8:S29 F28:F29 D6:E29 F6:F26 I6:J26 O28:O29 O6:O26 P6:P26 P28:P29">
      <formula1>#REF!</formula1>
    </dataValidation>
    <dataValidation type="list" allowBlank="1" showInputMessage="1" showErrorMessage="1" sqref="C6:C29">
      <formula1>$C$33:$C$35</formula1>
    </dataValidation>
    <dataValidation allowBlank="1" showDropDown="1" showInputMessage="1" showErrorMessage="1" sqref="N6:N29 Q6:Q29 K6:K29"/>
    <dataValidation showDropDown="1" showInputMessage="1" showErrorMessage="1" sqref="L6:L29 R6:R29"/>
  </dataValidations>
  <pageMargins left="0" right="0" top="0.59055118110236227" bottom="0.39370078740157483" header="0.31496062992125984" footer="0.31496062992125984"/>
  <pageSetup scale="46" fitToHeight="0" orientation="landscape" r:id="rId1"/>
  <colBreaks count="1" manualBreakCount="1">
    <brk id="14" max="1048575" man="1"/>
  </col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G9"/>
  <sheetViews>
    <sheetView showGridLines="0" topLeftCell="B1" workbookViewId="0">
      <selection activeCell="F8" sqref="F8"/>
    </sheetView>
  </sheetViews>
  <sheetFormatPr baseColWidth="10" defaultRowHeight="39.950000000000003" customHeight="1" x14ac:dyDescent="0.25"/>
  <cols>
    <col min="4" max="4" width="49.28515625" bestFit="1" customWidth="1"/>
    <col min="5" max="5" width="15.85546875" customWidth="1"/>
    <col min="7" max="7" width="12.5703125" bestFit="1" customWidth="1"/>
  </cols>
  <sheetData>
    <row r="2" spans="3:7" ht="39.950000000000003" customHeight="1" x14ac:dyDescent="0.25">
      <c r="D2" s="90" t="s">
        <v>35</v>
      </c>
      <c r="E2" s="90"/>
    </row>
    <row r="3" spans="3:7" ht="15.75" customHeight="1" x14ac:dyDescent="0.25"/>
    <row r="4" spans="3:7" ht="39.950000000000003" customHeight="1" x14ac:dyDescent="0.25">
      <c r="D4" s="6" t="s">
        <v>33</v>
      </c>
      <c r="E4" s="91" t="s">
        <v>34</v>
      </c>
      <c r="F4" s="92"/>
      <c r="G4" s="92"/>
    </row>
    <row r="5" spans="3:7" ht="39.950000000000003" customHeight="1" x14ac:dyDescent="0.25">
      <c r="C5" s="89" t="s">
        <v>7</v>
      </c>
      <c r="D5" s="2" t="s">
        <v>28</v>
      </c>
      <c r="E5" s="5">
        <v>1</v>
      </c>
      <c r="F5" s="5" t="s">
        <v>77</v>
      </c>
      <c r="G5" s="25">
        <f>1/1000</f>
        <v>1E-3</v>
      </c>
    </row>
    <row r="6" spans="3:7" ht="39.950000000000003" customHeight="1" x14ac:dyDescent="0.25">
      <c r="C6" s="89"/>
      <c r="D6" s="2" t="s">
        <v>29</v>
      </c>
      <c r="E6" s="5">
        <v>2</v>
      </c>
      <c r="F6" s="5" t="s">
        <v>78</v>
      </c>
      <c r="G6" s="25">
        <f>1/500</f>
        <v>2E-3</v>
      </c>
    </row>
    <row r="7" spans="3:7" ht="39.950000000000003" customHeight="1" x14ac:dyDescent="0.25">
      <c r="C7" s="89"/>
      <c r="D7" s="3" t="s">
        <v>30</v>
      </c>
      <c r="E7" s="5">
        <v>3</v>
      </c>
      <c r="F7" s="5" t="s">
        <v>80</v>
      </c>
      <c r="G7" s="25">
        <f>1/250</f>
        <v>4.0000000000000001E-3</v>
      </c>
    </row>
    <row r="8" spans="3:7" ht="39.950000000000003" customHeight="1" x14ac:dyDescent="0.25">
      <c r="C8" s="89"/>
      <c r="D8" s="3" t="s">
        <v>74</v>
      </c>
      <c r="E8" s="5">
        <v>4</v>
      </c>
      <c r="F8" s="5" t="s">
        <v>79</v>
      </c>
      <c r="G8" s="25">
        <f>1/100</f>
        <v>0.01</v>
      </c>
    </row>
    <row r="9" spans="3:7" ht="39.950000000000003" customHeight="1" x14ac:dyDescent="0.25">
      <c r="C9" s="89"/>
      <c r="D9" s="3" t="s">
        <v>32</v>
      </c>
      <c r="E9" s="5">
        <v>5</v>
      </c>
      <c r="F9" s="5" t="s">
        <v>81</v>
      </c>
      <c r="G9" s="25">
        <v>1</v>
      </c>
    </row>
  </sheetData>
  <mergeCells count="3">
    <mergeCell ref="C5:C9"/>
    <mergeCell ref="D2:E2"/>
    <mergeCell ref="E4:G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6:H23"/>
  <sheetViews>
    <sheetView showGridLines="0" zoomScale="90" zoomScaleNormal="90" workbookViewId="0">
      <selection activeCell="F17" sqref="F17"/>
    </sheetView>
  </sheetViews>
  <sheetFormatPr baseColWidth="10" defaultRowHeight="15" x14ac:dyDescent="0.25"/>
  <cols>
    <col min="1" max="1" width="1.7109375" customWidth="1"/>
    <col min="2" max="2" width="10.28515625" bestFit="1" customWidth="1"/>
    <col min="3" max="3" width="11.85546875" bestFit="1" customWidth="1"/>
    <col min="4" max="8" width="25.7109375" style="1" customWidth="1"/>
    <col min="9" max="9" width="12.7109375" bestFit="1" customWidth="1"/>
  </cols>
  <sheetData>
    <row r="6" spans="2:8" ht="18.75" x14ac:dyDescent="0.3">
      <c r="B6" s="96" t="s">
        <v>54</v>
      </c>
      <c r="C6" s="96"/>
      <c r="D6" s="96"/>
      <c r="E6" s="96"/>
      <c r="F6" s="96"/>
      <c r="G6" s="96"/>
      <c r="H6" s="96"/>
    </row>
    <row r="8" spans="2:8" ht="28.5" customHeight="1" x14ac:dyDescent="0.25">
      <c r="B8" s="101" t="s">
        <v>8</v>
      </c>
      <c r="C8" s="101"/>
      <c r="D8" s="101"/>
      <c r="E8" s="101"/>
      <c r="F8" s="101"/>
      <c r="G8" s="101"/>
      <c r="H8" s="101"/>
    </row>
    <row r="9" spans="2:8" ht="90" customHeight="1" x14ac:dyDescent="0.25">
      <c r="B9" s="97" t="s">
        <v>36</v>
      </c>
      <c r="C9" s="97"/>
      <c r="D9" s="8" t="s">
        <v>49</v>
      </c>
      <c r="E9" s="8" t="s">
        <v>42</v>
      </c>
      <c r="F9" s="8" t="s">
        <v>45</v>
      </c>
      <c r="G9" s="8" t="s">
        <v>50</v>
      </c>
      <c r="H9" s="8" t="s">
        <v>51</v>
      </c>
    </row>
    <row r="10" spans="2:8" ht="90" customHeight="1" x14ac:dyDescent="0.25">
      <c r="B10" s="98" t="s">
        <v>37</v>
      </c>
      <c r="C10" s="98"/>
      <c r="D10" s="8" t="s">
        <v>44</v>
      </c>
      <c r="E10" s="8" t="s">
        <v>43</v>
      </c>
      <c r="F10" s="8" t="s">
        <v>46</v>
      </c>
      <c r="G10" s="8" t="s">
        <v>47</v>
      </c>
      <c r="H10" s="8" t="s">
        <v>48</v>
      </c>
    </row>
    <row r="11" spans="2:8" ht="15.75" x14ac:dyDescent="0.25">
      <c r="B11" s="99" t="s">
        <v>10</v>
      </c>
      <c r="C11" s="99" t="s">
        <v>52</v>
      </c>
      <c r="D11" s="7" t="s">
        <v>38</v>
      </c>
      <c r="E11" s="7" t="s">
        <v>39</v>
      </c>
      <c r="F11" s="7" t="s">
        <v>40</v>
      </c>
      <c r="G11" s="7" t="s">
        <v>41</v>
      </c>
      <c r="H11" s="7" t="s">
        <v>53</v>
      </c>
    </row>
    <row r="12" spans="2:8" x14ac:dyDescent="0.25">
      <c r="B12" s="100"/>
      <c r="C12" s="100"/>
      <c r="D12" s="4">
        <v>1</v>
      </c>
      <c r="E12" s="4">
        <v>2</v>
      </c>
      <c r="F12" s="4">
        <v>3</v>
      </c>
      <c r="G12" s="4">
        <v>4</v>
      </c>
      <c r="H12" s="4">
        <v>5</v>
      </c>
    </row>
    <row r="15" spans="2:8" ht="15.75" x14ac:dyDescent="0.25">
      <c r="D15" s="93" t="s">
        <v>83</v>
      </c>
      <c r="E15" s="94"/>
      <c r="F15" s="94"/>
      <c r="G15" s="94"/>
      <c r="H15" s="95"/>
    </row>
    <row r="17" spans="4:8" ht="15.75" x14ac:dyDescent="0.25">
      <c r="D17" s="26" t="s">
        <v>82</v>
      </c>
      <c r="E17" s="30">
        <v>26525000000</v>
      </c>
      <c r="H17"/>
    </row>
    <row r="18" spans="4:8" x14ac:dyDescent="0.25">
      <c r="H18"/>
    </row>
    <row r="19" spans="4:8" ht="15.75" x14ac:dyDescent="0.25">
      <c r="D19" s="26" t="s">
        <v>38</v>
      </c>
      <c r="E19" s="27">
        <v>0</v>
      </c>
      <c r="F19" s="28">
        <v>9.9000000000000008E-3</v>
      </c>
      <c r="G19" s="31">
        <f t="shared" ref="G19:H22" si="0">+E19*$E$17</f>
        <v>0</v>
      </c>
      <c r="H19" s="32">
        <f t="shared" si="0"/>
        <v>262597500.00000003</v>
      </c>
    </row>
    <row r="20" spans="4:8" ht="15.75" x14ac:dyDescent="0.25">
      <c r="D20" s="26" t="s">
        <v>39</v>
      </c>
      <c r="E20" s="29">
        <v>0.01</v>
      </c>
      <c r="F20" s="28">
        <v>4.4900000000000002E-2</v>
      </c>
      <c r="G20" s="31">
        <f t="shared" si="0"/>
        <v>265250000</v>
      </c>
      <c r="H20" s="32">
        <f t="shared" si="0"/>
        <v>1190972500</v>
      </c>
    </row>
    <row r="21" spans="4:8" ht="15.75" x14ac:dyDescent="0.25">
      <c r="D21" s="26" t="s">
        <v>40</v>
      </c>
      <c r="E21" s="29">
        <v>0.05</v>
      </c>
      <c r="F21" s="28">
        <v>0.1449</v>
      </c>
      <c r="G21" s="31">
        <f t="shared" si="0"/>
        <v>1326250000</v>
      </c>
      <c r="H21" s="32">
        <f t="shared" si="0"/>
        <v>3843472500</v>
      </c>
    </row>
    <row r="22" spans="4:8" ht="15.75" x14ac:dyDescent="0.25">
      <c r="D22" s="26" t="s">
        <v>41</v>
      </c>
      <c r="E22" s="29">
        <v>0.15</v>
      </c>
      <c r="F22" s="28">
        <v>0.3</v>
      </c>
      <c r="G22" s="31">
        <f t="shared" si="0"/>
        <v>3978750000</v>
      </c>
      <c r="H22" s="32">
        <f t="shared" si="0"/>
        <v>7957500000</v>
      </c>
    </row>
    <row r="23" spans="4:8" ht="15.75" x14ac:dyDescent="0.25">
      <c r="D23" s="26" t="s">
        <v>53</v>
      </c>
      <c r="E23" s="29">
        <v>1</v>
      </c>
      <c r="F23" s="27" t="s">
        <v>41</v>
      </c>
      <c r="G23" s="31">
        <f>+E23*$E$17</f>
        <v>26525000000</v>
      </c>
      <c r="H23" s="32"/>
    </row>
  </sheetData>
  <mergeCells count="7">
    <mergeCell ref="D15:H15"/>
    <mergeCell ref="B6:H6"/>
    <mergeCell ref="B9:C9"/>
    <mergeCell ref="B10:C10"/>
    <mergeCell ref="B11:B12"/>
    <mergeCell ref="C11:C12"/>
    <mergeCell ref="B8:H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13"/>
  <sheetViews>
    <sheetView showGridLines="0" topLeftCell="B1" zoomScale="80" zoomScaleNormal="80" workbookViewId="0">
      <selection activeCell="F9" sqref="F9"/>
    </sheetView>
  </sheetViews>
  <sheetFormatPr baseColWidth="10" defaultRowHeight="15" x14ac:dyDescent="0.25"/>
  <cols>
    <col min="1" max="1" width="5.5703125" customWidth="1"/>
    <col min="2" max="2" width="25" customWidth="1"/>
    <col min="3" max="3" width="16.5703125" customWidth="1"/>
    <col min="4" max="8" width="25.7109375" customWidth="1"/>
  </cols>
  <sheetData>
    <row r="2" spans="1:8" ht="18.75" x14ac:dyDescent="0.3">
      <c r="B2" s="96" t="s">
        <v>55</v>
      </c>
      <c r="C2" s="96"/>
      <c r="D2" s="96"/>
      <c r="E2" s="96"/>
      <c r="F2" s="96"/>
      <c r="G2" s="96"/>
      <c r="H2" s="96"/>
    </row>
    <row r="3" spans="1:8" x14ac:dyDescent="0.25">
      <c r="D3" s="1"/>
      <c r="E3" s="1"/>
      <c r="F3" s="1"/>
      <c r="G3" s="1"/>
      <c r="H3" s="1"/>
    </row>
    <row r="4" spans="1:8" ht="18.75" x14ac:dyDescent="0.25">
      <c r="B4" s="101" t="s">
        <v>8</v>
      </c>
      <c r="C4" s="101"/>
      <c r="D4" s="101"/>
      <c r="E4" s="101"/>
      <c r="F4" s="101"/>
      <c r="G4" s="101"/>
      <c r="H4" s="101"/>
    </row>
    <row r="5" spans="1:8" ht="80.099999999999994" customHeight="1" x14ac:dyDescent="0.25">
      <c r="B5" s="97" t="s">
        <v>36</v>
      </c>
      <c r="C5" s="97"/>
      <c r="D5" s="8" t="s">
        <v>49</v>
      </c>
      <c r="E5" s="8" t="s">
        <v>42</v>
      </c>
      <c r="F5" s="8" t="s">
        <v>45</v>
      </c>
      <c r="G5" s="8" t="s">
        <v>50</v>
      </c>
      <c r="H5" s="8" t="s">
        <v>51</v>
      </c>
    </row>
    <row r="6" spans="1:8" ht="80.099999999999994" customHeight="1" x14ac:dyDescent="0.25">
      <c r="B6" s="98" t="s">
        <v>37</v>
      </c>
      <c r="C6" s="98"/>
      <c r="D6" s="8" t="s">
        <v>44</v>
      </c>
      <c r="E6" s="8" t="s">
        <v>43</v>
      </c>
      <c r="F6" s="8" t="s">
        <v>46</v>
      </c>
      <c r="G6" s="8" t="s">
        <v>47</v>
      </c>
      <c r="H6" s="8" t="s">
        <v>48</v>
      </c>
    </row>
    <row r="7" spans="1:8" ht="15.75" x14ac:dyDescent="0.25">
      <c r="B7" s="99" t="s">
        <v>10</v>
      </c>
      <c r="C7" s="99" t="s">
        <v>52</v>
      </c>
      <c r="D7" s="7" t="s">
        <v>38</v>
      </c>
      <c r="E7" s="7" t="s">
        <v>39</v>
      </c>
      <c r="F7" s="7" t="s">
        <v>40</v>
      </c>
      <c r="G7" s="7" t="s">
        <v>41</v>
      </c>
      <c r="H7" s="7" t="s">
        <v>53</v>
      </c>
    </row>
    <row r="8" spans="1:8" ht="18.75" x14ac:dyDescent="0.25">
      <c r="B8" s="100"/>
      <c r="C8" s="100"/>
      <c r="D8" s="5">
        <v>1</v>
      </c>
      <c r="E8" s="5">
        <v>2</v>
      </c>
      <c r="F8" s="5">
        <v>3</v>
      </c>
      <c r="G8" s="5">
        <v>4</v>
      </c>
      <c r="H8" s="5">
        <v>5</v>
      </c>
    </row>
    <row r="9" spans="1:8" ht="50.1" customHeight="1" x14ac:dyDescent="0.25">
      <c r="A9" s="102" t="s">
        <v>7</v>
      </c>
      <c r="B9" s="8" t="s">
        <v>28</v>
      </c>
      <c r="C9" s="9">
        <v>1</v>
      </c>
      <c r="D9" s="10">
        <v>2</v>
      </c>
      <c r="E9" s="10">
        <v>3</v>
      </c>
      <c r="F9" s="10">
        <v>4</v>
      </c>
      <c r="G9" s="11">
        <v>5</v>
      </c>
      <c r="H9" s="12">
        <v>6</v>
      </c>
    </row>
    <row r="10" spans="1:8" ht="50.1" customHeight="1" x14ac:dyDescent="0.25">
      <c r="A10" s="103"/>
      <c r="B10" s="8" t="s">
        <v>29</v>
      </c>
      <c r="C10" s="9">
        <v>2</v>
      </c>
      <c r="D10" s="10">
        <v>3</v>
      </c>
      <c r="E10" s="10">
        <v>4</v>
      </c>
      <c r="F10" s="11">
        <v>5</v>
      </c>
      <c r="G10" s="12">
        <v>6</v>
      </c>
      <c r="H10" s="12">
        <v>7</v>
      </c>
    </row>
    <row r="11" spans="1:8" ht="50.1" customHeight="1" x14ac:dyDescent="0.25">
      <c r="A11" s="103"/>
      <c r="B11" s="8" t="s">
        <v>30</v>
      </c>
      <c r="C11" s="9">
        <v>3</v>
      </c>
      <c r="D11" s="10">
        <v>4</v>
      </c>
      <c r="E11" s="11">
        <v>5</v>
      </c>
      <c r="F11" s="12">
        <v>6</v>
      </c>
      <c r="G11" s="12">
        <v>7</v>
      </c>
      <c r="H11" s="13">
        <v>8</v>
      </c>
    </row>
    <row r="12" spans="1:8" ht="50.1" customHeight="1" x14ac:dyDescent="0.25">
      <c r="A12" s="103"/>
      <c r="B12" s="8" t="s">
        <v>31</v>
      </c>
      <c r="C12" s="9">
        <v>4</v>
      </c>
      <c r="D12" s="11">
        <v>5</v>
      </c>
      <c r="E12" s="12">
        <v>6</v>
      </c>
      <c r="F12" s="12">
        <v>7</v>
      </c>
      <c r="G12" s="13">
        <v>8</v>
      </c>
      <c r="H12" s="13">
        <v>9</v>
      </c>
    </row>
    <row r="13" spans="1:8" ht="50.1" customHeight="1" x14ac:dyDescent="0.25">
      <c r="A13" s="103"/>
      <c r="B13" s="8" t="s">
        <v>32</v>
      </c>
      <c r="C13" s="9">
        <v>5</v>
      </c>
      <c r="D13" s="12">
        <v>6</v>
      </c>
      <c r="E13" s="12">
        <v>7</v>
      </c>
      <c r="F13" s="13">
        <v>8</v>
      </c>
      <c r="G13" s="13">
        <v>9</v>
      </c>
      <c r="H13" s="13">
        <v>10</v>
      </c>
    </row>
  </sheetData>
  <mergeCells count="7">
    <mergeCell ref="A9:A13"/>
    <mergeCell ref="B2:H2"/>
    <mergeCell ref="B4:H4"/>
    <mergeCell ref="B5:C5"/>
    <mergeCell ref="B6:C6"/>
    <mergeCell ref="B7:B8"/>
    <mergeCell ref="C7:C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D10"/>
  <sheetViews>
    <sheetView showGridLines="0" workbookViewId="0">
      <selection activeCell="C12" sqref="C12"/>
    </sheetView>
  </sheetViews>
  <sheetFormatPr baseColWidth="10" defaultRowHeight="15" x14ac:dyDescent="0.25"/>
  <cols>
    <col min="3" max="4" width="50.7109375" customWidth="1"/>
  </cols>
  <sheetData>
    <row r="2" spans="3:4" x14ac:dyDescent="0.25">
      <c r="C2" s="104" t="s">
        <v>63</v>
      </c>
      <c r="D2" s="104"/>
    </row>
    <row r="5" spans="3:4" ht="39.950000000000003" customHeight="1" x14ac:dyDescent="0.25">
      <c r="C5" s="16" t="s">
        <v>13</v>
      </c>
      <c r="D5" s="16" t="s">
        <v>14</v>
      </c>
    </row>
    <row r="6" spans="3:4" ht="39.950000000000003" customHeight="1" x14ac:dyDescent="0.25">
      <c r="C6" s="15" t="s">
        <v>56</v>
      </c>
      <c r="D6" s="14" t="s">
        <v>57</v>
      </c>
    </row>
    <row r="7" spans="3:4" ht="39.950000000000003" customHeight="1" x14ac:dyDescent="0.25">
      <c r="C7" s="15" t="s">
        <v>58</v>
      </c>
      <c r="D7" s="14" t="s">
        <v>59</v>
      </c>
    </row>
    <row r="8" spans="3:4" ht="39.950000000000003" customHeight="1" x14ac:dyDescent="0.25">
      <c r="C8" s="14">
        <v>5</v>
      </c>
      <c r="D8" s="14" t="s">
        <v>60</v>
      </c>
    </row>
    <row r="9" spans="3:4" ht="39.950000000000003" customHeight="1" x14ac:dyDescent="0.25">
      <c r="C9" s="14" t="s">
        <v>61</v>
      </c>
      <c r="D9" s="14" t="s">
        <v>62</v>
      </c>
    </row>
    <row r="10" spans="3:4" ht="39.950000000000003" customHeight="1" x14ac:dyDescent="0.25"/>
  </sheetData>
  <mergeCells count="1">
    <mergeCell ref="C2:D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C8"/>
  <sheetViews>
    <sheetView showGridLines="0" workbookViewId="0">
      <selection activeCell="C6" sqref="C6"/>
    </sheetView>
  </sheetViews>
  <sheetFormatPr baseColWidth="10" defaultRowHeight="15" x14ac:dyDescent="0.25"/>
  <cols>
    <col min="2" max="2" width="63.140625" customWidth="1"/>
    <col min="3" max="3" width="61" customWidth="1"/>
  </cols>
  <sheetData>
    <row r="3" spans="2:3" ht="18.75" x14ac:dyDescent="0.25">
      <c r="B3" s="16" t="s">
        <v>64</v>
      </c>
      <c r="C3" s="16" t="s">
        <v>65</v>
      </c>
    </row>
    <row r="4" spans="2:3" ht="99.95" customHeight="1" x14ac:dyDescent="0.25">
      <c r="B4" s="15" t="s">
        <v>66</v>
      </c>
      <c r="C4" s="17" t="s">
        <v>67</v>
      </c>
    </row>
    <row r="5" spans="2:3" ht="99.95" customHeight="1" x14ac:dyDescent="0.25">
      <c r="B5" s="15" t="s">
        <v>68</v>
      </c>
      <c r="C5" s="17" t="s">
        <v>85</v>
      </c>
    </row>
    <row r="6" spans="2:3" ht="99.95" customHeight="1" x14ac:dyDescent="0.25">
      <c r="B6" s="14" t="s">
        <v>69</v>
      </c>
      <c r="C6" s="17" t="s">
        <v>86</v>
      </c>
    </row>
    <row r="7" spans="2:3" ht="176.25" customHeight="1" x14ac:dyDescent="0.25">
      <c r="B7" s="14" t="s">
        <v>70</v>
      </c>
      <c r="C7" s="17" t="s">
        <v>72</v>
      </c>
    </row>
    <row r="8" spans="2:3" ht="99.95" customHeight="1" x14ac:dyDescent="0.25">
      <c r="B8" s="14" t="s">
        <v>71</v>
      </c>
      <c r="C8" s="17" t="s">
        <v>73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Matriz de Riesgos</vt:lpstr>
      <vt:lpstr>Probabilidad del Riesgo </vt:lpstr>
      <vt:lpstr>Impacto de Riesgo</vt:lpstr>
      <vt:lpstr>Valoración del riesgo</vt:lpstr>
      <vt:lpstr>Categoria del Riesgo</vt:lpstr>
      <vt:lpstr>Tratamiento de los Riesgos </vt:lpstr>
      <vt:lpstr>'Matriz de Riesgos'!Área_de_impresión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mterraza</dc:creator>
  <cp:lastModifiedBy>Yuly Angelica Perez Vacca</cp:lastModifiedBy>
  <cp:lastPrinted>2019-05-22T00:06:57Z</cp:lastPrinted>
  <dcterms:created xsi:type="dcterms:W3CDTF">2014-01-17T14:59:50Z</dcterms:created>
  <dcterms:modified xsi:type="dcterms:W3CDTF">2019-05-22T20:41:19Z</dcterms:modified>
</cp:coreProperties>
</file>