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H:\USPEC BACKUP (ABRIL-22-19)\PROCESOS OBRA\USPEC-LP-022-2019 (MANTENIMIENTO 17 GRUPOS)\DEFINITIVO\OFERTAS ECONOMICAS\ANEXO No. 17A\G7\"/>
    </mc:Choice>
  </mc:AlternateContent>
  <bookViews>
    <workbookView xWindow="0" yWindow="0" windowWidth="28800" windowHeight="12435"/>
  </bookViews>
  <sheets>
    <sheet name="2. PPTO CONSOLIDADO" sheetId="11" r:id="rId1"/>
    <sheet name="CONVER.#.LETRA" sheetId="14" state="hidden" r:id="rId2"/>
  </sheets>
  <externalReferences>
    <externalReference r:id="rId3"/>
    <externalReference r:id="rId4"/>
    <externalReference r:id="rId5"/>
    <externalReference r:id="rId6"/>
    <externalReference r:id="rId7"/>
    <externalReference r:id="rId8"/>
  </externalReferences>
  <definedNames>
    <definedName name="_xlnm._FilterDatabase" localSheetId="0" hidden="1">'2. PPTO CONSOLIDADO'!$A$6:$XCZ$223</definedName>
    <definedName name="a.vtas.cim">#REF!</definedName>
    <definedName name="ACCESORIOS">[1]Materiales!$D$559:$D$570</definedName>
    <definedName name="Accesorios_de_1_2">#REF!</definedName>
    <definedName name="Accesorios_de_3_4">#REF!</definedName>
    <definedName name="Acero_de_Refuerzo_Figurado_de_60.000_P.S.I.">#REF!</definedName>
    <definedName name="Acido_Muriatico">#REF!</definedName>
    <definedName name="Acoflex_1_2">#REF!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gua">#REF!</definedName>
    <definedName name="Alambre_Negro_No.18">#REF!</definedName>
    <definedName name="Alcaparro_2.00_m">#REF!</definedName>
    <definedName name="aleros">[1]Materiales!$D$267:$D$281</definedName>
    <definedName name="ALFAJIAS">[1]Materiales!$D$457:$D$465</definedName>
    <definedName name="Almacenista">#REF!</definedName>
    <definedName name="Andamio_Sección">#REF!</definedName>
    <definedName name="Andamios">#REF!</definedName>
    <definedName name="Angulo_en_aluminio_1_2__x_1_2__x_1_16">#REF!</definedName>
    <definedName name="Angulo_hierro_2_1_2__x_3_13">#REF!</definedName>
    <definedName name="Anticorrosivo_Rojo_Claro">#REF!</definedName>
    <definedName name="APARATOS">[1]Materiales!$D$528:$D$543</definedName>
    <definedName name="Aparatos_Telefonicos_para_extensiones">#REF!</definedName>
    <definedName name="Aparatos_Telefonicos_secretariales">#REF!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_xlnm.Print_Area" localSheetId="0">'2. PPTO CONSOLIDADO'!$A$1:$F$239</definedName>
    <definedName name="Arena_de_Peña">#REF!</definedName>
    <definedName name="Arena_de_rio">#REF!</definedName>
    <definedName name="Arena_Lavada_de_Peña">#REF!</definedName>
    <definedName name="Arena_semilavada">#REF!</definedName>
    <definedName name="Arranque.m">[1]Materiales!$D$91:$D$98</definedName>
    <definedName name="ASEO">[1]Materiales!$D$610:$D$622</definedName>
    <definedName name="Aseo_general">#REF!</definedName>
    <definedName name="Aseo_General___3_HS__Sal__Mínimo">#REF!</definedName>
    <definedName name="Asta_Para_Banderas">#REF!</definedName>
    <definedName name="Auxiliar_de_Contabilidad">#REF!</definedName>
    <definedName name="Ayudante_Acabados_albañilería">#REF!</definedName>
    <definedName name="Ayudante_Albaílería_General">#REF!</definedName>
    <definedName name="Ayudante_Carpintería">#REF!</definedName>
    <definedName name="Ayudante_Electrico">#REF!</definedName>
    <definedName name="Ayudante_Instalaciones_sanitarias">#REF!</definedName>
    <definedName name="Ayudante_Taller">#REF!</definedName>
    <definedName name="Ayudante_Topografo">#REF!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de_Plastico_Negro">#REF!</definedName>
    <definedName name="Baldosa_Alfa_L1_30x30">#REF!</definedName>
    <definedName name="Banco_de_Ductos_de_PVC_en_1_Ø">#REF!</definedName>
    <definedName name="Banco_de_Ductos_de_PVC_en_2_Ø">#REF!</definedName>
    <definedName name="Bandeja_de_Fibra_Optica_de_12_Puertos">#REF!</definedName>
    <definedName name="BARANDAS">[1]Materiales!$D$480:$D$492</definedName>
    <definedName name="Barniz_vitriflex">#REF!</definedName>
    <definedName name="Barra_de_Seguridad_AI_Ref._5724">#REF!</definedName>
    <definedName name="Barra_de_Seguridad_AI_Ref._5770">#REF!</definedName>
    <definedName name="Base_en_recebo_B___200">#REF!</definedName>
    <definedName name="Base_granular">#REF!</definedName>
    <definedName name="_xlnm.Database">#REF!</definedName>
    <definedName name="Bateas">#REF!</definedName>
    <definedName name="Bebederos_para_parque">#REF!</definedName>
    <definedName name="Bicicletero">#REF!</definedName>
    <definedName name="Bisagra_aluminio_Extruído_3">#REF!</definedName>
    <definedName name="Bisagra_común_de_3">#REF!</definedName>
    <definedName name="BLOQUE">#REF!</definedName>
    <definedName name="BLOQUES">[2]DEF!$B$42:$B$71</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razo_Hidráulico_Dorma__4">#REF!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ida_Roscada_Acero_X_150_PSI_2">#REF!</definedName>
    <definedName name="Brida_Roscada_Acero_X_150_PSI_3">#REF!</definedName>
    <definedName name="Brocha_de_cerda_4">#REF!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UTP_4_Pares_Cat._5E">#REF!</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illas_Medidores_1_1_2">#REF!</definedName>
    <definedName name="Calado_Ceramico_20x20">#REF!</definedName>
    <definedName name="Calentadores_de_Paso">#REF!</definedName>
    <definedName name="Campana_Extractora">#REF!</definedName>
    <definedName name="Campana_extractora_más_ductería.">#REF!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s_de_55_Gal.">#REF!</definedName>
    <definedName name="Cant.ptas">[1]DEF!$D$6</definedName>
    <definedName name="Cant.vnas">[1]DEF!$D$7</definedName>
    <definedName name="Caolin">#REF!</definedName>
    <definedName name="Cargador_frontal">#REF!</definedName>
    <definedName name="Casetón_en_fibra_de_vidrio.">#REF!</definedName>
    <definedName name="Caucho_Sabanero_1.50_m">#REF!</definedName>
    <definedName name="Cedro_caqueta_pieza">#REF!</definedName>
    <definedName name="Celosía_en_aluminio">#REF!</definedName>
    <definedName name="Cemento_Blanco">#REF!</definedName>
    <definedName name="Cemento_gris">#REF!</definedName>
    <definedName name="Cepillos">#REF!</definedName>
    <definedName name="Ceramica_30_X_30_Ref.">#REF!</definedName>
    <definedName name="Cerámica_Alfa_Lisa_20x20">#REF!</definedName>
    <definedName name="Cerchas_metalicas_segun_diseño_arquitectonico">#REF!</definedName>
    <definedName name="Cerco_Ordinario_3_M">#REF!</definedName>
    <definedName name="Cerradura">[1]Materiales!$D$227:$D$235</definedName>
    <definedName name="Cerradura__No_hay_sugerencias__baño_A_40S">#REF!</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tificacion_por_Punto_Sencillo">#REF!</definedName>
    <definedName name="Chazos_de_Madera_10_X_10">#REF!</definedName>
    <definedName name="Cheque_1">#REF!</definedName>
    <definedName name="Cheque_1_1_2">#REF!</definedName>
    <definedName name="Cheque_2">#REF!</definedName>
    <definedName name="Cheque_3">#REF!</definedName>
    <definedName name="Cinta_teflón">#REF!</definedName>
    <definedName name="Cocineta_estufa_a_gas_dos_puestos">#REF!</definedName>
    <definedName name="Codo_45_cobre_tipo_Cx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galvanizado_1">#REF!</definedName>
    <definedName name="Codo_galvanizado_1_1_2">#REF!</definedName>
    <definedName name="Codo_galvanizado_2">#REF!</definedName>
    <definedName name="Codo_Galvanizado_3">#REF!</definedName>
    <definedName name="Col.conc">[3]VERTICALES!#REF!</definedName>
    <definedName name="Color_mineral">#REF!</definedName>
    <definedName name="Compresor_2_Martillos_185_PCM">#REF!</definedName>
    <definedName name="Concreto_1_3_5">#REF!</definedName>
    <definedName name="Concreto_2500_PSI">#REF!</definedName>
    <definedName name="Concreto_3000_PSI">#REF!</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exión_Siamesa">#REF!</definedName>
    <definedName name="Conexión_Siamesa_de_2_1_2__X_2_1_2__X_3">#REF!</definedName>
    <definedName name="CONTRATISTA">[4]VARIABLES!$C$9</definedName>
    <definedName name="CONTRATO.No">[4]VARIABLES!$C$6</definedName>
    <definedName name="Cuadrilla_Albañilería_OF_Ayudante">#REF!</definedName>
    <definedName name="Cubierta_sándwich___Deck_Aluzinc_333C_mm_Cal_26">#REF!</definedName>
    <definedName name="Cubierta_Trapezoidal_Acesco_3_05">#REF!</definedName>
    <definedName name="CUBIERTAS">[1]Materiales!$D$509:$D$525</definedName>
    <definedName name="Cuchillas">#REF!</definedName>
    <definedName name="Cupula_tragante_4_x2">#REF!</definedName>
    <definedName name="d.acero">#REF!</definedName>
    <definedName name="Desinfeccion_del_Sistema_de_Agua_Potable">#REF!</definedName>
    <definedName name="Disolvente_Thinner">#REF!</definedName>
    <definedName name="Dispensador_Jabon_Liquido_Ref._B_4063">#REF!</definedName>
    <definedName name="Dispensador_Toallas_de_Papel_Ref._B_369">#REF!</definedName>
    <definedName name="DIVISIONES">[1]Materiales!$D$588:$D$597</definedName>
    <definedName name="Documentacion_y_Marquillado">#REF!</definedName>
    <definedName name="Domos_acrílicos_1.10_x_1.10">#REF!</definedName>
    <definedName name="ducha_antivandalica_mezclador">#REF!</definedName>
    <definedName name="Durmiente_3_m">#REF!</definedName>
    <definedName name="Durmiente_Abarco_4m">#REF!</definedName>
    <definedName name="Durmiente_Ordinario_4m">#REF!</definedName>
    <definedName name="Emeflex_3_00_mm">#REF!</definedName>
    <definedName name="ENCHAPES">[1]Materiales!$D$172:$D$182</definedName>
    <definedName name="Endurecedor">#REF!</definedName>
    <definedName name="Entramado_piso__repisas_8_4_3">#REF!</definedName>
    <definedName name="Equipo_de_Medida_de_Energia_Activa_y_Reactiva__Transformadores_de_Corriente_de_660_5_A_Bornera_de_Prueba_y_Celda">#REF!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sc.conc">#REF!</definedName>
    <definedName name="Esc.ref">#REF!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malte_Sintético_Pintulux">#REF!</definedName>
    <definedName name="Esp.vtas.cim">#REF!</definedName>
    <definedName name="Espatula">#REF!</definedName>
    <definedName name="Espatulas">#REF!</definedName>
    <definedName name="Espatulas_3">#REF!</definedName>
    <definedName name="Espatulas_5">#REF!</definedName>
    <definedName name="Espejo_4.00_mm">#REF!</definedName>
    <definedName name="ESPEJOS">[1]Materiales!$D$600:$D$607</definedName>
    <definedName name="Esponjillas">#REF!</definedName>
    <definedName name="Estopa">#REF!</definedName>
    <definedName name="Estructuras_LA228__LA223_Incluye_Poste_12m_750_kg">#REF!</definedName>
    <definedName name="Estufa_Electrica_2_Puestos">#REF!</definedName>
    <definedName name="Estufas">#REF!</definedName>
    <definedName name="EUR">'2. PPTO CONSOLIDADO'!#REF!</definedName>
    <definedName name="Exacavacion_mecanica">#REF!</definedName>
    <definedName name="EXCAV_MEC">[3]EXCAVACION!#REF!</definedName>
    <definedName name="Excavacion_manual_con_retiro">#REF!</definedName>
    <definedName name="Extractor_de_Olores_con_Persiana_Ref.">#REF!</definedName>
    <definedName name="FECHA.CONTRATO">[4]VARIABLES!$C$7</definedName>
    <definedName name="Fijamix_Alfa">#REF!</definedName>
    <definedName name="Flexometro">#REF!</definedName>
    <definedName name="Flotador_Metálico_1_1_2__Bronce">#REF!</definedName>
    <definedName name="Flotador_Metálico_2__Bronce">#REF!</definedName>
    <definedName name="Formaleta_Entrepisos">#REF!</definedName>
    <definedName name="Formaleta_madera">#REF!</definedName>
    <definedName name="Formaleta_plaquetas">#REF!</definedName>
    <definedName name="Formaleta_Sardinel">#REF!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ncho_teja_eternit_55_MM">#REF!</definedName>
    <definedName name="Geotextil_tejido_ST_200">#REF!</definedName>
    <definedName name="Grama_Kikuyo">#REF!</definedName>
    <definedName name="Granito__No_hay_sugerencias__peruano_No_3">#REF!</definedName>
    <definedName name="Granito_Blanco_Huila_No._1">#REF!</definedName>
    <definedName name="Granito_Rosa_Porrino_JP__30___e_10mm">#REF!</definedName>
    <definedName name="Gravilla">#REF!</definedName>
    <definedName name="Gravilla_de_río">#REF!</definedName>
    <definedName name="GRIFERIA">[1]Materiales!$D$546:$D$557</definedName>
    <definedName name="Griferia_Lavaplatos_Flamingo_Ref._90500_000_000">#REF!</definedName>
    <definedName name="Guardaescoba_en_Aluminio__incl._Instalacion">#REF!</definedName>
    <definedName name="GUARDAESCOBAS">[1]Materiales!$D$63:$D$79</definedName>
    <definedName name="H.C.pobre">#REF!</definedName>
    <definedName name="H.Subbase">#REF!</definedName>
    <definedName name="Herramienta_menor">#REF!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rno_Microondas">#REF!</definedName>
    <definedName name="Impermeabilizante_concreto_de_3000_P.S.I.">#REF!</definedName>
    <definedName name="Impermeabilizante_mortero_1_3">#REF!</definedName>
    <definedName name="Impermeabilizante_mortero_1_4">#REF!</definedName>
    <definedName name="INCREM.ESPECIAL.SAM">'2. PPTO CONSOLIDADO'!#REF!</definedName>
    <definedName name="INCREM.SAM.2015">'2. PPTO CONSOLIDADO'!#REF!</definedName>
    <definedName name="INCREM.SAM.2016">'2. PPTO CONSOLIDADO'!#REF!</definedName>
    <definedName name="Incremento_Fluido_3000_psi">#REF!</definedName>
    <definedName name="instalacion_lavamanos">#REF!</definedName>
    <definedName name="instalacion_lavaplatos">#REF!</definedName>
    <definedName name="instalacion_sanitario">#REF!</definedName>
    <definedName name="Instalación_y_dotación">#REF!</definedName>
    <definedName name="IVA">'2. PPTO CONSOLIDADO'!#REF!</definedName>
    <definedName name="Jardines">#REF!</definedName>
    <definedName name="Juego_de_incrustaciones_acuacer">#REF!</definedName>
    <definedName name="Juego_de_incrustaciones_en_color_blanco">#REF!</definedName>
    <definedName name="Juegos_infantiles_según_catálogo_I.D.R.D.">#REF!</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ámina_cold_rolled_cal_18">#REF!</definedName>
    <definedName name="Lamina_HR_6mm">#REF!</definedName>
    <definedName name="lamina_identificacion">#REF!</definedName>
    <definedName name="Lavamanos_de_sobre_poner_Corona">#REF!</definedName>
    <definedName name="Lavamanos_de_sobreponer_en_acero_inoxidable.">#REF!</definedName>
    <definedName name="Lavamanos_de_Sobreponer_Ref._07349">#REF!</definedName>
    <definedName name="Lavaplatos_Bar_Redondo_Ref._0556_999">#REF!</definedName>
    <definedName name="Lija">#REF!</definedName>
    <definedName name="Listón_1.5x3x3">#REF!</definedName>
    <definedName name="Listón_M.H._Guayacán">#REF!</definedName>
    <definedName name="Llave_automatica_Ref._71100_000_000">#REF!</definedName>
    <definedName name="Llave_Manguera">#REF!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acetas">#REF!</definedName>
    <definedName name="Madera_teca_suministro__instalacion__pulida_y_lacada">#REF!</definedName>
    <definedName name="Magnolio_1.50_m">#REF!</definedName>
    <definedName name="Malla_electrosoldada_Q_3.1">#REF!</definedName>
    <definedName name="Malla_eslabonada">#REF!</definedName>
    <definedName name="Malla_IMT_30_Cal_12_e_2mm">#REF!</definedName>
    <definedName name="Mallas_electrosoldadas_M___063">#REF!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to_Fiber_GLass_600_XT">#REF!</definedName>
    <definedName name="Manual_de_Operación_y_Mantenimiento">#REF!</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para_Segueta">#REF!</definedName>
    <definedName name="Marco_tapa_caja_de_inspeccion_ORNAMENTACION.">#REF!</definedName>
    <definedName name="Marcos_en_concreto_visto_para_ventana_de_correr_7.5_X_30_cm.">#REF!</definedName>
    <definedName name="Marmolina">#REF!</definedName>
    <definedName name="Marquesinas_en_lamina_puntos_fijos">#REF!</definedName>
    <definedName name="Mecheros_Bunsen">#REF!</definedName>
    <definedName name="Medidores__Domestico__2">#REF!</definedName>
    <definedName name="Medidores__Incendio__1_1_2">#REF!</definedName>
    <definedName name="MESONES">[1]Materiales!$D$573:$D$585</definedName>
    <definedName name="Mesones_de_atención_en_granito_color_gris_jaspe.">#REF!</definedName>
    <definedName name="Metal_Deck_Cal_22">#REF!</definedName>
    <definedName name="Mineral">#REF!</definedName>
    <definedName name="Mortero_1___3">#REF!</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meabilizado_1_4">#REF!</definedName>
    <definedName name="MUROS">[1]Materiales!$D$111:$D$124</definedName>
    <definedName name="Nevera">#REF!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v">[1]DEF!$C$9</definedName>
    <definedName name="NIVELES">[2]DEF!$B$27:$B$38</definedName>
    <definedName name="OBJETO.CONTRATO">[4]VARIABLES!$C$8</definedName>
    <definedName name="Oficial">#REF!</definedName>
    <definedName name="Organizador_de_Cables_de_Puenteo">#REF!</definedName>
    <definedName name="Orinal_Mediano_Ref._08860">#REF!</definedName>
    <definedName name="P_1___2.7x4.55___Plano_de_Detalle_No._A_170">#REF!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abmeril_Pliego_9_x11">#REF!</definedName>
    <definedName name="Palas">#REF!</definedName>
    <definedName name="PAÑETES">[1]Materiales!$D$159:$D$169</definedName>
    <definedName name="Papelera_AI_Ref._CA_08R">#REF!</definedName>
    <definedName name="Paral_Telescópico_2_2_m">#REF!</definedName>
    <definedName name="Paral_Telescópico_2_4">#REF!</definedName>
    <definedName name="Parales_estrcuturales_para_presiana_Luxalon">#REF!</definedName>
    <definedName name="Pararayos_Ionizante__Incluye_Bajante_y_Pozo_de_Tierra">#REF!</definedName>
    <definedName name="Pared_en_Dry_Wall_E.10_CM">#REF!</definedName>
    <definedName name="Pared_en_sistema_dray_wall_e_0.15">#REF!</definedName>
    <definedName name="Pasos_escalera_nariz__L__especial_de_Moore_o_similar__tono_coral">#REF!</definedName>
    <definedName name="Patch_Panel_de_16_Puertos_RJ_45_Cat._5E">#REF!</definedName>
    <definedName name="Patch_Panel_de_32_Puertos_RJ_45_Cat._5E">#REF!</definedName>
    <definedName name="Pegacor">#REF!</definedName>
    <definedName name="Pegante_Colbón">#REF!</definedName>
    <definedName name="Percha_en_AI_Doble_Ref._FB_5502">#REF!</definedName>
    <definedName name="Persianas_Luxalon_Cortasol_84RLSL5">#REF!</definedName>
    <definedName name="Piedra_Media_Zonga">#REF!</definedName>
    <definedName name="Pintura_blanca_para_trafico">#REF!</definedName>
    <definedName name="Pintura_electrostática">#REF!</definedName>
    <definedName name="pir.trunc">#REF!</definedName>
    <definedName name="PIRLANES">[1]Materiales!$D$284:$D$293</definedName>
    <definedName name="PISO">#REF!</definedName>
    <definedName name="piso.pta">[1]PUERTAS!$F$1</definedName>
    <definedName name="piso.vna">[3]VENTANAS!#REF!</definedName>
    <definedName name="Piso_olimpia_base_20___20">#REF!</definedName>
    <definedName name="pisos">#REF!</definedName>
    <definedName name="Plancha">#REF!</definedName>
    <definedName name="Planchón_Ordinario_3_M">#REF!</definedName>
    <definedName name="Planos_Record">#REF!</definedName>
    <definedName name="Planta_Telefonica_Digital_de_10_Lineas_Troncales_20_Extensiones_y_5_Directos">#REF!</definedName>
    <definedName name="Plaquetas_en_concreto_0_40_x_0_40_tipo_IDU">#REF!</definedName>
    <definedName name="Platina_hierro_1_2__x_1_8">#REF!</definedName>
    <definedName name="Poceta_en_acero_inoxidable_tipo_SOCODA">#REF!</definedName>
    <definedName name="Pocetas_en_granito_lavado_blanco_Huila_grano_1.">#REF!</definedName>
    <definedName name="por.adic">#REF!</definedName>
    <definedName name="Porcelanato_Gris_Dolphin_Ref.">#REF!</definedName>
    <definedName name="Porta_candado_simple_3_.">#REF!</definedName>
    <definedName name="Porta_Papel_Doble_con_Tapa_Ref._B_288">#REF!</definedName>
    <definedName name="PTA">[1]DEF!$C$6</definedName>
    <definedName name="Puentes_metalicos_Según_Diseño">#REF!</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rco_y_hoja">#REF!</definedName>
    <definedName name="PUERTAS">[1]Materiales!$D$209:$D$224</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_acerada_1.5">#REF!</definedName>
    <definedName name="Puntilla_con_Cabeza_1">#REF!</definedName>
    <definedName name="Puntilla_con_Cabeza_2">#REF!</definedName>
    <definedName name="Puntilla_sin_Cabeza_1">#REF!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Recebo_común">#REF!</definedName>
    <definedName name="ref.est.col">#REF!</definedName>
    <definedName name="ref.est.va">#REF!</definedName>
    <definedName name="ref.est.vc">#REF!</definedName>
    <definedName name="ref.pa50">#REF!</definedName>
    <definedName name="ref.pal.col">#REF!</definedName>
    <definedName name="ref.pal.cont">#REF!</definedName>
    <definedName name="ref.pal.pant">#REF!</definedName>
    <definedName name="ref.pal.tanq">#REF!</definedName>
    <definedName name="ref.pal.va">#REF!</definedName>
    <definedName name="ref.pal.vc">#REF!</definedName>
    <definedName name="ref.pal.zap">#REF!</definedName>
    <definedName name="ref.pal.zc">#REF!</definedName>
    <definedName name="ref.pil">#REF!</definedName>
    <definedName name="ref.pm">#REF!</definedName>
    <definedName name="ref.tv.cont">#REF!</definedName>
    <definedName name="ref.tv.pant">#REF!</definedName>
    <definedName name="ref.tv.tanq">#REF!</definedName>
    <definedName name="registro_aparatos">#REF!</definedName>
    <definedName name="Registro_Toya_3_4">#REF!</definedName>
    <definedName name="Regulador_Trifasico_de_1_KVA">#REF!</definedName>
    <definedName name="Regulador_Trifasico_de_20_KVA">#REF!</definedName>
    <definedName name="Regulador_Trifasico_de_9_KVA">#REF!</definedName>
    <definedName name="Rejilla_sifón_S_4.5_x_3.5">#REF!</definedName>
    <definedName name="Rejilla_sosco">#REF!</definedName>
    <definedName name="Rejillas_prefabricadas_baños_y_circulaciones_0_10___0_15">#REF!</definedName>
    <definedName name="Remante.m">[1]Materiales!$D$101:$D$108</definedName>
    <definedName name="Remate_y_o_bordillo_cubiertas_0_10___0_20">#REF!</definedName>
    <definedName name="Remates_Laterales_y_Superiores_en_Aluzinc">#REF!</definedName>
    <definedName name="Remates_sillares_ventanas">#REF!</definedName>
    <definedName name="REP.CONTRATANTE">[4]VARIABLES!$C$11</definedName>
    <definedName name="REP.CONTRATISTA">[4]VARIABLES!$C$10</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isa_Ordinario">#REF!</definedName>
    <definedName name="Retro_excavadora">#REF!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para_Microfono__Incluye_Toma__Cajas_y_Conductor_para_Sonido">#REF!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ngregado_2.00_m">#REF!</definedName>
    <definedName name="Sanitario_de_fluxometro_blanco_Corona.">#REF!</definedName>
    <definedName name="sanitario_porcelana_blanco">#REF!</definedName>
    <definedName name="Sanitario_Stilo_Ref._30535_100">#REF!</definedName>
    <definedName name="Seccionador_de_Maniobras_de_17.5_KV_630_A">#REF!</definedName>
    <definedName name="Seguetas">#REF!</definedName>
    <definedName name="sep">#REF!</definedName>
    <definedName name="Servicio_de_Volqueta">#REF!</definedName>
    <definedName name="Siembra_por_Unidad">#REF!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_impermeabilizante_integral">#REF!</definedName>
    <definedName name="Sika_transparente">#REF!</definedName>
    <definedName name="Silletería_Tandem.">#REF!</definedName>
    <definedName name="Soldadura_de_estaño_para_cobre">#REF!</definedName>
    <definedName name="Soldadura_eléctrica_004___323">#REF!</definedName>
    <definedName name="Soldadura_estaño_para_cobre">#REF!</definedName>
    <definedName name="Soldadura_liquida_P.V.C._3_4">#REF!</definedName>
    <definedName name="Soldadura_P.V.C._liquida_1_4">#REF!</definedName>
    <definedName name="Soldadura_SP___13_1_8">#REF!</definedName>
    <definedName name="Soporte_Colgante_Tipo_Clevis_de_1_2__a_1_1_2">#REF!</definedName>
    <definedName name="Soporte_Colgante_Tipo_Clevis_de_2__a_4">#REF!</definedName>
    <definedName name="Soporte_Colgante_Tipo_Clevis_de_6">#REF!</definedName>
    <definedName name="Sprinkler_PENDENT_57_y_68_grados">#REF!</definedName>
    <definedName name="Strip_Telefonico_de_30_Pares__Caja_Metalica_de_50x50x20_cm.">#REF!</definedName>
    <definedName name="Sub_Contrato_a_Todo_Costo_Alfombra">#REF!</definedName>
    <definedName name="Sub_Contrato_a_Todo_Costo_Cielo_Raso">#REF!</definedName>
    <definedName name="Subestacion_Tipo_Pedestal_225_Kva__11400_208_120V_60Hz_D_Y5_N._CTS_523">#REF!</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T.muro">[1]Materiales!$D$82:$D$88</definedName>
    <definedName name="Tabla_burra_30">#REF!</definedName>
    <definedName name="Tabla_Burra_Cedro_Macho_28_cm.">#REF!</definedName>
    <definedName name="Tabla_Burra_Ordinario_25">#REF!</definedName>
    <definedName name="tabla_chapa_10">#REF!</definedName>
    <definedName name="Tabla_chapa_ordinario_30_cm.">#REF!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co_Termo_magnético_Unipolar_HQP_30A">#REF!</definedName>
    <definedName name="Tanques_Hidro_Acumuladores">#REF!</definedName>
    <definedName name="Tapa_Registro_R20x20">#REF!</definedName>
    <definedName name="Tapaporos_nogal">#REF!</definedName>
    <definedName name="Teja_eternit_No_6">#REF!</definedName>
    <definedName name="Thiner">#REF!</definedName>
    <definedName name="Tintilla_para_madera">#REF!</definedName>
    <definedName name="TIPO.COL">#REF!</definedName>
    <definedName name="Tiras_Alistado_3_x_3_x_3">#REF!</definedName>
    <definedName name="_xlnm.Print_Titles" localSheetId="0">'2. PPTO CONSOLIDADO'!$1:$6</definedName>
    <definedName name="Toma_telefónica">#REF!</definedName>
    <definedName name="Toma_Trifásica">#REF!</definedName>
    <definedName name="Tornillo_para_Madera_1__No.6">#REF!</definedName>
    <definedName name="Tornillo_para_madera_2__No_9">#REF!</definedName>
    <definedName name="Toxement_1_A_Impermeabilizante_Integral">#REF!</definedName>
    <definedName name="Trafico_liviano_espesor_6_cm._Ref._R25CE_Fibrit">#REF!</definedName>
    <definedName name="Transporte_Andamio">#REF!</definedName>
    <definedName name="Traperos">#REF!</definedName>
    <definedName name="Triplex_Andes_Pizano_14_mm">#REF!</definedName>
    <definedName name="Tuberia_Acero_Galvanizado_Schedule_40_1">#REF!</definedName>
    <definedName name="Tuberia_Acero_Galvanizado_Schedule_40_1_1_2">#REF!</definedName>
    <definedName name="Tuberia_Acero_Galvanizado_Schedule_40_2">#REF!</definedName>
    <definedName name="Tuberia_de_3_4">#REF!</definedName>
    <definedName name="Tuberia_H_G_3">#REF!</definedName>
    <definedName name="Tuberia_Novafort_10">#REF!</definedName>
    <definedName name="Tuberia_Novafort_12">#REF!</definedName>
    <definedName name="Tuberia_Novafort_14">#REF!</definedName>
    <definedName name="Tuberia_Novafort_8">#REF!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ibo_cobre_tipo_L_1_2">#REF!</definedName>
    <definedName name="USD">'2. PPTO CONSOLIDADO'!#REF!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lla_Informativa_Licencia_2.00X1.00">#REF!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a_de_Clavo">#REF!</definedName>
    <definedName name="VENTANAS">[1]Materiales!$D$296:$D$314</definedName>
    <definedName name="Vibrador_a_Gasolina">#REF!</definedName>
    <definedName name="Vibrocompactador_a_gasolina">#REF!</definedName>
    <definedName name="Viniltex">#REF!</definedName>
    <definedName name="Viniltex_blanco">#REF!</definedName>
    <definedName name="VNA">[1]DEF!$C$7</definedName>
    <definedName name="Volqueta_3.00_m">#REF!</definedName>
    <definedName name="Volqueta_Viaje_6_m3">#REF!</definedName>
    <definedName name="volumenes">#REF!</definedName>
    <definedName name="x">[5]DEF!$B$73:$B$102</definedName>
    <definedName name="xx">[5]DEF!$B$73:$B$102</definedName>
    <definedName name="Yeso">#REF!</definedName>
    <definedName name="Zocalo_en_acero_inoxidable_e_0_10_ML">#REF!</definedName>
    <definedName name="Zorra_Metalica__Ruedas_de_Caucho">#REF!</definedName>
    <definedName name="ZZ">[6]DEF!$B$64:$B$73</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C3" i="14" l="1"/>
  <c r="E14" i="14"/>
  <c r="G14" i="14"/>
  <c r="E17" i="14"/>
  <c r="G17" i="14"/>
  <c r="E8" i="14"/>
  <c r="G8" i="14"/>
  <c r="E20" i="14"/>
  <c r="E11" i="14"/>
  <c r="E30" i="14"/>
  <c r="F30" i="14"/>
  <c r="H29" i="14"/>
  <c r="G11" i="14"/>
  <c r="E9" i="14"/>
  <c r="G9" i="14"/>
  <c r="E15" i="14"/>
  <c r="G15" i="14"/>
  <c r="G20" i="14"/>
  <c r="E18" i="14"/>
  <c r="G18" i="14"/>
  <c r="E19" i="14"/>
  <c r="G19" i="14"/>
  <c r="E10" i="14"/>
  <c r="G10" i="14"/>
  <c r="H8" i="14"/>
  <c r="E21" i="14"/>
  <c r="E16" i="14"/>
  <c r="G16" i="14"/>
  <c r="E12" i="14"/>
  <c r="I15" i="14"/>
  <c r="H14" i="14"/>
  <c r="H19" i="14"/>
  <c r="I9" i="14"/>
  <c r="I10" i="14"/>
  <c r="I18" i="14"/>
  <c r="H17" i="14"/>
  <c r="G12" i="14"/>
  <c r="E13" i="14"/>
  <c r="G13" i="14"/>
  <c r="I12" i="14"/>
  <c r="H15" i="14"/>
  <c r="G21" i="14"/>
  <c r="I19" i="14"/>
  <c r="H9" i="14"/>
  <c r="H18" i="14"/>
  <c r="H16" i="14"/>
  <c r="E22" i="14"/>
  <c r="G22" i="14"/>
  <c r="I21" i="14"/>
  <c r="H12" i="14"/>
  <c r="I13" i="14"/>
  <c r="I16" i="14"/>
  <c r="H10" i="14"/>
  <c r="H13" i="14"/>
  <c r="H11" i="14"/>
  <c r="H20" i="14"/>
  <c r="H21" i="14"/>
  <c r="H22" i="14"/>
  <c r="D27" i="14"/>
  <c r="C5" i="14"/>
</calcChain>
</file>

<file path=xl/sharedStrings.xml><?xml version="1.0" encoding="utf-8"?>
<sst xmlns="http://schemas.openxmlformats.org/spreadsheetml/2006/main" count="678" uniqueCount="499">
  <si>
    <t>VR. UNITARIO</t>
  </si>
  <si>
    <t xml:space="preserve">IMPREVISTOS </t>
  </si>
  <si>
    <t>UTILIDAD</t>
  </si>
  <si>
    <t>TOTAL COSTOS DIRECTOS</t>
  </si>
  <si>
    <t>VR. PARCIAL</t>
  </si>
  <si>
    <t>UND</t>
  </si>
  <si>
    <t>TOTAL COSTOS INDIRECTOS</t>
  </si>
  <si>
    <t xml:space="preserve">ADMINISTRACIÓN </t>
  </si>
  <si>
    <t>COSTO TOTAL DEL PROYECTO</t>
  </si>
  <si>
    <t>DESCRIPCIÓN</t>
  </si>
  <si>
    <t>I.V.A. / UTILIDAD</t>
  </si>
  <si>
    <t>m2</t>
  </si>
  <si>
    <t>m</t>
  </si>
  <si>
    <t>m3</t>
  </si>
  <si>
    <t>kg</t>
  </si>
  <si>
    <t>ÍTEM</t>
  </si>
  <si>
    <t>CANTIDAD</t>
  </si>
  <si>
    <t>Valor en Pesos:</t>
  </si>
  <si>
    <t>← Digitar el valor</t>
  </si>
  <si>
    <t>Valor en Letras:</t>
  </si>
  <si>
    <t>Centenas</t>
  </si>
  <si>
    <t>Billones</t>
  </si>
  <si>
    <t>Decenas</t>
  </si>
  <si>
    <t>Unidades</t>
  </si>
  <si>
    <t>Miles de Millones</t>
  </si>
  <si>
    <t>Millones</t>
  </si>
  <si>
    <t>Miles</t>
  </si>
  <si>
    <t>Cientos</t>
  </si>
  <si>
    <t>UN</t>
  </si>
  <si>
    <t>UNO</t>
  </si>
  <si>
    <t>DOS</t>
  </si>
  <si>
    <t>TRES</t>
  </si>
  <si>
    <t>CUATRO</t>
  </si>
  <si>
    <t>CINCO</t>
  </si>
  <si>
    <t>SEIS</t>
  </si>
  <si>
    <t>SIETE</t>
  </si>
  <si>
    <t>OCHO</t>
  </si>
  <si>
    <t>NUEVE</t>
  </si>
  <si>
    <t>DIEZ</t>
  </si>
  <si>
    <t>ONCE</t>
  </si>
  <si>
    <t>DOCE</t>
  </si>
  <si>
    <t>TRECE</t>
  </si>
  <si>
    <t>CATORCE</t>
  </si>
  <si>
    <t>QUINCE</t>
  </si>
  <si>
    <t>DIECISÉIS</t>
  </si>
  <si>
    <t>DIECISIETE</t>
  </si>
  <si>
    <t>DIECIOCHO</t>
  </si>
  <si>
    <t>DIECINUEVE</t>
  </si>
  <si>
    <t>VEINTE</t>
  </si>
  <si>
    <t>VEINTIUNO</t>
  </si>
  <si>
    <t>VEINTIUN</t>
  </si>
  <si>
    <t>VEINTIDÓS</t>
  </si>
  <si>
    <t>VEINTITRÉS</t>
  </si>
  <si>
    <t>VEINTICUATRO</t>
  </si>
  <si>
    <t>VEINTICINCO</t>
  </si>
  <si>
    <t>VEINTISÉIS</t>
  </si>
  <si>
    <t>VEINTISIETE</t>
  </si>
  <si>
    <t>VEINTIOCHO</t>
  </si>
  <si>
    <t>VEINTINUEVE</t>
  </si>
  <si>
    <t>TREINTA</t>
  </si>
  <si>
    <t>CUARENTA</t>
  </si>
  <si>
    <t>CINCUENTA</t>
  </si>
  <si>
    <t>SESENTA</t>
  </si>
  <si>
    <t>SETENTA</t>
  </si>
  <si>
    <t>OCHENTA</t>
  </si>
  <si>
    <t>NOVENTA</t>
  </si>
  <si>
    <t>CIEN</t>
  </si>
  <si>
    <t>CIENTO</t>
  </si>
  <si>
    <t>DOSCIENTOS</t>
  </si>
  <si>
    <t>TRESCIENTOS</t>
  </si>
  <si>
    <t>CUATROCIENTOS</t>
  </si>
  <si>
    <t>QUINIENTOS</t>
  </si>
  <si>
    <t>SEISCIENTOS</t>
  </si>
  <si>
    <t>SETECIENTOS</t>
  </si>
  <si>
    <t>OCHOCIENTOS</t>
  </si>
  <si>
    <t>NOVECIENTOS</t>
  </si>
  <si>
    <t>LOS DATOS EN ESTA HOJA PERMANECEN OCULTOS PARA FUNCIONAMIENTO DE LOS VALORES EN LETRAS DEL TOTAL DEL PPTO</t>
  </si>
  <si>
    <t>u</t>
  </si>
  <si>
    <t>REJILLAS Y/O CELOSÍAS EN ACERO.</t>
  </si>
  <si>
    <t>PRELIMINARES, PROVISIONALES DE OBRA Y DEMOLICIONES.</t>
  </si>
  <si>
    <t>DEMOLICIONES Y DESMONTES PARA ALMACENAMIENTO O PARA DISPOSICIÓN DE ESCOMBROS A SITIO APROBADO POR LA AUTORIDAD AMBIENTAL.</t>
  </si>
  <si>
    <t>DEMOLICIONES Y/O DESMONTES DE MOBILIARIOS FIJOS Y MÓVILES.</t>
  </si>
  <si>
    <t>Demolición manual de repisas maciza en concreto e.&lt;=5,0 cm (indiferente de la resistencia). Incluye cargue, retiro, disposición de escombros a sitio aprobado por la autoridad ambiental.</t>
  </si>
  <si>
    <t>DEMOLICIONES Y/O DESMONTES DE CUBIERTAS.</t>
  </si>
  <si>
    <t>Demolición manual y retiro de la impermeabilización existente y de su respectivo alistado de superficie (indiferente del espesor y composición). Incluye cargue, retiro, disposición de escombros a sitio aprobado por la autoridad ambiental.</t>
  </si>
  <si>
    <t>DEMOLICIONES Y/O DESMONTES DE PISOS Y GUARDAESCOBAS.</t>
  </si>
  <si>
    <t>Picada de piso en concreto realizado con herramienta menor garantizando una superficie burda para adherencia de posterior alistado. Incluye cargue, retiro, disposición de escombros a sitio aprobado por la autoridad ambiental. APLICA SOLO CUANDO NO HAY MATERIAL DE ACABADO.</t>
  </si>
  <si>
    <t>DEMOLICIONES Y/O DESMONTES DE INSTALACIONES.</t>
  </si>
  <si>
    <t>Retiro manual de tubería potable, sanitaria, y/o de ventilación de diámetros desde 1/2" hasta 2"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</si>
  <si>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Retiro manual de tubería potable, sanitaria, y/o de ventilación de diámetros desde 2,1/2" hasta 6" y que se encuentre bajo tierra o superpuesta sobre esta sin fijación. En caso de encontrarse en buen estado y ser reutilizable se transportará y se almacenará en la bodega que disponga el director del establecimiento para los elementos reutilizables, de lo contrario se realizará cargue, retiro, disposición de escombros a sitio aprobado por la autoridad ambiental. NO incluye ningún movimiento de tierras (ni excavaciones, ni rellenos, etc.).</t>
  </si>
  <si>
    <t>Desmonte manual de aparatos sanitarios de tipo antivandálico inoxidable (indiferente de si es sanitario lavamanos orinal etc., tamaño, ubicación, o características particulares), en el caso de lavamanos y/o lavaplatos incluye su grifería si es de sobreponer.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 NO incluye desmonte de griferías incrustadas en muro.</t>
  </si>
  <si>
    <t>Desmonte manual completo de Grifería tipo push para lavamanos de sobreponer en mesón, y todas sus piezas.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</si>
  <si>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Desmonte manual de luminarias (indiferente del tipo tamaño ubicación o características particulares). Incluye embalaje con polietileno de burbuja y recubrimiento final con láminas de cartón corrugado respectivamente amarradas con zuncho, transporte y proceso de almacenamiento hasta la bodega que disponga el director del establecimiento para los elementos reutilizables, limpieza y retiro de escombros menores.</t>
  </si>
  <si>
    <t>DEMOLICIONES Y/O DESMONTES DE CIELO RASOS.</t>
  </si>
  <si>
    <t>Desmonte manual de cielo raso en madera, contemplando el desmonte del sistema de suspensión y anclaje. Incluye implementos para trabajos en altura, cargue, retiro, disposición de escombros a sitio aprobado por la autoridad ambiental, transporte y proceso de almacenamiento hasta la bodega que disponga el director del establecimiento para los elementos reutilizables.</t>
  </si>
  <si>
    <t>Demolición manual de cielo raso en panelería liviana (sistema drywall, indiferente del material de acabado de los paneles), contemplando el desmonte del sistema de suspensión y anclaje. Incluye implementos para trabajos en altura, cargue, retiro, disposición de escombros a sitio aprobado por la autoridad ambiental, transporte y proceso de almacenamiento hasta la bodega que disponga el director del establecimiento para los elementos reutilizables.</t>
  </si>
  <si>
    <t>DEMOLICIONES Y/O DESMONTES DE MUROS, PAÑETES, ENCHAPES, Y DIVISIONES LIVIANAS.</t>
  </si>
  <si>
    <t>Raspado de pintura existente en muros, realizado con grata metálica y agua a presión, garantizando una superficie lisa. Incluye limpieza y aseo de los escombros generados.</t>
  </si>
  <si>
    <t>Demolición manual de Pañetes (indiferente del tipo), incluyendo proceso de raspado de restantes y limpieza hasta descubrir el material original de construcción del muro y/o columna y/o viga. Incluye cargue, retiro, disposición de escombros a sitio aprobado por la autoridad ambiental. APLICA SOLO CUANDO EL MURO DE SOPORTE NO VA A SER DEMOLIDO.</t>
  </si>
  <si>
    <t>EXCAVACIONES, RELLENOS Y REEMPLAZOS.</t>
  </si>
  <si>
    <t>CONCRETOS PARA CIMENTACIÓN.</t>
  </si>
  <si>
    <t>CIMENTACIÓN SUPERFICIAL.</t>
  </si>
  <si>
    <t>Placa de contrapiso en concreto e.&gt;8,1&lt;=10,0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</si>
  <si>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</si>
  <si>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Mallas electrosoldadas. Incluye corte y fijación.</t>
  </si>
  <si>
    <t>REDES HÚMEDAS.</t>
  </si>
  <si>
    <t>DESAGÜE AGUAS RESIDUALES.</t>
  </si>
  <si>
    <t>ACOMETIDA DE GAS.</t>
  </si>
  <si>
    <t>OBRAS CIVILES HIDROSANITARIAS.</t>
  </si>
  <si>
    <t>MEDIDOR DE GAS.</t>
  </si>
  <si>
    <t>ESTRUCTURAS (Concreto, metal, madera) Y CONCRETOS ARQUITECTÓNICOS.</t>
  </si>
  <si>
    <t>ACEROS DE REFUERZO PARA ESTRUCTURAS EN CONCRETO Y RELACIONADOS.</t>
  </si>
  <si>
    <t>ESTRUCTURAS METÁLICAS.</t>
  </si>
  <si>
    <t>OTROS ELEMENTOS ESTRUCTURALES METÁLICOS.</t>
  </si>
  <si>
    <t>MAMPOSTERÍAS Y RELACIONADOS.</t>
  </si>
  <si>
    <t>MAMPOSTERÍA DE ARCILLA.</t>
  </si>
  <si>
    <t>Muros e.=24 cm (doble) en ladrillo tolete macizo 24,5x12x5,5 cm (L x a x h), superficie lisa, color natural tipo SANTAFÉ o equivalente de igual calidad o superior. Incluye mortero de pega y emboquille. NO incluye aceros de refuerzos, ni grafiles, ni grouting de dovelado.</t>
  </si>
  <si>
    <t>ELEMENTOS ESTRUCTURALES RELACIONADOS CON LA MAMPOSTERÍA.</t>
  </si>
  <si>
    <t>Viga cinta de remate / confinamiento para mampostería estructural h.&gt;10,0&lt;=12,5 cm a.&gt;10,0&lt;=12,5 cm en concreto f'c=3000 PSI impermeabilizado integralmente en la mezcla, formaleta corriente con acabado NO visto. Incluye desmoldante, curador de concreto, impermeabilizante. NO incluye acero de refuerzo.</t>
  </si>
  <si>
    <t>ACEROS DE REFUERZO PARA MAMPOSTERÍA Y RELACIONADOS.</t>
  </si>
  <si>
    <t>RESTAURACIONES, REPARACIONES Y REPOSICIONES DE MAMPOSTERÍAS.</t>
  </si>
  <si>
    <t>Raspado de superficie en muros, realizado con grata metálica y agua a presión, garantizando una superficie resultante lisa, limpia de residuos sales y fluorescencias. Incluye limpieza y aseo de los escombros generados.</t>
  </si>
  <si>
    <t>ELEMENTOS NO ESTRUCTURALES PREFABRICADOS Y/O FUNDIDOS EN SITIO.</t>
  </si>
  <si>
    <t>PREFABRICADOS EN OBRA O FUNDIDOS EN SITIO.</t>
  </si>
  <si>
    <t>MESONES EN CONCRETO.</t>
  </si>
  <si>
    <t>Mesones en concreto sin faldón e.&gt;5,1&lt;=7,5 cm f'c=3000 PSI, inferior acabado a la vista, formaleta tablero liso aglomerado e.=19 mm tipo Formaleta T de TABLEMAC, con bordes achaflanados. Solo contempla la superficie, no incluye apoyos, ni malla electrosoldada.</t>
  </si>
  <si>
    <t>ACEROS DE REFUERZO PARA ELEMENTOS NO ESTRUCTURALES.</t>
  </si>
  <si>
    <t>CONSTRUCCIÓN LIVIANA EN SECO (Cielos rasos, divisiones, otros).</t>
  </si>
  <si>
    <t>DIVISIONES.</t>
  </si>
  <si>
    <t>DIVISIONES FABRICADAS CON LÁMINAS EN FIBROCEMENTO.</t>
  </si>
  <si>
    <t>DIVISIONES FABRICADAS DE MANERA MIXTA CON LÁMINAS EN YESO Y LÁMINAS EN FIBROCEMENTO.</t>
  </si>
  <si>
    <t>CIELOS RASOS.</t>
  </si>
  <si>
    <t>INSTALACIONES HIDROSANITARIAS.</t>
  </si>
  <si>
    <t>RED GENERAL DE AGUA FRÍA POTABLE.</t>
  </si>
  <si>
    <t>PUNTOS HIDRÁULICOS DE AGUA FRÍA.</t>
  </si>
  <si>
    <t>RED GENERAL SANITARIA / AGUAS RESIDUALES, VENTILACIONES Y REVENTILACIONES.</t>
  </si>
  <si>
    <t>PUNTOS SANITARIOS.</t>
  </si>
  <si>
    <t>INSTALACIONES DE GAS.</t>
  </si>
  <si>
    <t>RED GENERAL DE GAS.</t>
  </si>
  <si>
    <t>PUNTOS DE GAS.</t>
  </si>
  <si>
    <t>EQUIPOS DE GAS Y OTROS.</t>
  </si>
  <si>
    <t>RED DE BAJA TENSIÓN.</t>
  </si>
  <si>
    <t>CANALIZACIONES PARA CABLEADO ELÉCTRICO BT.</t>
  </si>
  <si>
    <t>ACOMETIDAS Y CABLEADOS BT.</t>
  </si>
  <si>
    <t>TABLEROS BT.</t>
  </si>
  <si>
    <t>SALIDAS DE ALUMBRADO.</t>
  </si>
  <si>
    <t>SALIDAS DE TOMAS NORMALES Y REGULADAS.</t>
  </si>
  <si>
    <t>PLANTA ELÉCTRICA - GRUPO ELECTRÓGENO.</t>
  </si>
  <si>
    <t>PAÑETES, REVOQUES Y REPELLOS.</t>
  </si>
  <si>
    <t>SOBRE MUROS Y OTROS ELEMENTOS VERTICALES.</t>
  </si>
  <si>
    <t>Resanes generales menores sobre superficie con mortero común 1:4 e.=2 cm dando acabado liso. Incluye preparación de superficie. La aplicabilidad de este ítem para pago depende de que el daño sobre la superficie no supere el 20% de la misma.</t>
  </si>
  <si>
    <t>ALISTADOS Y ACABADOS DE PISOS.</t>
  </si>
  <si>
    <t>BASES DE PISOS Y AFINADOS.</t>
  </si>
  <si>
    <t>Alistado de pisos con mortero 1:3 h.=4 cm promedio alistado + pendientado.</t>
  </si>
  <si>
    <t>ACABADO DE PISOS.</t>
  </si>
  <si>
    <t>ARCILLA Y GRES.</t>
  </si>
  <si>
    <t>Acabado de piso con Tableta de gres liso 10x20 cm e.=7 mm Tráfico 5 color, aparejado según diseño. Incluye mortero de pega 1:3.</t>
  </si>
  <si>
    <t>CEMENTO.</t>
  </si>
  <si>
    <t>CERÁMICOS Y PORCELÁNICOS.</t>
  </si>
  <si>
    <t>Acabado de piso con baldosa de cerámica antiderrapante / antideslizante de 30x30 cm color blanco para superficie antideslizante y reticulado, impermeable, resistente a las manchas y al rayado, tráfico comercial moderado, tipo Baldosa Antideslizante para Baños y Piscina Ref.135026583 de ALFA o equivalente de igual calidad o superior. Incluye dilatación de aluminio según diseño y emboquille, aparejado según diseño. Pegado con mezcla lista de fábrica.</t>
  </si>
  <si>
    <t>Media caña en mortero impermeabilizado integralmente 1:4 a.=10,0 cm h.=10,0 cm.</t>
  </si>
  <si>
    <t>Guardaescoba en baldosa de cerámica de L.pieza=33,8 cm h.=10,0 cm, tipo Duropiso de CORONA o equivalente de igual calidad o superior. Incluye mortero de pega.</t>
  </si>
  <si>
    <t>ALISTADOS, IMPERMEABILIZACIONES, ACABADOS DE CUBIERTAS Y SISTEMAS DE FACHADA.</t>
  </si>
  <si>
    <t>ALISTADOS E IMPERMEABILIZACIONES.</t>
  </si>
  <si>
    <t>TANQUE DE ALMACENAMIENTO DE AGUA.</t>
  </si>
  <si>
    <t>Impermeabilización con sistema de membrana de poliurea pura bicomponente aplicada con pistola pulverizadora de alta presión en caliente, apto para uso en elementos de contención constante de agua, idóneo para estar en contacto con agua potable; primera capa con imprimante epóxico polímero bicomponente, tipo Sikafloor 156 CO de SIKA o equivalente de igual calidad o superior, aplicando 0,3 kg/m2; segunda capa con arenas de cuarzo mejorando la resistencia mecánica, tipo Sikadur 510 Neutro de SIKA o equivalente, aplicando 1,5 kg/m2; tercera capa con poliurea tipo Sikalastic-841 ST de SIKA o equivalente, aplicando varias capas hasta lograr 2,0 mm de espesor final. Incluye suministro y aplicación de todo el sistema, y limpieza de la superficie.</t>
  </si>
  <si>
    <t>CUBIERTAS.</t>
  </si>
  <si>
    <t>OTROS ACABADOS DE CUBIERTA.</t>
  </si>
  <si>
    <t>OTROS COMPLEMENTARIOS CUBIERTA.</t>
  </si>
  <si>
    <t>CARPINTERÍA METÁLICA (Aluminio, acero y otros).</t>
  </si>
  <si>
    <t>CARPINTERÍA EN ALUMINIO.</t>
  </si>
  <si>
    <t>VENTANAS EN ALUMINIO.</t>
  </si>
  <si>
    <t>CARPINTERÍA EN ACERO.</t>
  </si>
  <si>
    <t>BARANDAS Y PASAMANOS EN ACERO.</t>
  </si>
  <si>
    <t>REJAS Y CORTINAS EN ACERO.</t>
  </si>
  <si>
    <t>OTROS ELEMENTOS EN ACERO.</t>
  </si>
  <si>
    <t>VIDRIOS PARA CARPINTERÍA METÁLICA.</t>
  </si>
  <si>
    <t>ENCHAPES.</t>
  </si>
  <si>
    <t>SOBRE MUROS.</t>
  </si>
  <si>
    <t>ILUMINACIÓN.</t>
  </si>
  <si>
    <t>LUMINARIAS LÁMPARAS.</t>
  </si>
  <si>
    <t>LUMINARIAS DE DESCARGA (Reflectores y Proyectores).</t>
  </si>
  <si>
    <t>LUMINARIAS DE URBANISMO Y ZONAS EXTERIORES.</t>
  </si>
  <si>
    <t>APARATOS SANITARIOS Y RELACIONADOS.</t>
  </si>
  <si>
    <t>APARATOS SANITARIOS.</t>
  </si>
  <si>
    <t>Lavamanos cerámico de colgar, con orificio para grifería, tipo Acuario de CORONA o equivalente de igual calidad o superior. Incluye suministro, montaje, sifón tipo botella y conexión completa. NO incluye grifería, ni puntos hidrosanitarios.</t>
  </si>
  <si>
    <t>PINTURAS Y RECUBRIMIENTOS.</t>
  </si>
  <si>
    <t>SOBRE MUROS Y PANELERÍA LIVIANA.</t>
  </si>
  <si>
    <t>Pintura epóxica aséptica para acabado aplicado sobre pañete totalmente seco (edad mayor a 28 días) y/o superficies secas (por ejemplo sistema drywall de yeso y/o fibrocemento), versión brillante, formulada en dos componentes, impermeable al paso de agua y vapores, tipo Sikaguard-68 de SIKA o equivalente de igual calidad o superior, aplicada en tres (3) capas garantizando un espesor final de 12 mils (305 micrones). Incluye dilución con producto tipo Colmasolvente Epóxico de SIKA o equivalente, limpieza y preparación de superficie, filos y dilataciones.</t>
  </si>
  <si>
    <t>SOBRE TUBERÍAS.</t>
  </si>
  <si>
    <t>OBRAS EXTERIORES Y ZONAS LIBRES (dentro del lindero del lote).</t>
  </si>
  <si>
    <t>CERRAMIENTOS Y CONTROL DE CIRCULACIONES.</t>
  </si>
  <si>
    <t>CARPINTERÍAS.</t>
  </si>
  <si>
    <t>MOBILIARIO, DOTACIONES, SEÑALIZACIÓN, ASEO Y FINALES.</t>
  </si>
  <si>
    <t>ASEO Y LIMPIEZA.</t>
  </si>
  <si>
    <t>Sanitario cerámico de tanque, dos piezas, con asiento redondo, tipo Acuaplus II de CORONA o equivalente de igual calidad o superior contemplando sistema de doble descarga en el árbol del tanque tipo One Piece de GRIVAL o equivalente de igual calidad o superior. Incluye suministro, mueble plástico redondo color blanco, montaje, contenido completo del tanque, acople y conexión, regulador de caudal (válvula plástica) y complementarios para su puesta en funcionamiento. NO incluye puntos hidrosanitarios.</t>
  </si>
  <si>
    <t>INSTALACIONES HIDROSANITARIAS, CONTRAINCENDIO, DE GAS, AIRES COMPRIMIDOS (redes y equipos).</t>
  </si>
  <si>
    <t>INSTALACIONES ELÉCTRICAS, DE COMUNICACIONES, SEGURIDAD Y SONIDO (redes y equipos).</t>
  </si>
  <si>
    <t>REDES SUBTERRÁNEAS (hidrosanitarias, gas, eléctricas, comunicaciones, calderas, lavandería, ventilación, ambientales, etc.).</t>
  </si>
  <si>
    <t>Excavación manual en material común h.&lt;=2,00m. Incluye entibado en ambos costados, cargue, retiro, disposición de escombros a sitio aprobado por la autoridad ambiental.</t>
  </si>
  <si>
    <t>Sanitario antivandálico de piso con tanque, dos piezas, con asiento alongado, en acero inoxidable SAE 304 embutido, bloque monolítico para el asiento y tanque atornillable con tornillos escondidos, con acabado satinado, instalación con pernos a pared y a piso, instalaciónes hidrosanitarias de uso tradicional suministro por pared y desagüe por piso, presión de trabajo 10 PSI, tipo Inodoro descarga Piso de PRESTO-GRICOL o equivalente de igual calidad o superior; incluye acople de conexión hidráulica y contenido completo de sistema de ingreso y descarga del tanque, botón de descarga unicontrol. Incluye suministro, perforaciones para pernos y respectivo montaje, y todo lo relacionado para su puesta en funcionamientoo. NO incluye puntos hidrosanitarios.</t>
  </si>
  <si>
    <t>Regulador de única etapa, presión de entrada mínima 1 bar (15 PSI) y máxima 4 bar (58 PSI), presión de salida 21,6 mbar, capacidad de flujo 4,0 m3(s)/h, con válvula de alivio, conexión de entrada 1/2" y conexión de salida 3/4" roscadas. Tipo R6 de HUMCAR o equivalente de igual calidad o superior. Incluye suministro e instalación, accesorios menores de conexión.</t>
  </si>
  <si>
    <t>Pasamanos metálico en tubular redondo cerramiento (agua negra) en acero galvanizado ø.=2" e.=2,29 mm; platinas de amarre lateral en lámina de acero de 2"x3/16" L.=7,0 cm terminadas en bocapescado para soldadura corrida contra el tubular; platinas de anclaje en lámina de acero HR. e.=3/16" de 15x15 cm; ubicación de los elementos según planos de detalle. Incluye soldaduras, pernos de anclajes y complementarios, suministro, fabricación, montaje, anticorrosivo aplicado en dos (2) capas. NO incluye pintura de acabado. El pago por metro lineal será medido en planta.</t>
  </si>
  <si>
    <t>Suministro y ejecución de divisiones en panelería liviana acabado una (1) cara fabricadas en sistema drywall con láminas de fibrocemento e.=6 mm, SIN frescasa, perfilería galvanizada CR. base 9 cal.26, estructura anclada muros y estructura con chazo de expansión o con tiros. Incluye tapas laterales de terminación cuando se requiera, perfilería, láminas, tornillería, tratamiento de juntas con cinta de malla, esquineros con cinta filo metálico, masillado lijado y pintado una (1) capa con vinilo tipo 2.</t>
  </si>
  <si>
    <t>Suministro y ejecución de divisiones en panelería liviana acabado dos (2) caras fabricadas en sistema drywall con láminas de fibrocemento e.=6 mm, SIN frescasa, perfilería galvanizada CR. base 9 cal.26, estructura anclada muros y estructura con chazo de expansión o con tiros. Incluye tapas laterales de terminación cuando se requiera, perfilería, láminas, tornillería, tratamiento de juntas con cinta de malla, esquineros con cinta filo metálico, masillado lijado y pintado una (1) capa con vinilo tipo 2.</t>
  </si>
  <si>
    <t>Tubería en Polietileno 3/4" para gas, instalada subterránea y/o a nivel y/o en alturas hasta 10,00 m, densidad media PE 80. Incluye suministro, regata y resane, instalación uniones codos tés y demás accesorios para el correcto tendido y funcionamiento de la tubería. NO incluye accesorios especiales como tés dobles u similares que excedan de manera considerable el costos de los accesorios ordinarios.</t>
  </si>
  <si>
    <t>Tubería PVCP 1/2" RDE 9,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</si>
  <si>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3/4" RDE 11,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</si>
  <si>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 RDE 13,5, instalada en alturas mayores a 10,00 m. Incluye suministro, regata y resane, instalación, uniones codos tés y demás accesorios para el correcto tendido y funcionamiento de la tubería. NO incluye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</si>
  <si>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PVCP 1,1/2" RDE 21, instalada en alturas mayores 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 El contratista suministrara además del equipo requerido y normativo el personal técnico certificado para trabajo en alturas.</t>
  </si>
  <si>
    <t>Tubería PVCS 3",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</si>
  <si>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Tubería PVCS 4", instalada en alturas mayores a 10,00 m. Incluye suministro, regata y resane, instalación, uniones codos tés yes y demás accesorios para el correcto tendido y funcionamiento de la tubería. NO incluye accesorios especiales como yes dobles, bridas de conexión, juntas de expansión, u similares que excedan de manera considerable el costos de los accesorios ordinarios. El contratista suministrara además del equipo requerido y normativo el personal técnico certificado para trabajo en alturas.</t>
  </si>
  <si>
    <t>Mantenimiento correctivo de puntos de suministro en material PVCP ø.=1/2", instalado subterráneo y/o a nivel y/o en alturas hasta 10,00 m, incluyendo los cambios de la tubería dañada, los accesorios de unión, cambios de dirección, derivaciones, reducciones, y cualquier otro accesorio requerido, cortes necesarios, andamiaje para trabajos en altura, y cualquier otro requerido para su correcto mantenimiento y puesta en funcionamiento. NO incluye abrazaderas, ni pinturas, ni registros de control. EL PUNTO ESTA CONTEMPLADO DESDE EL PRIMER ACCESORIO DE CAMBIO DE DIRECCIÓN HORIZONTAL A VERTICAL.</t>
  </si>
  <si>
    <t>Punto San. Lavamanos PVCS 2", instalado subterráneo y/o a nivel y/o en alturas hasta 10,00 m. Incluye tubería, accesorios, complementarios, regata y resane. EL PUNTO ESTA CONTEMPLADO DESDE EL PRIMER ACCESORIO DE DERIVACIÓN DEL RAMAL COLECTOR HORIZONTAL.</t>
  </si>
  <si>
    <t>Tubería Cobre rígido tipo L 1/2", instalada subterránea y/o a nivel y/o en alturas hasta 10,00 m. Incluye suministro, regata y resane, instalación uniones codos tés y demás accesorios para el correcto tendido y funcionamiento de la tubería. NO incluye accesorios especiales como tés dobles u similares que excedan de manera considerable el costos de los accesorios ordinarios.</t>
  </si>
  <si>
    <t>Tubería Cobre rígido tipo L 3/4", instalada subterránea y/o a nivel y/o en alturas hasta 10,00 m. Incluye suministro, regata y resane, instalación uniones codos tés y demás accesorios para el correcto tendido y funcionamiento de la tubería. NO incluye accesorios especiales como tés dobles u similares que excedan de manera considerable el costos de los accesorios ordinarios.</t>
  </si>
  <si>
    <t>Punto de gas en cobre (Cu) 1/2" tipo L, tubular vertical / paral hasta 1,50 m, instalado subterráneo y/o a nivel y/o en alturas hasta 10,00 m. Incluye tubería, accesorios, complementarios, regata y resane. EL PUNTO ESTA CONTEMPLADO DESDE EL PRIMER ACCESORIO DE CAMBIO DE DIRECCIÓN HORIZONTAL A VERTICAL.</t>
  </si>
  <si>
    <t>Punto de gas en cobre (Cu) 3/4" tipo L, tubular vertical / paral hasta 1,50 m, instalado subterráneo y/o a nivel y/o en alturas hasta 10,00 m. Incluye tubería, accesorios, complementarios, regata y resane. EL PUNTO ESTA CONTEMPLADO DESDE EL PRIMER ACCESORIO DE CAMBIO DE DIRECCIÓN HORIZONTAL A VERTICAL.</t>
  </si>
  <si>
    <t>Punto AF Sanitario antivandálico PVCP 1,1/4",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</si>
  <si>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Sanitario de tanque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</si>
  <si>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Punto AF Lavamanos PVCP 1/2", tubular vertical / paral hasta 1,50 m, instalado subterráneo y/o a nivel y/o en alturas hasta 10,00 m. Incluye cámara de aire, tubería, accesorios, complementarios, regata y resane. EL PUNTO ESTA CONTEMPLADO DESDE EL PRIMER ACCESORIO DE CAMBIO DE DIRECCIÓN HORIZONTAL A VERTICAL.</t>
  </si>
  <si>
    <t>Alistado de superficie con mortero impermeabilizado integralmente para tanque 1:4 h.=4 cm promedio alistado + pendientado.</t>
  </si>
  <si>
    <t/>
  </si>
  <si>
    <t>Pañete liso común 1:3 e.=2 cm. Incluye filos y dilataciones según diseño.</t>
  </si>
  <si>
    <t>Pañete liso impermeabilizado integralmente 1:3 e.=2 cm. Incluye filos y dilataciones según diseño.</t>
  </si>
  <si>
    <t>Escalera metálica tipo "gato" con ancho de 60 a 70 cm y con pasamanos corrido a un solo lateral; fabricada con tubular estructural redondo de acero HR. Fy.=46.000 PSI ø.=1,1/2" e.=2,5 mm tanto para largueros como para travesaños y apoyos a muro, distancia entre largueros a ejes 67,5 cm, distancia entre travesaños a ejes 26 cm, separación de la escalera al muro de 25 cm libres, separación del pasamanos a la escalera de 10 cm libres; pasamanos en tubular estructural redondo de acero HR. Fy.=46.000 PSI ø.=1" e.=2,0 mm anclado al lateral cada cuatro travesaños (78 cm); anclajes de los tubulares laterales al piso con platina de acero HR. de 10x10 cm e.=1/4" y pernos roscados ø,=3/8"x3", anclajes de los tubulares laterales al muro cada cuatro travesaños (78 cm) con platina frontal de acero HR. de 10x10 cm e.=1/4" y platina trasera de acero HR. de 15x15 cm e.=1/4" con pernos roscados pasantes e.=1/2"; disposición de todos los elementos según plano de detalle. Incluye soldaduras, pernos de anclajes y complementarios, suministro, fabricación, montaje, implementos para trabajos en altura, anticorrosivo aplicado en dos (2) capas. NO incluye pintura de acabado. El pago por metro lineal será medido en la altura de escalera.</t>
  </si>
  <si>
    <t>Cielo raso en sistema drywall con láminas de yeso resistente a la humedad e.=1/2" tipo Superplaca RH de GYPLAC o equivalente de igual calidad o superior, dando acabado liso, construido con ángulo galvanizado cal.26 perimetral, omegas y viguetas galvanizadas roladas en cal.26, soportado con ángulo galvanizado cal.26, estructura anclada muros y estructura con chazo de expansión o con tiros. Incluye suministro, instalación, implementos para trabajos en altura, tornillería, tratamiento de juntas con cinta de malla, esquineros con cinta filo metálico, masillado lijado y pintado una (1) capa con vinilo tipo 2.</t>
  </si>
  <si>
    <t>Cubierta en tejas onduladas de fibrocemento con traslape, tipo teja ondulada fibrocemento a.=92 cm de ETERNIT o equivalente de igual calidad o superior. Incluye implementos para trabajos en altura, suministro, instalación, amarres y anclajes, cumbrera / caballete, otros menores necesarios para su correcta puesta en funcionamiento. NO incluye actividades relacionadas con la estructura de soporte, ni canales, ni limahoyas ni limatezas, ni flashings (flanches).</t>
  </si>
  <si>
    <t>Suministro e instalación de canal PVC liviana 1,1 kg/m, perfil "pechopaloma" tipo Amazona de PAVCO o equivalente de igual calidad o superior. Incluye implementos para trabajos en altura, accesorios de unión y cambio de dirección, hidrosellos, unión a bajante, soportes y demás elementos para su correcto funcionamiento.</t>
  </si>
  <si>
    <t>Ventana Fija con perfiles de aluminio anodizado color natural. Incluye vidrio templado incoloro 6 mm instalado con empaque siliconado y silicona estructural tipo Sikasil SG-20 de SIKA o equivalente de igual calidad o superior, alfajía respectiva en aluminio (si aplica), anclajes respectivos, perfiles según diseño. Incluye implementos para trabajos en altura.</t>
  </si>
  <si>
    <t>Ventana Compuesta con perfiles de aluminio anodizado color natural (combina: fija + proyectante o batiente o pivotante o corrediza + rejilla &gt;30%&lt;=50% o microperforado &gt;30%&lt;=50%). Incluye vidrio laminado incoloro 3+3 mm instalado con empaque siliconado y silicona estructural tipo Sikasil SG-20 de SIKA o equivalente de igual calidad o superior, alfajía respectiva en aluminio (si aplica), anclajes respectivos, perfiles según diseño. Incluye implementos para trabajos en altura.</t>
  </si>
  <si>
    <t>Ventana Malla fabricada con marco en ángulo de acero 1"x1/8", con pisamalla en ángulo de 3/4"x1/8", malla expandida en acero galvanizado CR. e.=1,2 mm con huecos de 11,00x5,20 mm tipo IMT-16 Metroexpanded cal.18 de COLMALLAS o equivalente de igual calidad o superior, aseguramiento de la malla con puntos de soldadura tanto al marco como al pisamalla, según planos de detalle y despiece. Incluye soldaduras, pernos de anclajes y complementarios, suministro, fabricación, montaje, implementos para trabajos en altura, anticorrosivo aplicado en dos (2) capas. NO incluye pintura de acabado.</t>
  </si>
  <si>
    <t>Reja metálica fabricada en ángulo de acero negro de 3"x1/4" para el marco, ángulos acolillados en las esquinas; elementos verticales en platinas de acero de 2,1/2"x1/4" separados entre ejes cada 40 cm soldadas al marco, con perforaciones para las varillas horizontales; elementos horizontales en varilla lisa maciza de acero ø.=1/2" separados entre ejes cada 10 cm soldados al marco y a las platinas verticales; anclajes del marco a las paredes laterales cada 0,80 m con chazo expansivo, tuercas de los chazos soldadas al tornillo al finalizar el trabajo para asegurar que los internos no las quiten; ubicación de los elementos según planos de detalle. Incluye suministro, fabricación, montaje, implementos para trabajos en altura, anticorrosivo aplicado en dos (2) capas. NO incluye pintura de acabado. El pago por m2 se medirá en alzado.</t>
  </si>
  <si>
    <t>Pintura esmalte a base de aceite sobre tubo 1/2" - 1", aplicado a dos (2) capas. Incluye implementos para trabajos en altura, limpieza y preparación de superficie.</t>
  </si>
  <si>
    <t>Proceso de anclaje para varilla 1/2" perforando una profundidad de 15,24 cm (indiferente de la longitud de la varilla a incrustar posteriormente). Incluye perforación con broca de diámetro superior, limpieza, inyección del epóxico e incrustación de la varilla. NO incluye la varilla de acero.</t>
  </si>
  <si>
    <t>Enchape de pared con baldosas de cerámica de 20,5x20,5 cm, tipo Egeo de CORONA o equivalente de igual calidad o superior. Incluye win esquinero plástico, remate de borde en redondel plástico, pegado con mezcla lista de fábrica y emboquilles.</t>
  </si>
  <si>
    <t>Pintura vinilo acrílica plástica lavable Tipo 1, aplicado en tres (3) capas. Incluye preparación de superficie.</t>
  </si>
  <si>
    <t>FOSOS DE INSPECCIÓN.</t>
  </si>
  <si>
    <t>MOVIMIENTOS DE TIERRAS, CIMENTACIONES, Y OTROS ENTERRADOS / SUBTERRÁNEOS DE TIPO ESTRUCTURAL.</t>
  </si>
  <si>
    <t>ACEROS DE REFUERZO PARA ELEMENTOS ESTRUCTURALES ENTERRADOS / SUBTERRÁNEOS.</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</si>
  <si>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</si>
  <si>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Suministro e instalación de Elevador / tránsitoma de 3/4" para centro de medición de gas, para transición entre tubo de polietileno y tubo metálico, fabricado en acero de bajo carbono galvanizado por inmersión en caliente.</t>
  </si>
  <si>
    <t>Compactación manual de terreno existente en material común, incluyendo el humedecimiento necesario, y la supervisión y control del terminado superficial final evitando rocas piedras puntas raíces o cualquier otro elemento punzante que pueda perforar o rasgar la geomembrana. NO incluye suministro de ningún material granular.</t>
  </si>
  <si>
    <t>Suministro e Instalación de Tubería PVC de 3/4",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</si>
  <si>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</si>
  <si>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6", Tipo TDP corrugado, Incluye Todos los Elementos y Accesorios Necesarios para su Correcto Montaje y  Funcionamiento.</t>
  </si>
  <si>
    <t>Suministro e Instalación de Tubería EMT de 3/4", Incluye Todos los Elementos y Accesorios Necesarios para su Correcto Montaje y  Funcionamiento</t>
  </si>
  <si>
    <t>Limpieza y Mantenimiento de Tablero de 18 Circuitos Existente. Incluye tapa, cambio de Breakers Requeridos, organización Identificación y marcación de Circuitos</t>
  </si>
  <si>
    <t>Limpieza y Mantenimiento de Tablero de 36 Circuitos Existente. Incluye tapa, cambio de Breakers Requeridos, organización Identificación y marcación de Circuitos</t>
  </si>
  <si>
    <t>Mantenimiento general preventivo/correctivo de luminarias 2x32W T8. Incluye desmonte, limpieza, pintura, instalacion y reconexion, cambio de tubos y/o balasto y todos los elementos y actividades necesarios para su correcto funcionamiento</t>
  </si>
  <si>
    <t>EQUIPOS PLANTAS ELECTRICAS</t>
  </si>
  <si>
    <t>Desmonte manual de apliques eléctricos (indiferente del material y tamaño). Incluye embalaje en polietileno de burbuja y recubrimiento final con láminas de cartón corrugado respectivamente amarradas con zuncho, transporte y proceso de almacenamiento hasta la bodega de los elementos reutilizables, limpieza y retiro de escombros menores.</t>
  </si>
  <si>
    <t>Concertina doble vuelta cruzada Ø=24" sin parales de fijación; alambre central en acero galvanizado SAE 1070 Ø=2,5mm, con cuchillas tipo arpón L=60mm  a =25,4mm en platina de acero inoxidable AISI 430 cal 24,  con grapas en acero galvanizado en tres puntos cada vuelta. Incluye suministro e instalación, accesorios de instalación, guía con guaya de acero de 1/4" superior e inferior, tensores y perros, relacionados y complementarios para su correcta puesta en funcionamiento. El pago por metro lineal será medido en la longitud en planta, NO por la longitud del desarrollo de la concertina.</t>
  </si>
  <si>
    <t xml:space="preserve">Salida para iluminacion interna: cableada en 2 No 12 (F.N) + 1 No. 12T en tuberia EMT sobre puesta en pared o techo, incluye 0,5 metros de tuberia y red electrica ,cajas de paso inyectada, apliques, codos, uniones, terminales, conectores resorte y demas accesorios necesarios para su correcta instalacion y funcionamiento. </t>
  </si>
  <si>
    <t>Salida interruptor sencillo en 3 No.12 AWG EMT 3/4: Incluye 0,5 m de tuberia EMT sobre puesto, el interruptor, caja 2x4 inyectada, elementos de fijacion con chazo, grapa doble ala y demas accesorios necesarios para la correcta instalacion y funcionamiento</t>
  </si>
  <si>
    <t>Salida para tomacorriente Trifasica 3F+T para caja 4x4 en tuberia EMT 3/4", en 3x10AWG F + 1x10 AWG T. incluye toma trifasica, longitud promedio por salida 0,5 m.</t>
  </si>
  <si>
    <t xml:space="preserve">Suministro e instalación de luminaria fluorescente 2x36W T8 hermetica, Incluye Conductor, mueble, sockets, balasto T8 con garantía superior a 2 años, Tubos, y Todos los Accesorios y Actividades para su Correcto Funcionamiento.  </t>
  </si>
  <si>
    <t>Suministro e Instalación de luminarias tipo CENIT. Luminaria industrial para descolgar 4x54W T5 120-277V alta luminosidad, con reflector de aluminio de alto desempeño, sin acrílico, Incluye, mueble, sockets, balastro electrónico rápido con garantía superior a 2 años, Tubos, apliques eléctricos, Tomas y, guayas de suspensión y Todos los Accesorios y Actividades para su Correcto Funcionamiento. Altura de suspensión de 3m</t>
  </si>
  <si>
    <t>Suministro e instalación de vidrio multilaminado blindado incoloro nivel I (impactos de arma cortas de munición 7/65 y 38mm) con espesor total de 20 mm y PVB 0,76. Incluye instalación con empaque siliconado y silicona estructural tipo Sikasil SG-20 de SIKA o equivalente de igual calidad o superior,  implementos y equipos para trabajos en alturas, y transporte. NO incluye carpintería de ningún tipo.</t>
  </si>
  <si>
    <t>Mantenimiento general preventivo con cambio de insumos de planta electrica de capacidad desde 150kVA hasta 199kVA. Incluye revision de bateria,  recarga de refrigerante; cambio  de aceite, filtros de aceite y filtros combustible (por originales), verificacion de cableado y modulos de control, revision de tuberia de escape y puebas funcionales (vacio y carga).  Zona Viejo Caldas Colombia (Tolima, Caldas, Quindio, Risaralda)</t>
  </si>
  <si>
    <t>Demolición manual de enchapes y acabados de muros de tipo liviano (cerámico, arcilla, o baldosas livianas de cemento), y su correspondiente pega. Incluye cargue, retiro, disposición de escombros a sitio aprobado por la autoridad ambiental. APLICA SOLO CUANDO EL MURO DE SOPORTE NO VA A SER DEMOLIDO.</t>
  </si>
  <si>
    <t>SUBTOTAL 1. PRELIMINARES, PROVISIONALES DE OBRA Y DEMOLICIONES.</t>
  </si>
  <si>
    <t>SUBTOTAL 2. MOVIMIENTOS DE TIERRAS, CIMENTACIONES, Y OTROS ENTERRADOS / SUBTERRÁNEOS DE TIPO ESTRUCTURAL.</t>
  </si>
  <si>
    <t>SUBTOTAL 3. REDES SUBTERRÁNEAS (hidrosanitarias, gas, eléctricas, comunicaciones, calderas, lavandería, ventilación, ambientales, etc.).</t>
  </si>
  <si>
    <t>SUBTOTAL 4. ESTRUCTURAS (Concreto, metal, madera) Y CONCRETOS ARQUITECTÓNICOS.</t>
  </si>
  <si>
    <t>SUBTOTAL 5. MAMPOSTERÍAS Y RELACIONADOS.</t>
  </si>
  <si>
    <t>SUBTOTAL 6. ELEMENTOS NO ESTRUCTURALES PREFABRICADOS Y/O FUNDIDOS EN SITIO.</t>
  </si>
  <si>
    <t>SUBTOTAL 7. CONSTRUCCIÓN LIVIANA EN SECO (Cielos rasos, divisiones, otros).</t>
  </si>
  <si>
    <t>SUBTOTAL 8. INSTALACIONES HIDROSANITARIAS, CONTRAINCENDIO, DE GAS, AIRES COMPRIMIDOS (redes y equipos).</t>
  </si>
  <si>
    <t>SUBTOTAL 10. INSTALACIONES ELÉCTRICAS, DE COMUNICACIONES, SEGURIDAD Y SONIDO (redes y equipos).</t>
  </si>
  <si>
    <t>SUBTOTAL 13. PAÑETES, REVOQUES Y REPELLOS.</t>
  </si>
  <si>
    <t>SUBTOTAL 14. ALISTADOS Y ACABADOS DE PISOS.</t>
  </si>
  <si>
    <t>SUBTOTAL 15. ALISTADOS, IMPERMEABILIZACIONES, ACABADOS DE CUBIERTAS Y SISTEMAS DE FACHADA.</t>
  </si>
  <si>
    <t>SUBTOTAL 16. CARPINTERÍA METÁLICA (Aluminio, acero y otros).</t>
  </si>
  <si>
    <t>SUBTOTAL 19. ENCHAPES.</t>
  </si>
  <si>
    <t>Suministro e instalacion luminaria tipo reflector Led de 200w, 120/220 voltios,  incluye accesorios de instalacion necesarios para su funcionamiento. incluye punto electrico en cabl encauchetado 3x12 AWG y tuberia EMT de 1/2 y salida en conduleta en T"</t>
  </si>
  <si>
    <t>SUBTOTAL 20. ILUMINACIÓN.</t>
  </si>
  <si>
    <t>SUBTOTAL 21. APARATOS SANITARIOS Y RELACIONADOS.</t>
  </si>
  <si>
    <t>SUBTOTAL 22. PINTURAS Y RECUBRIMIENTOS.</t>
  </si>
  <si>
    <t>SUBTOTAL 24. OBRAS EXTERIORES Y ZONAS LIBRES (dentro del lindero del lote).</t>
  </si>
  <si>
    <t>Tubería para alcantarillado de pared estructural 14" o 355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</si>
  <si>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Desmonte de tuberia EMT existente desde diametro 1/2 " hasta 1 1/4 ", incluye uniones, curvas, terminales, guaya de fijaciòn , y demas accesorios para su correcto montaje y fijaciòn.</t>
  </si>
  <si>
    <t>Suministro e instalacion de caja de paso de 15x15x10 cm, asegurada con chazo en muro.</t>
  </si>
  <si>
    <t>Red eléctrica trensada 3x12. 1x12 (fase roja, ó fase azul, ó fase amarilla)+ 1Nx12 (Blanco)+ 1Tx12(verde), con aislamineto LS-HFFR, para uso en salidas en redes reguladas, normales, y de iluminacion en oficina.</t>
  </si>
  <si>
    <t>Red eléctrica Trifásica en Cable de Cu en 4 x N°  8 AWG (3 Fases + 1 Neutro) + 1 x N° 10T AWG  LS-HFFR°</t>
  </si>
  <si>
    <t>Salida interruptor sensor de proximidad tecnologia dual (ocupación e iluminación) 360° cobertura instalación a  techo cobertura radial 7 m horizontal a 3 m de instalación vertical , conexión AC, tuberia PVC regateada por pared, elementos de fijacion.</t>
  </si>
  <si>
    <t>Salida de Tomacorriente normal doble con polo a tierra calidad tipo levinton ó superior en canaleta, se realizan en cable trensado 3x12 No.12 LS-HFFR, incluye troquel, toma corriente, conector autodesforre 3M, y todos los accesorios y actividades para su correcto funcionamiento.(longitud promedio por salida 0,5 m.)</t>
  </si>
  <si>
    <t>Salida de Tomacorriente regulada doble con polo a tierra calidad tipo levinton ó superior  en canaleta, se realizan en cable trensado 3x12 No.12 LS-HFFR, incluye troquel, toma corriente, conector autodesforre 3M, y todos los accesorios y actividades para su correcto funcionamiento.(longitud promedio por salida 0,5 m.)</t>
  </si>
  <si>
    <t>Salida para toma bifasica 50A 2F+T para caja 4x4 en tuberia EMT 3/4" ó PVC 3/4", en 2x10AWG F + 1x10 AWG T. incluye toma bifasica, longitud promedio por salida 0,5 m.</t>
  </si>
  <si>
    <t>Suministro e Instalación de luminaria E27, Incluye roseta, luminaria ahorradora de energía 40W  y Todos los Accesorios y Actividades para su Correcto Funcionamiento.</t>
  </si>
  <si>
    <t>Desmonte de lamparas de interior, incluye transporte, manejo adecuado y desecho de tubos florecentes, protocolo de devolucion y diagnostico de la luminaria desmontada.</t>
  </si>
  <si>
    <t>MANTENIMIENTO DE LUMINARIAS</t>
  </si>
  <si>
    <t>1.3</t>
  </si>
  <si>
    <t>1.3.2</t>
  </si>
  <si>
    <t>1.3.2.1</t>
  </si>
  <si>
    <t>1.3.4</t>
  </si>
  <si>
    <t>1.3.4.5</t>
  </si>
  <si>
    <t>1.3.5</t>
  </si>
  <si>
    <t>1.3.5.2</t>
  </si>
  <si>
    <t>1.3.6</t>
  </si>
  <si>
    <t>1.3.6.7</t>
  </si>
  <si>
    <t>1.3.6.8</t>
  </si>
  <si>
    <t>1.3.6.23</t>
  </si>
  <si>
    <t>1.3.6.24</t>
  </si>
  <si>
    <t>1.3.6.34</t>
  </si>
  <si>
    <t>1.3.6.35</t>
  </si>
  <si>
    <t>1.3.7</t>
  </si>
  <si>
    <t>1.3.7.4</t>
  </si>
  <si>
    <t>1.3.7.5</t>
  </si>
  <si>
    <t>1.3.8</t>
  </si>
  <si>
    <t>1.3.8.3</t>
  </si>
  <si>
    <t>1.3.8.6</t>
  </si>
  <si>
    <t>1.3.8.7</t>
  </si>
  <si>
    <t>.1</t>
  </si>
  <si>
    <t>2.2</t>
  </si>
  <si>
    <t>2.2.1</t>
  </si>
  <si>
    <t>2.2.1.14</t>
  </si>
  <si>
    <t>2.3.3</t>
  </si>
  <si>
    <t>2.4</t>
  </si>
  <si>
    <t>2.4.2</t>
  </si>
  <si>
    <t>.2</t>
  </si>
  <si>
    <t>3.1</t>
  </si>
  <si>
    <t>3.1.10</t>
  </si>
  <si>
    <t>3.2</t>
  </si>
  <si>
    <t>3.2.2</t>
  </si>
  <si>
    <t>3.2.2.4</t>
  </si>
  <si>
    <t>3.2.5</t>
  </si>
  <si>
    <t>3.2.5.1</t>
  </si>
  <si>
    <t>3.2.7</t>
  </si>
  <si>
    <t>3.2.7.8</t>
  </si>
  <si>
    <t>3.2.9</t>
  </si>
  <si>
    <t>3.2.9.1</t>
  </si>
  <si>
    <t>.3</t>
  </si>
  <si>
    <t>4.3</t>
  </si>
  <si>
    <t>4.3.1</t>
  </si>
  <si>
    <t>4.4</t>
  </si>
  <si>
    <t>4.4.4</t>
  </si>
  <si>
    <t>4.4.4.1</t>
  </si>
  <si>
    <t>.4</t>
  </si>
  <si>
    <t>5.2</t>
  </si>
  <si>
    <t>5.2.11</t>
  </si>
  <si>
    <t>5.4</t>
  </si>
  <si>
    <t>5.4.2</t>
  </si>
  <si>
    <t>5.5</t>
  </si>
  <si>
    <t>5.5.4</t>
  </si>
  <si>
    <t>5.6</t>
  </si>
  <si>
    <t>5.6.1</t>
  </si>
  <si>
    <t>.5</t>
  </si>
  <si>
    <t>6.1</t>
  </si>
  <si>
    <t>6.1.8</t>
  </si>
  <si>
    <t>6.1.8.2</t>
  </si>
  <si>
    <t>6.2</t>
  </si>
  <si>
    <t>6.2.4</t>
  </si>
  <si>
    <t>.6</t>
  </si>
  <si>
    <t>7.1</t>
  </si>
  <si>
    <t>7.1.2</t>
  </si>
  <si>
    <t>7.1.2.4</t>
  </si>
  <si>
    <t>7.1.2.5</t>
  </si>
  <si>
    <t>7.1.3</t>
  </si>
  <si>
    <t>7.3</t>
  </si>
  <si>
    <t>7.3.7</t>
  </si>
  <si>
    <t>.7</t>
  </si>
  <si>
    <t>8.1</t>
  </si>
  <si>
    <t>8.1.3</t>
  </si>
  <si>
    <t>8.1.3.3</t>
  </si>
  <si>
    <t>8.1.3.8</t>
  </si>
  <si>
    <t>8.1.3.12</t>
  </si>
  <si>
    <t>8.1.3.19</t>
  </si>
  <si>
    <t>8.1.6</t>
  </si>
  <si>
    <t>8.1.6.1</t>
  </si>
  <si>
    <t>8.1.6.4</t>
  </si>
  <si>
    <t>8.1.6.5</t>
  </si>
  <si>
    <t>8.1.6.11</t>
  </si>
  <si>
    <t>8.1.8</t>
  </si>
  <si>
    <t>8.1.8.4</t>
  </si>
  <si>
    <t>8.1.8.6</t>
  </si>
  <si>
    <t>8.1.9</t>
  </si>
  <si>
    <t>8.1.9.1</t>
  </si>
  <si>
    <t>8.3</t>
  </si>
  <si>
    <t>8.3.1</t>
  </si>
  <si>
    <t>8.3.1.4</t>
  </si>
  <si>
    <t>8.3.1.5</t>
  </si>
  <si>
    <t>8.3.2</t>
  </si>
  <si>
    <t>8.3.2.2</t>
  </si>
  <si>
    <t>8.3.2.3</t>
  </si>
  <si>
    <t>8.3.3</t>
  </si>
  <si>
    <t>8.3.3.1</t>
  </si>
  <si>
    <t>.8</t>
  </si>
  <si>
    <t>10.2</t>
  </si>
  <si>
    <t>10.2.1</t>
  </si>
  <si>
    <t>10.2.1.2</t>
  </si>
  <si>
    <t>10.2.1.4</t>
  </si>
  <si>
    <t>10.2.1.10</t>
  </si>
  <si>
    <t>10.2.1.12</t>
  </si>
  <si>
    <t>10.2.1.33</t>
  </si>
  <si>
    <t>10.2.1.35</t>
  </si>
  <si>
    <t>10.2.2</t>
  </si>
  <si>
    <t>10.2.2.5</t>
  </si>
  <si>
    <t>10.2.2.7</t>
  </si>
  <si>
    <t>10.2.3</t>
  </si>
  <si>
    <t>10.2.3.42</t>
  </si>
  <si>
    <t>10.2.3.45</t>
  </si>
  <si>
    <t>10.2.5</t>
  </si>
  <si>
    <t>10.2.5.5</t>
  </si>
  <si>
    <t>10.2.5.9</t>
  </si>
  <si>
    <t>10.2.5.15</t>
  </si>
  <si>
    <t>10.2.6</t>
  </si>
  <si>
    <t>10.2.6.1</t>
  </si>
  <si>
    <t>10.2.6.2</t>
  </si>
  <si>
    <t>10.2.6.6</t>
  </si>
  <si>
    <t>10.2.6.7</t>
  </si>
  <si>
    <t>10.3</t>
  </si>
  <si>
    <t>10.3.4</t>
  </si>
  <si>
    <t>10.3.4.1</t>
  </si>
  <si>
    <t>.10</t>
  </si>
  <si>
    <t>13.1</t>
  </si>
  <si>
    <t>13.1.1</t>
  </si>
  <si>
    <t>13.1.5</t>
  </si>
  <si>
    <t>13.1.14</t>
  </si>
  <si>
    <t>.13</t>
  </si>
  <si>
    <t>14.1</t>
  </si>
  <si>
    <t>14.1.2</t>
  </si>
  <si>
    <t>14.2</t>
  </si>
  <si>
    <t>14.2.1</t>
  </si>
  <si>
    <t>14.2.1.1</t>
  </si>
  <si>
    <t>14.2.4</t>
  </si>
  <si>
    <t>14.2.4.3</t>
  </si>
  <si>
    <t>14.3.2</t>
  </si>
  <si>
    <t>14.3.2.1</t>
  </si>
  <si>
    <t>14.3.4</t>
  </si>
  <si>
    <t>14.3.4.1</t>
  </si>
  <si>
    <t>.14</t>
  </si>
  <si>
    <t>15.1</t>
  </si>
  <si>
    <t>15.1.1</t>
  </si>
  <si>
    <t>15.1.1.1</t>
  </si>
  <si>
    <t>15.1.1.7</t>
  </si>
  <si>
    <t>15.2</t>
  </si>
  <si>
    <t>15.2.5</t>
  </si>
  <si>
    <t>15.2.5.2</t>
  </si>
  <si>
    <t>15.2.7</t>
  </si>
  <si>
    <t>15.2.7.6</t>
  </si>
  <si>
    <t>.15</t>
  </si>
  <si>
    <t>16.1</t>
  </si>
  <si>
    <t>16.1.1</t>
  </si>
  <si>
    <t>16.1.1.1</t>
  </si>
  <si>
    <t>16.1.1.5</t>
  </si>
  <si>
    <t>16.2</t>
  </si>
  <si>
    <t>16.2.2</t>
  </si>
  <si>
    <t>16.2.2.3</t>
  </si>
  <si>
    <t>16.2.6</t>
  </si>
  <si>
    <t>16.2.6.1</t>
  </si>
  <si>
    <t>16.2.7</t>
  </si>
  <si>
    <t>16.2.7.26</t>
  </si>
  <si>
    <t>16.2.8</t>
  </si>
  <si>
    <t>16.4</t>
  </si>
  <si>
    <t>16.4.11</t>
  </si>
  <si>
    <t>.16</t>
  </si>
  <si>
    <t>19.1</t>
  </si>
  <si>
    <t>19.1.1</t>
  </si>
  <si>
    <t>.19</t>
  </si>
  <si>
    <t>20.1</t>
  </si>
  <si>
    <t>20.1.5</t>
  </si>
  <si>
    <t>20.1.8</t>
  </si>
  <si>
    <t>20.3</t>
  </si>
  <si>
    <t>20.3.4</t>
  </si>
  <si>
    <t>20.3.6</t>
  </si>
  <si>
    <t>20.4</t>
  </si>
  <si>
    <t>20.4.3</t>
  </si>
  <si>
    <t>20.6</t>
  </si>
  <si>
    <t>20.6.3</t>
  </si>
  <si>
    <t>.20</t>
  </si>
  <si>
    <t>21.1</t>
  </si>
  <si>
    <t>21.1.3</t>
  </si>
  <si>
    <t>21.1.25</t>
  </si>
  <si>
    <t>21.1.32</t>
  </si>
  <si>
    <t>.21</t>
  </si>
  <si>
    <t>22.1</t>
  </si>
  <si>
    <t>22.1.7</t>
  </si>
  <si>
    <t>22.1.15</t>
  </si>
  <si>
    <t>22.5</t>
  </si>
  <si>
    <t>22.5.1</t>
  </si>
  <si>
    <t>.22</t>
  </si>
  <si>
    <t>24.2</t>
  </si>
  <si>
    <t>24.2.4</t>
  </si>
  <si>
    <t>24.3</t>
  </si>
  <si>
    <t>24.3.4</t>
  </si>
  <si>
    <t>24.3.4.1</t>
  </si>
  <si>
    <t>.24</t>
  </si>
  <si>
    <t>26.4</t>
  </si>
  <si>
    <t>.26</t>
  </si>
  <si>
    <t>SUBTOTAL 26. MOBILIARIO, DOTACIONES, SEÑALIZACIÓN, ASEO Y FINALES.</t>
  </si>
  <si>
    <t>EPMSC APARTADO</t>
  </si>
  <si>
    <t>MANTENIMIENTO DE LA RED HIDROSANITARIA, DE GAS, BATERÍAS DE BAÑOS, ARCHIVO Y ALMACÉN</t>
  </si>
  <si>
    <t xml:space="preserve">COSTO TOTAL DIRECTOS-INDIRECTOS </t>
  </si>
  <si>
    <t xml:space="preserve">ESTUDIOS Y DISEÑOS </t>
  </si>
  <si>
    <t xml:space="preserve">ESTUDIOS Y DISEÑOS + IVA </t>
  </si>
  <si>
    <t>26.4.16</t>
  </si>
  <si>
    <t>Aseo manual general final contemplando la limpieza con ácido muriático (clorhídrico) para lavar y descurtir tanto muros y pisos en concreto y/o arcilla de las manchas de cemento mortero y otros, protegiendo las carpinterías durante el proceso, retiro de impurezas superficiales de los muros con gratas (cepillos) metálicas y de nylon, lijado (en caso de requerirse), lavando y restregando los pisos, limpiando la ventanería interna y externamente, retirando posibles escombros menores restantes en ductos y otros, enjuague y limpieza final con agua a presión, y cualquier otra actividad necesaria para garantizar la entrega en total limpieza de los sitios trabajados durante la obra. Incluye implementos para trabajos en alturas. El pago por m2 será medido en la planta del área construida e intervenida.</t>
  </si>
  <si>
    <t xml:space="preserve">IVA ESTUDIOS Y DISEÑOS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</si>
</sst>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quot;$&quot;* #,##0_-;\-&quot;$&quot;* #,##0_-;_-&quot;$&quot;* &quot;-&quot;_-;_-@_-"/>
    <numFmt numFmtId="165" formatCode="_-&quot;$&quot;* #,##0.00_-;\-&quot;$&quot;* #,##0.00_-;_-&quot;$&quot;* &quot;-&quot;??_-;_-@_-"/>
    <numFmt numFmtId="166" formatCode="_-* #,##0.00\ &quot;Pts&quot;_-;\-* #,##0.00\ &quot;Pts&quot;_-;_-* &quot;-&quot;??\ &quot;Pts&quot;_-;_-@_-"/>
    <numFmt numFmtId="167" formatCode="_-* #,##0.00\ _P_t_s_-;\-* #,##0.00\ _P_t_s_-;_-* &quot;-&quot;??\ _P_t_s_-;_-@_-"/>
    <numFmt numFmtId="168" formatCode="_-[$$-240A]* #,##0.00_-;\-[$$-240A]* #,##0.00_-;_-[$$-240A]* &quot;-&quot;??_-;_-@_-"/>
    <numFmt numFmtId="169" formatCode="&quot;$&quot;\ #,##0"/>
    <numFmt numFmtId="170" formatCode="#,##0.00000"/>
    <numFmt numFmtId="171" formatCode="dd\ /\ mmm\ /\ yyyy"/>
    <numFmt numFmtId="172" formatCode="_ * #,##0.00_ ;_ * \-#,##0.00_ ;_ * &quot;-&quot;??_ ;_ @_ "/>
  </numFmts>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1"/>
      <name val="Arial"/>
      <family val="2"/>
    </font>
    <font>
      <sz val="11"/>
      <color theme="1"/>
      <name val="Arial"/>
      <family val="2"/>
    </font>
    <font>
      <b/>
      <sz val="8"/>
      <name val="Trebuchet MS"/>
      <family val="2"/>
    </font>
    <font>
      <sz val="8"/>
      <name val="Trebuchet MS"/>
      <family val="2"/>
    </font>
    <font>
      <b/>
      <sz val="8"/>
      <color rgb="FFFF0000"/>
      <name val="Trebuchet MS"/>
      <family val="2"/>
    </font>
    <font>
      <b/>
      <sz val="8"/>
      <color rgb="FF3333FF"/>
      <name val="Trebuchet MS"/>
      <family val="2"/>
    </font>
    <font>
      <b/>
      <sz val="8"/>
      <color theme="0" tint="-0.249977111117893"/>
      <name val="Trebuchet MS"/>
      <family val="2"/>
    </font>
    <font>
      <sz val="9"/>
      <name val="Trebuchet MS"/>
      <family val="2"/>
    </font>
    <font>
      <sz val="11"/>
      <color rgb="FFFF0000"/>
      <name val="Calibri"/>
      <family val="2"/>
      <scheme val="minor"/>
    </font>
    <font>
      <b/>
      <sz val="11"/>
      <color theme="1"/>
      <name val="Calibri"/>
      <family val="2"/>
      <scheme val="minor"/>
    </font>
    <font>
      <sz val="12"/>
      <color theme="1"/>
      <name val="Calibri"/>
      <family val="2"/>
      <scheme val="minor"/>
    </font>
    <font>
      <sz val="11"/>
      <color theme="1"/>
      <name val="Calibri"/>
      <family val="2"/>
    </font>
    <font>
      <sz val="8"/>
      <color theme="1"/>
      <name val="Calibri"/>
      <family val="2"/>
      <scheme val="minor"/>
    </font>
    <font>
      <sz val="9"/>
      <color theme="1"/>
      <name val="Calibri"/>
      <family val="2"/>
      <scheme val="minor"/>
    </font>
    <font>
      <b/>
      <sz val="9"/>
      <color theme="1"/>
      <name val="Calibri"/>
      <family val="2"/>
      <scheme val="minor"/>
    </font>
    <font>
      <sz val="12"/>
      <color rgb="FFFF0000"/>
      <name val="Arial Narrow"/>
      <family val="2"/>
    </font>
    <font>
      <sz val="10"/>
      <color theme="1"/>
      <name val="Calibri"/>
      <family val="2"/>
      <scheme val="minor"/>
    </font>
    <font>
      <sz val="8"/>
      <color rgb="FFFF0000"/>
      <name val="Calibri"/>
      <family val="2"/>
      <scheme val="minor"/>
    </font>
    <font>
      <sz val="9"/>
      <color rgb="FFFF0000"/>
      <name val="Arial Narrow"/>
      <family val="2"/>
    </font>
    <font>
      <b/>
      <sz val="10"/>
      <color rgb="FFFF0000"/>
      <name val="Arial"/>
      <family val="2"/>
    </font>
    <font>
      <sz val="10"/>
      <color indexed="8"/>
      <name val="MS Sans Serif"/>
      <family val="2"/>
    </font>
    <font>
      <b/>
      <sz val="11"/>
      <color rgb="FFFF0000"/>
      <name val="Arial"/>
      <family val="2"/>
    </font>
    <font>
      <sz val="10"/>
      <name val="MS Sans Serif"/>
      <family val="2"/>
    </font>
    <font>
      <sz val="10"/>
      <name val="Tahoma"/>
      <family val="2"/>
    </font>
    <font>
      <sz val="10"/>
      <name val="MS Sans Serif"/>
      <family val="2"/>
    </font>
  </fonts>
  <fills count="10">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9" tint="0.59999389629810485"/>
        <bgColor indexed="64"/>
      </patternFill>
    </fill>
  </fills>
  <borders count="34">
    <border>
      <left/>
      <right/>
      <top/>
      <bottom/>
      <diagonal/>
    </border>
    <border>
      <left style="medium">
        <color auto="1"/>
      </left>
      <right style="thin">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medium">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right/>
      <top/>
      <bottom style="medium">
        <color auto="1"/>
      </bottom>
      <diagonal/>
    </border>
    <border>
      <left/>
      <right style="thin">
        <color auto="1"/>
      </right>
      <top style="thin">
        <color auto="1"/>
      </top>
      <bottom style="thin">
        <color auto="1"/>
      </bottom>
      <diagonal/>
    </border>
    <border>
      <left/>
      <right style="thin">
        <color auto="1"/>
      </right>
      <top style="medium">
        <color auto="1"/>
      </top>
      <bottom style="thin">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medium">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33">
    <xf numFmtId="0" fontId="0" fillId="0" borderId="0"/>
    <xf numFmtId="167" fontId="5" fillId="0" borderId="0" applyFont="0" applyFill="0" applyBorder="0" applyAlignment="0" applyProtection="0"/>
    <xf numFmtId="167" fontId="6" fillId="0" borderId="0" applyFont="0" applyFill="0" applyBorder="0" applyAlignment="0" applyProtection="0"/>
    <xf numFmtId="166" fontId="5" fillId="0" borderId="0" applyFont="0" applyFill="0" applyBorder="0" applyAlignment="0" applyProtection="0"/>
    <xf numFmtId="166" fontId="6" fillId="0" borderId="0" applyFont="0" applyFill="0" applyBorder="0" applyAlignment="0" applyProtection="0"/>
    <xf numFmtId="0" fontId="6" fillId="0" borderId="0"/>
    <xf numFmtId="0" fontId="6" fillId="0" borderId="0"/>
    <xf numFmtId="9" fontId="5" fillId="0" borderId="0" applyFont="0" applyFill="0" applyBorder="0" applyAlignment="0" applyProtection="0"/>
    <xf numFmtId="9" fontId="6" fillId="0" borderId="0" applyFont="0" applyFill="0" applyBorder="0" applyAlignment="0" applyProtection="0"/>
    <xf numFmtId="0" fontId="8" fillId="0" borderId="0"/>
    <xf numFmtId="0" fontId="5" fillId="0" borderId="0"/>
    <xf numFmtId="0" fontId="4" fillId="0" borderId="0"/>
    <xf numFmtId="167"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3" fillId="0" borderId="0"/>
    <xf numFmtId="0" fontId="2" fillId="0" borderId="0"/>
    <xf numFmtId="0" fontId="2" fillId="0" borderId="0"/>
    <xf numFmtId="164" fontId="5" fillId="0" borderId="0" applyFont="0" applyFill="0" applyBorder="0" applyAlignment="0" applyProtection="0"/>
    <xf numFmtId="0" fontId="5" fillId="0" borderId="0"/>
    <xf numFmtId="0" fontId="2" fillId="0" borderId="0"/>
    <xf numFmtId="0" fontId="2" fillId="0" borderId="0"/>
    <xf numFmtId="0" fontId="17" fillId="0" borderId="0"/>
    <xf numFmtId="0" fontId="27" fillId="0" borderId="0"/>
    <xf numFmtId="165" fontId="17" fillId="0" borderId="0" applyFont="0" applyFill="0" applyBorder="0" applyAlignment="0" applyProtection="0"/>
    <xf numFmtId="0" fontId="1" fillId="0" borderId="0"/>
    <xf numFmtId="0" fontId="29" fillId="0" borderId="0"/>
    <xf numFmtId="0" fontId="30" fillId="0" borderId="0"/>
    <xf numFmtId="38" fontId="31" fillId="0" borderId="0" applyFont="0" applyFill="0" applyBorder="0" applyAlignment="0" applyProtection="0"/>
    <xf numFmtId="40" fontId="31" fillId="0" borderId="0" applyFont="0" applyFill="0" applyBorder="0" applyAlignment="0" applyProtection="0"/>
    <xf numFmtId="172" fontId="5" fillId="0" borderId="0" applyFont="0" applyFill="0" applyBorder="0" applyAlignment="0" applyProtection="0"/>
  </cellStyleXfs>
  <cellXfs count="177">
    <xf numFmtId="0" fontId="0" fillId="0" borderId="0" xfId="0"/>
    <xf numFmtId="0" fontId="10" fillId="0" borderId="0" xfId="0" applyFont="1" applyAlignment="1">
      <alignment horizontal="center" vertical="center"/>
    </xf>
    <xf numFmtId="0" fontId="9" fillId="4" borderId="8" xfId="0" applyFont="1" applyFill="1" applyBorder="1" applyAlignment="1">
      <alignment horizontal="left" vertical="center"/>
    </xf>
    <xf numFmtId="0" fontId="9" fillId="3" borderId="8" xfId="0" applyFont="1" applyFill="1" applyBorder="1" applyAlignment="1">
      <alignment horizontal="left" vertical="center"/>
    </xf>
    <xf numFmtId="0" fontId="9" fillId="3" borderId="8" xfId="0" applyFont="1" applyFill="1" applyBorder="1" applyAlignment="1">
      <alignment horizontal="center" vertical="center"/>
    </xf>
    <xf numFmtId="0" fontId="9" fillId="4" borderId="8" xfId="0" applyFont="1" applyFill="1" applyBorder="1" applyAlignment="1">
      <alignment horizontal="justify" vertical="center"/>
    </xf>
    <xf numFmtId="0" fontId="9" fillId="3" borderId="16" xfId="0" applyFont="1" applyFill="1" applyBorder="1" applyAlignment="1">
      <alignment horizontal="justify" vertical="center"/>
    </xf>
    <xf numFmtId="0" fontId="9" fillId="3" borderId="15" xfId="0" applyFont="1" applyFill="1" applyBorder="1" applyAlignment="1">
      <alignment horizontal="justify" vertical="center"/>
    </xf>
    <xf numFmtId="0" fontId="10" fillId="4" borderId="8" xfId="0" applyFont="1" applyFill="1" applyBorder="1" applyAlignment="1">
      <alignment horizontal="justify" vertical="center"/>
    </xf>
    <xf numFmtId="0" fontId="9" fillId="2" borderId="8" xfId="0" applyFont="1" applyFill="1" applyBorder="1" applyAlignment="1">
      <alignment horizontal="justify" vertical="center"/>
    </xf>
    <xf numFmtId="0" fontId="9" fillId="2" borderId="8" xfId="0" applyFont="1" applyFill="1" applyBorder="1" applyAlignment="1">
      <alignment horizontal="center" vertical="center" wrapText="1"/>
    </xf>
    <xf numFmtId="0" fontId="10" fillId="0" borderId="0" xfId="0" applyFont="1" applyAlignment="1">
      <alignment horizontal="justify" vertical="center"/>
    </xf>
    <xf numFmtId="0" fontId="12" fillId="0" borderId="5" xfId="0" applyFont="1" applyBorder="1" applyAlignment="1">
      <alignment horizontal="left" vertical="center" wrapText="1"/>
    </xf>
    <xf numFmtId="0" fontId="11" fillId="0" borderId="11" xfId="0" applyFont="1" applyBorder="1" applyAlignment="1">
      <alignment horizontal="left" vertical="center" wrapText="1"/>
    </xf>
    <xf numFmtId="0" fontId="10" fillId="0" borderId="5" xfId="0" applyFont="1" applyBorder="1" applyAlignment="1">
      <alignment horizontal="left" vertical="center" wrapText="1"/>
    </xf>
    <xf numFmtId="2" fontId="9" fillId="3" borderId="8" xfId="1" applyNumberFormat="1" applyFont="1" applyFill="1" applyBorder="1" applyAlignment="1">
      <alignment horizontal="left" vertical="center"/>
    </xf>
    <xf numFmtId="2" fontId="9" fillId="2" borderId="8" xfId="1" applyNumberFormat="1" applyFont="1" applyFill="1" applyBorder="1" applyAlignment="1">
      <alignment horizontal="justify" vertical="center" wrapText="1"/>
    </xf>
    <xf numFmtId="0" fontId="11" fillId="0" borderId="24" xfId="0" applyFont="1" applyBorder="1" applyAlignment="1">
      <alignment horizontal="left" vertical="center" wrapText="1"/>
    </xf>
    <xf numFmtId="2" fontId="11" fillId="0" borderId="11" xfId="1" applyNumberFormat="1" applyFont="1" applyBorder="1" applyAlignment="1">
      <alignment horizontal="center" vertical="center" wrapText="1"/>
    </xf>
    <xf numFmtId="0" fontId="9" fillId="0" borderId="5" xfId="0" applyFont="1" applyBorder="1" applyAlignment="1">
      <alignment horizontal="left" vertical="center" wrapText="1"/>
    </xf>
    <xf numFmtId="0" fontId="11" fillId="0" borderId="2" xfId="0" applyFont="1" applyBorder="1" applyAlignment="1">
      <alignment horizontal="left" vertical="center" wrapText="1"/>
    </xf>
    <xf numFmtId="0" fontId="12" fillId="0" borderId="10" xfId="0" applyFont="1" applyBorder="1" applyAlignment="1">
      <alignment horizontal="left" vertical="center" wrapText="1"/>
    </xf>
    <xf numFmtId="168" fontId="9" fillId="3" borderId="8" xfId="3" applyNumberFormat="1" applyFont="1" applyFill="1" applyBorder="1" applyAlignment="1">
      <alignment horizontal="center" vertical="center"/>
    </xf>
    <xf numFmtId="0" fontId="14" fillId="0" borderId="0" xfId="0" applyFont="1" applyAlignment="1">
      <alignment horizontal="center" vertical="center"/>
    </xf>
    <xf numFmtId="0" fontId="18" fillId="3" borderId="0" xfId="11" applyFont="1" applyFill="1"/>
    <xf numFmtId="0" fontId="4" fillId="3" borderId="0" xfId="11" applyFill="1"/>
    <xf numFmtId="0" fontId="4" fillId="3" borderId="0" xfId="11" applyFill="1" applyAlignment="1">
      <alignment horizontal="center"/>
    </xf>
    <xf numFmtId="169" fontId="17" fillId="3" borderId="0" xfId="11" applyNumberFormat="1" applyFont="1" applyFill="1" applyAlignment="1">
      <alignment horizontal="center"/>
    </xf>
    <xf numFmtId="169" fontId="4" fillId="3" borderId="0" xfId="11" applyNumberFormat="1" applyFill="1"/>
    <xf numFmtId="0" fontId="19" fillId="3" borderId="5" xfId="11" applyFont="1" applyFill="1" applyBorder="1" applyAlignment="1" applyProtection="1">
      <alignment horizontal="center" vertical="top" wrapText="1"/>
      <protection hidden="1"/>
    </xf>
    <xf numFmtId="0" fontId="19" fillId="3" borderId="5" xfId="11" applyFont="1" applyFill="1" applyBorder="1" applyAlignment="1" applyProtection="1">
      <alignment vertical="top" wrapText="1"/>
      <protection hidden="1"/>
    </xf>
    <xf numFmtId="0" fontId="15" fillId="3" borderId="0" xfId="11" applyFont="1" applyFill="1" applyProtection="1">
      <protection hidden="1"/>
    </xf>
    <xf numFmtId="3" fontId="20" fillId="2" borderId="5" xfId="11" applyNumberFormat="1" applyFont="1" applyFill="1" applyBorder="1" applyAlignment="1" applyProtection="1">
      <alignment horizontal="center"/>
      <protection hidden="1"/>
    </xf>
    <xf numFmtId="0" fontId="20" fillId="2" borderId="5" xfId="11" applyFont="1" applyFill="1" applyBorder="1" applyAlignment="1" applyProtection="1">
      <alignment horizontal="center"/>
      <protection hidden="1"/>
    </xf>
    <xf numFmtId="1" fontId="20" fillId="2" borderId="5" xfId="11" applyNumberFormat="1" applyFont="1" applyFill="1" applyBorder="1" applyAlignment="1" applyProtection="1">
      <alignment horizontal="center"/>
      <protection hidden="1"/>
    </xf>
    <xf numFmtId="0" fontId="20" fillId="2" borderId="5" xfId="11" applyFont="1" applyFill="1" applyBorder="1" applyProtection="1">
      <protection hidden="1"/>
    </xf>
    <xf numFmtId="3" fontId="20" fillId="6" borderId="5" xfId="11" applyNumberFormat="1" applyFont="1" applyFill="1" applyBorder="1" applyAlignment="1" applyProtection="1">
      <alignment horizontal="center"/>
      <protection hidden="1"/>
    </xf>
    <xf numFmtId="0" fontId="20" fillId="6" borderId="5" xfId="11" applyFont="1" applyFill="1" applyBorder="1" applyAlignment="1" applyProtection="1">
      <alignment horizontal="center"/>
      <protection hidden="1"/>
    </xf>
    <xf numFmtId="1" fontId="20" fillId="6" borderId="5" xfId="11" applyNumberFormat="1" applyFont="1" applyFill="1" applyBorder="1" applyAlignment="1" applyProtection="1">
      <alignment horizontal="center"/>
      <protection hidden="1"/>
    </xf>
    <xf numFmtId="0" fontId="20" fillId="6" borderId="5" xfId="11" applyFont="1" applyFill="1" applyBorder="1" applyProtection="1">
      <protection hidden="1"/>
    </xf>
    <xf numFmtId="3" fontId="20" fillId="7" borderId="5" xfId="11" applyNumberFormat="1" applyFont="1" applyFill="1" applyBorder="1" applyAlignment="1" applyProtection="1">
      <alignment horizontal="center"/>
      <protection hidden="1"/>
    </xf>
    <xf numFmtId="0" fontId="20" fillId="7" borderId="5" xfId="11" applyFont="1" applyFill="1" applyBorder="1" applyAlignment="1" applyProtection="1">
      <alignment horizontal="center"/>
      <protection hidden="1"/>
    </xf>
    <xf numFmtId="1" fontId="20" fillId="7" borderId="5" xfId="11" applyNumberFormat="1" applyFont="1" applyFill="1" applyBorder="1" applyAlignment="1" applyProtection="1">
      <alignment horizontal="center"/>
      <protection hidden="1"/>
    </xf>
    <xf numFmtId="0" fontId="20" fillId="7" borderId="5" xfId="11" applyFont="1" applyFill="1" applyBorder="1" applyProtection="1">
      <protection hidden="1"/>
    </xf>
    <xf numFmtId="3" fontId="20" fillId="8" borderId="5" xfId="11" applyNumberFormat="1" applyFont="1" applyFill="1" applyBorder="1" applyAlignment="1" applyProtection="1">
      <alignment horizontal="center"/>
      <protection hidden="1"/>
    </xf>
    <xf numFmtId="0" fontId="20" fillId="8" borderId="5" xfId="11" applyFont="1" applyFill="1" applyBorder="1" applyAlignment="1" applyProtection="1">
      <alignment horizontal="center"/>
      <protection hidden="1"/>
    </xf>
    <xf numFmtId="1" fontId="20" fillId="8" borderId="5" xfId="11" applyNumberFormat="1" applyFont="1" applyFill="1" applyBorder="1" applyAlignment="1" applyProtection="1">
      <alignment horizontal="center"/>
      <protection hidden="1"/>
    </xf>
    <xf numFmtId="0" fontId="20" fillId="8" borderId="5" xfId="11" applyFont="1" applyFill="1" applyBorder="1" applyProtection="1">
      <protection hidden="1"/>
    </xf>
    <xf numFmtId="3" fontId="20" fillId="9" borderId="5" xfId="11" applyNumberFormat="1" applyFont="1" applyFill="1" applyBorder="1" applyAlignment="1" applyProtection="1">
      <alignment horizontal="center"/>
      <protection hidden="1"/>
    </xf>
    <xf numFmtId="0" fontId="20" fillId="9" borderId="5" xfId="11" applyFont="1" applyFill="1" applyBorder="1" applyAlignment="1" applyProtection="1">
      <alignment horizontal="center"/>
      <protection hidden="1"/>
    </xf>
    <xf numFmtId="1" fontId="20" fillId="9" borderId="5" xfId="11" applyNumberFormat="1" applyFont="1" applyFill="1" applyBorder="1" applyAlignment="1" applyProtection="1">
      <alignment horizontal="center"/>
      <protection hidden="1"/>
    </xf>
    <xf numFmtId="0" fontId="20" fillId="9" borderId="5" xfId="11" applyFont="1" applyFill="1" applyBorder="1" applyProtection="1">
      <protection hidden="1"/>
    </xf>
    <xf numFmtId="0" fontId="22" fillId="3" borderId="0" xfId="11" applyFont="1" applyFill="1" applyProtection="1">
      <protection hidden="1"/>
    </xf>
    <xf numFmtId="0" fontId="4" fillId="3" borderId="0" xfId="11" applyFill="1" applyProtection="1">
      <protection hidden="1"/>
    </xf>
    <xf numFmtId="170" fontId="23" fillId="3" borderId="0" xfId="11" applyNumberFormat="1" applyFont="1" applyFill="1" applyAlignment="1" applyProtection="1">
      <alignment horizontal="center"/>
      <protection hidden="1"/>
    </xf>
    <xf numFmtId="1" fontId="4" fillId="3" borderId="0" xfId="11" applyNumberFormat="1" applyFill="1" applyAlignment="1" applyProtection="1">
      <alignment horizontal="center"/>
      <protection hidden="1"/>
    </xf>
    <xf numFmtId="0" fontId="24" fillId="3" borderId="0" xfId="11" applyFont="1" applyFill="1" applyAlignment="1" applyProtection="1">
      <alignment horizontal="center" vertical="top" wrapText="1"/>
      <protection hidden="1"/>
    </xf>
    <xf numFmtId="0" fontId="24" fillId="3" borderId="0" xfId="11" applyFont="1" applyFill="1" applyAlignment="1" applyProtection="1">
      <alignment vertical="top" wrapText="1"/>
      <protection hidden="1"/>
    </xf>
    <xf numFmtId="0" fontId="25" fillId="3" borderId="0" xfId="11" applyFont="1" applyFill="1" applyProtection="1">
      <protection hidden="1"/>
    </xf>
    <xf numFmtId="2" fontId="12" fillId="0" borderId="5" xfId="1" applyNumberFormat="1" applyFont="1" applyBorder="1" applyAlignment="1">
      <alignment horizontal="center" vertical="center" wrapText="1"/>
    </xf>
    <xf numFmtId="0" fontId="10" fillId="0" borderId="0" xfId="0" applyFont="1" applyAlignment="1" applyProtection="1">
      <alignment vertical="center"/>
      <protection locked="0"/>
    </xf>
    <xf numFmtId="0" fontId="10" fillId="5" borderId="0" xfId="0" applyFont="1" applyFill="1" applyAlignment="1">
      <alignment vertical="center"/>
    </xf>
    <xf numFmtId="0" fontId="10" fillId="0" borderId="0" xfId="0" applyFont="1" applyAlignment="1">
      <alignment vertical="center"/>
    </xf>
    <xf numFmtId="4" fontId="9" fillId="0" borderId="0" xfId="6" applyNumberFormat="1" applyFont="1" applyAlignment="1">
      <alignment vertical="center" wrapText="1"/>
    </xf>
    <xf numFmtId="168" fontId="10" fillId="0" borderId="0" xfId="3" applyNumberFormat="1" applyFont="1" applyAlignment="1">
      <alignment horizontal="center" vertical="center"/>
    </xf>
    <xf numFmtId="0" fontId="11" fillId="0" borderId="23" xfId="0" applyFont="1" applyBorder="1" applyAlignment="1">
      <alignment horizontal="center" vertical="center"/>
    </xf>
    <xf numFmtId="0" fontId="11" fillId="0" borderId="24" xfId="0" applyFont="1" applyBorder="1" applyAlignment="1">
      <alignment horizontal="center" vertical="center"/>
    </xf>
    <xf numFmtId="168" fontId="9" fillId="0" borderId="24" xfId="3" applyNumberFormat="1" applyFont="1" applyBorder="1" applyAlignment="1">
      <alignment horizontal="center" vertical="center" wrapText="1"/>
    </xf>
    <xf numFmtId="0" fontId="13" fillId="4" borderId="7" xfId="0" applyFont="1" applyFill="1" applyBorder="1" applyAlignment="1">
      <alignment horizontal="center" vertical="center"/>
    </xf>
    <xf numFmtId="0" fontId="9" fillId="4" borderId="8" xfId="0" applyFont="1" applyFill="1" applyBorder="1" applyAlignment="1">
      <alignment horizontal="center" vertical="center"/>
    </xf>
    <xf numFmtId="2" fontId="9" fillId="4" borderId="8" xfId="1" applyNumberFormat="1" applyFont="1" applyFill="1" applyBorder="1" applyAlignment="1">
      <alignment horizontal="center" vertical="center"/>
    </xf>
    <xf numFmtId="168" fontId="9" fillId="4" borderId="8" xfId="3" applyNumberFormat="1" applyFont="1" applyFill="1" applyBorder="1" applyAlignment="1">
      <alignment horizontal="center" vertical="center"/>
    </xf>
    <xf numFmtId="168" fontId="9" fillId="4" borderId="9" xfId="3" applyNumberFormat="1" applyFont="1" applyFill="1" applyBorder="1" applyAlignment="1">
      <alignment horizontal="left" vertical="center"/>
    </xf>
    <xf numFmtId="0" fontId="11" fillId="0" borderId="13" xfId="0" applyFont="1" applyBorder="1" applyAlignment="1">
      <alignment horizontal="center" vertical="center"/>
    </xf>
    <xf numFmtId="0" fontId="11"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5" xfId="0" applyFont="1" applyBorder="1" applyAlignment="1">
      <alignment horizontal="center" vertical="center"/>
    </xf>
    <xf numFmtId="2" fontId="12" fillId="0" borderId="5" xfId="1" applyNumberFormat="1" applyFont="1" applyBorder="1" applyAlignment="1">
      <alignment horizontal="center" vertical="center"/>
    </xf>
    <xf numFmtId="0" fontId="10" fillId="0" borderId="5" xfId="0" applyFont="1" applyBorder="1" applyAlignment="1">
      <alignment vertical="center" wrapText="1"/>
    </xf>
    <xf numFmtId="0" fontId="10" fillId="0" borderId="5" xfId="0" applyFont="1" applyBorder="1" applyAlignment="1">
      <alignment horizontal="center" vertical="center" wrapText="1"/>
    </xf>
    <xf numFmtId="2" fontId="10" fillId="0" borderId="5" xfId="1" applyNumberFormat="1" applyFont="1" applyBorder="1" applyAlignment="1">
      <alignment horizontal="center" vertical="center" wrapText="1"/>
    </xf>
    <xf numFmtId="168" fontId="10" fillId="0" borderId="6" xfId="3" applyNumberFormat="1" applyFont="1" applyBorder="1" applyAlignment="1">
      <alignment vertical="center" wrapText="1"/>
    </xf>
    <xf numFmtId="0" fontId="9" fillId="0" borderId="1" xfId="0" applyFont="1" applyBorder="1" applyAlignment="1">
      <alignment horizontal="center" vertical="center"/>
    </xf>
    <xf numFmtId="0" fontId="9" fillId="0" borderId="5" xfId="0" applyFont="1" applyBorder="1" applyAlignment="1">
      <alignment horizontal="center" vertical="center"/>
    </xf>
    <xf numFmtId="2" fontId="9" fillId="0" borderId="5" xfId="1" applyNumberFormat="1" applyFont="1" applyBorder="1" applyAlignment="1">
      <alignment horizontal="center" vertical="center"/>
    </xf>
    <xf numFmtId="0" fontId="10" fillId="0" borderId="5" xfId="0" applyFont="1" applyBorder="1" applyAlignment="1">
      <alignment horizontal="center" vertical="center"/>
    </xf>
    <xf numFmtId="2" fontId="10" fillId="0" borderId="5" xfId="1" applyNumberFormat="1" applyFont="1" applyBorder="1" applyAlignment="1">
      <alignment horizontal="center" vertical="center"/>
    </xf>
    <xf numFmtId="2" fontId="11" fillId="0" borderId="11" xfId="1" applyNumberFormat="1"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vertical="center" wrapText="1"/>
    </xf>
    <xf numFmtId="0" fontId="10" fillId="0" borderId="20" xfId="0" applyFont="1" applyBorder="1" applyAlignment="1">
      <alignment horizontal="center" vertical="center" wrapText="1"/>
    </xf>
    <xf numFmtId="2" fontId="10" fillId="0" borderId="20" xfId="1" applyNumberFormat="1" applyFont="1" applyBorder="1" applyAlignment="1">
      <alignment horizontal="center" vertical="center" wrapText="1"/>
    </xf>
    <xf numFmtId="2" fontId="11" fillId="0" borderId="24" xfId="1" applyNumberFormat="1" applyFont="1" applyBorder="1" applyAlignment="1">
      <alignment horizontal="center" vertical="center"/>
    </xf>
    <xf numFmtId="0" fontId="10" fillId="0" borderId="22" xfId="0" applyFont="1" applyBorder="1" applyAlignment="1">
      <alignment vertical="center" wrapText="1"/>
    </xf>
    <xf numFmtId="0" fontId="10" fillId="0" borderId="22" xfId="0" applyFont="1" applyBorder="1" applyAlignment="1">
      <alignment horizontal="center" vertical="center" wrapText="1"/>
    </xf>
    <xf numFmtId="2" fontId="10" fillId="0" borderId="22" xfId="1" applyNumberFormat="1" applyFont="1" applyBorder="1" applyAlignment="1">
      <alignment horizontal="center" vertical="center" wrapText="1"/>
    </xf>
    <xf numFmtId="0" fontId="10" fillId="0" borderId="21" xfId="0" applyFont="1" applyBorder="1" applyAlignment="1">
      <alignment horizontal="center" vertical="center"/>
    </xf>
    <xf numFmtId="0" fontId="10" fillId="3" borderId="8"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2" fontId="10" fillId="4" borderId="8" xfId="1" applyNumberFormat="1" applyFont="1" applyFill="1" applyBorder="1" applyAlignment="1">
      <alignment horizontal="center" vertical="center"/>
    </xf>
    <xf numFmtId="0" fontId="9" fillId="4" borderId="7" xfId="0" applyFont="1" applyFill="1" applyBorder="1" applyAlignment="1">
      <alignment horizontal="center" vertical="center"/>
    </xf>
    <xf numFmtId="9" fontId="9" fillId="4" borderId="8" xfId="0" applyNumberFormat="1" applyFont="1" applyFill="1" applyBorder="1" applyAlignment="1">
      <alignment horizontal="center" vertical="center"/>
    </xf>
    <xf numFmtId="168" fontId="9" fillId="4" borderId="9" xfId="3" applyNumberFormat="1" applyFont="1" applyFill="1" applyBorder="1" applyAlignment="1">
      <alignment horizontal="center" vertical="center"/>
    </xf>
    <xf numFmtId="0" fontId="9" fillId="3" borderId="18" xfId="0" applyFont="1" applyFill="1" applyBorder="1" applyAlignment="1">
      <alignment horizontal="center" vertical="center"/>
    </xf>
    <xf numFmtId="9" fontId="9" fillId="3" borderId="5" xfId="7" applyFont="1" applyFill="1" applyBorder="1" applyAlignment="1">
      <alignment horizontal="center" vertical="center"/>
    </xf>
    <xf numFmtId="2" fontId="9" fillId="3" borderId="2" xfId="1" applyNumberFormat="1" applyFont="1" applyFill="1" applyBorder="1" applyAlignment="1">
      <alignment horizontal="center" vertical="center"/>
    </xf>
    <xf numFmtId="168" fontId="9" fillId="3" borderId="6" xfId="3" applyNumberFormat="1" applyFont="1" applyFill="1" applyBorder="1" applyAlignment="1">
      <alignment horizontal="center" vertical="center" wrapText="1"/>
    </xf>
    <xf numFmtId="0" fontId="9" fillId="3" borderId="17" xfId="0" applyFont="1" applyFill="1" applyBorder="1" applyAlignment="1">
      <alignment horizontal="center" vertical="center"/>
    </xf>
    <xf numFmtId="2" fontId="9" fillId="3" borderId="10" xfId="1" applyNumberFormat="1" applyFont="1" applyFill="1" applyBorder="1" applyAlignment="1">
      <alignment horizontal="center" vertical="center"/>
    </xf>
    <xf numFmtId="9" fontId="10" fillId="4" borderId="8" xfId="0" applyNumberFormat="1" applyFont="1" applyFill="1" applyBorder="1" applyAlignment="1">
      <alignment horizontal="center" vertical="center"/>
    </xf>
    <xf numFmtId="168" fontId="10" fillId="4" borderId="9" xfId="3" applyNumberFormat="1" applyFont="1" applyFill="1" applyBorder="1" applyAlignment="1">
      <alignment horizontal="center" vertical="center"/>
    </xf>
    <xf numFmtId="0" fontId="10" fillId="2" borderId="7" xfId="0" applyFont="1" applyFill="1" applyBorder="1" applyAlignment="1">
      <alignment horizontal="center" vertical="center"/>
    </xf>
    <xf numFmtId="168" fontId="9" fillId="2" borderId="9" xfId="3" applyNumberFormat="1" applyFont="1" applyFill="1" applyBorder="1" applyAlignment="1">
      <alignment horizontal="center" vertical="center"/>
    </xf>
    <xf numFmtId="2" fontId="10" fillId="0" borderId="0" xfId="1" applyNumberFormat="1" applyFont="1" applyAlignment="1">
      <alignment horizontal="center" vertical="center"/>
    </xf>
    <xf numFmtId="0" fontId="9" fillId="4" borderId="8" xfId="0" quotePrefix="1" applyFont="1" applyFill="1" applyBorder="1" applyAlignment="1">
      <alignment horizontal="center" vertical="center"/>
    </xf>
    <xf numFmtId="168" fontId="9" fillId="0" borderId="5" xfId="3" applyNumberFormat="1" applyFont="1" applyBorder="1" applyAlignment="1">
      <alignment horizontal="center" vertical="center" wrapText="1"/>
    </xf>
    <xf numFmtId="0" fontId="10" fillId="0" borderId="1" xfId="0" applyFont="1" applyBorder="1" applyAlignment="1">
      <alignment horizontal="center" vertical="center"/>
    </xf>
    <xf numFmtId="168" fontId="10" fillId="0" borderId="5" xfId="3" applyNumberFormat="1" applyFont="1" applyBorder="1" applyAlignment="1">
      <alignment horizontal="center" vertical="center" wrapText="1"/>
    </xf>
    <xf numFmtId="2" fontId="9" fillId="3" borderId="3" xfId="1" applyNumberFormat="1" applyFont="1" applyFill="1" applyBorder="1" applyAlignment="1">
      <alignment horizontal="center" vertical="center"/>
    </xf>
    <xf numFmtId="2" fontId="9" fillId="3" borderId="29" xfId="1" applyNumberFormat="1" applyFont="1" applyFill="1" applyBorder="1" applyAlignment="1">
      <alignment horizontal="center" vertical="center"/>
    </xf>
    <xf numFmtId="0" fontId="9" fillId="4" borderId="30" xfId="0" applyFont="1" applyFill="1" applyBorder="1" applyAlignment="1">
      <alignment horizontal="center" vertical="center"/>
    </xf>
    <xf numFmtId="0" fontId="9" fillId="4" borderId="31" xfId="0" applyFont="1" applyFill="1" applyBorder="1" applyAlignment="1">
      <alignment horizontal="center" vertical="center"/>
    </xf>
    <xf numFmtId="0" fontId="9" fillId="4" borderId="32" xfId="0" applyFont="1" applyFill="1" applyBorder="1" applyAlignment="1">
      <alignment horizontal="center" vertical="center"/>
    </xf>
    <xf numFmtId="2" fontId="9" fillId="4" borderId="32" xfId="1" applyNumberFormat="1" applyFont="1" applyFill="1" applyBorder="1" applyAlignment="1">
      <alignment horizontal="center" vertical="center"/>
    </xf>
    <xf numFmtId="168" fontId="9" fillId="4" borderId="32" xfId="3" applyNumberFormat="1" applyFont="1" applyFill="1" applyBorder="1" applyAlignment="1">
      <alignment horizontal="center" vertical="center"/>
    </xf>
    <xf numFmtId="168" fontId="9" fillId="4" borderId="33" xfId="3" applyNumberFormat="1" applyFont="1" applyFill="1" applyBorder="1" applyAlignment="1">
      <alignment horizontal="center" vertical="center"/>
    </xf>
    <xf numFmtId="0" fontId="10" fillId="4" borderId="5" xfId="0" applyFont="1" applyFill="1" applyBorder="1" applyAlignment="1">
      <alignment horizontal="centerContinuous" vertical="center"/>
    </xf>
    <xf numFmtId="171" fontId="10" fillId="4" borderId="5" xfId="0" applyNumberFormat="1" applyFont="1" applyFill="1" applyBorder="1" applyAlignment="1">
      <alignment horizontal="centerContinuous" vertical="center"/>
    </xf>
    <xf numFmtId="168" fontId="9" fillId="0" borderId="11" xfId="3" applyNumberFormat="1" applyFont="1" applyBorder="1" applyAlignment="1">
      <alignment horizontal="center" vertical="center" wrapText="1"/>
    </xf>
    <xf numFmtId="168" fontId="10" fillId="0" borderId="0" xfId="0" applyNumberFormat="1" applyFont="1" applyAlignment="1">
      <alignment vertical="center"/>
    </xf>
    <xf numFmtId="168" fontId="10" fillId="4" borderId="8" xfId="3" applyNumberFormat="1" applyFont="1" applyFill="1" applyBorder="1" applyAlignment="1">
      <alignment horizontal="center" vertical="center"/>
    </xf>
    <xf numFmtId="0" fontId="10" fillId="0" borderId="8" xfId="0" applyFont="1" applyFill="1" applyBorder="1" applyAlignment="1">
      <alignment horizontal="center" vertical="center"/>
    </xf>
    <xf numFmtId="9" fontId="10" fillId="0" borderId="8" xfId="0" applyNumberFormat="1" applyFont="1" applyFill="1" applyBorder="1" applyAlignment="1">
      <alignment horizontal="center" vertical="center"/>
    </xf>
    <xf numFmtId="2" fontId="10" fillId="0" borderId="8" xfId="1" applyNumberFormat="1" applyFont="1" applyFill="1" applyBorder="1" applyAlignment="1">
      <alignment horizontal="center" vertical="center"/>
    </xf>
    <xf numFmtId="168" fontId="10" fillId="0" borderId="8" xfId="3" applyNumberFormat="1" applyFont="1" applyFill="1" applyBorder="1" applyAlignment="1">
      <alignment horizontal="center" vertical="center"/>
    </xf>
    <xf numFmtId="0" fontId="9" fillId="0" borderId="8" xfId="0" applyFont="1" applyFill="1" applyBorder="1" applyAlignment="1">
      <alignment horizontal="left" vertical="center"/>
    </xf>
    <xf numFmtId="0" fontId="9" fillId="0" borderId="8" xfId="0" applyFont="1" applyFill="1" applyBorder="1" applyAlignment="1">
      <alignment horizontal="center" vertical="center"/>
    </xf>
    <xf numFmtId="2" fontId="9" fillId="0" borderId="8" xfId="1" applyNumberFormat="1" applyFont="1" applyFill="1" applyBorder="1" applyAlignment="1">
      <alignment horizontal="left" vertical="center"/>
    </xf>
    <xf numFmtId="168" fontId="9" fillId="0" borderId="8" xfId="3" applyNumberFormat="1" applyFont="1" applyFill="1" applyBorder="1" applyAlignment="1">
      <alignment horizontal="center" vertical="center"/>
    </xf>
    <xf numFmtId="0" fontId="9" fillId="4" borderId="8" xfId="0" applyFont="1" applyFill="1" applyBorder="1" applyAlignment="1" applyProtection="1">
      <alignment horizontal="justify" vertical="center"/>
    </xf>
    <xf numFmtId="0" fontId="10" fillId="3" borderId="14" xfId="0" applyFont="1" applyFill="1" applyBorder="1" applyAlignment="1" applyProtection="1">
      <alignment horizontal="justify" vertical="center"/>
    </xf>
    <xf numFmtId="0" fontId="10" fillId="3" borderId="8" xfId="0" applyFont="1" applyFill="1" applyBorder="1" applyAlignment="1" applyProtection="1">
      <alignment horizontal="justify" vertical="center"/>
    </xf>
    <xf numFmtId="0" fontId="14" fillId="0" borderId="0" xfId="0" applyFont="1" applyAlignment="1" applyProtection="1">
      <alignment horizontal="left" vertical="center"/>
      <protection locked="0"/>
    </xf>
    <xf numFmtId="2" fontId="14" fillId="0" borderId="0" xfId="1" applyNumberFormat="1" applyFont="1" applyAlignment="1" applyProtection="1">
      <alignment vertical="center"/>
      <protection locked="0"/>
    </xf>
    <xf numFmtId="2" fontId="14" fillId="0" borderId="0" xfId="1" applyNumberFormat="1" applyFont="1" applyAlignment="1">
      <alignment horizontal="center" vertical="center"/>
    </xf>
    <xf numFmtId="168" fontId="14" fillId="0" borderId="0" xfId="3" applyNumberFormat="1" applyFont="1" applyAlignment="1">
      <alignment horizontal="center" vertical="center"/>
    </xf>
    <xf numFmtId="0" fontId="28" fillId="0" borderId="0" xfId="6" applyFont="1" applyFill="1" applyAlignment="1" applyProtection="1">
      <alignment vertical="center" wrapText="1"/>
      <protection locked="0"/>
    </xf>
    <xf numFmtId="0" fontId="28" fillId="0" borderId="0" xfId="6" applyFont="1" applyFill="1" applyAlignment="1" applyProtection="1">
      <alignment horizontal="centerContinuous" vertical="center" wrapText="1"/>
      <protection locked="0"/>
    </xf>
    <xf numFmtId="0" fontId="7" fillId="0" borderId="0" xfId="6" applyFont="1" applyFill="1" applyAlignment="1" applyProtection="1">
      <alignment horizontal="centerContinuous" vertical="center" wrapText="1"/>
      <protection locked="0"/>
    </xf>
    <xf numFmtId="4" fontId="26" fillId="0" borderId="0" xfId="6" applyNumberFormat="1" applyFont="1" applyFill="1" applyAlignment="1" applyProtection="1">
      <alignment vertical="center" wrapText="1"/>
      <protection locked="0"/>
    </xf>
    <xf numFmtId="0" fontId="10" fillId="0" borderId="1" xfId="0" applyFont="1" applyFill="1" applyBorder="1" applyAlignment="1">
      <alignment horizontal="center" vertical="center"/>
    </xf>
    <xf numFmtId="2" fontId="10" fillId="0" borderId="5" xfId="1" applyNumberFormat="1" applyFont="1" applyFill="1" applyBorder="1" applyAlignment="1">
      <alignment horizontal="center" vertical="center"/>
    </xf>
    <xf numFmtId="0" fontId="10" fillId="0" borderId="1" xfId="0" applyNumberFormat="1" applyFont="1" applyFill="1" applyBorder="1" applyAlignment="1" applyProtection="1">
      <alignment horizontal="center" vertical="center"/>
    </xf>
    <xf numFmtId="0" fontId="10" fillId="0" borderId="5" xfId="0" applyFont="1" applyFill="1" applyBorder="1" applyAlignment="1" applyProtection="1">
      <alignment vertical="center" wrapText="1"/>
    </xf>
    <xf numFmtId="0" fontId="10" fillId="0" borderId="5" xfId="0" applyFont="1" applyFill="1" applyBorder="1" applyAlignment="1" applyProtection="1">
      <alignment horizontal="center" vertical="center" wrapText="1"/>
    </xf>
    <xf numFmtId="2" fontId="10" fillId="0" borderId="5" xfId="1" applyNumberFormat="1" applyFont="1" applyFill="1" applyBorder="1" applyAlignment="1" applyProtection="1">
      <alignment horizontal="center" vertical="center" wrapText="1"/>
    </xf>
    <xf numFmtId="168" fontId="10" fillId="0" borderId="5" xfId="3" applyNumberFormat="1" applyFont="1" applyFill="1" applyBorder="1" applyAlignment="1" applyProtection="1">
      <alignment horizontal="center" vertical="center" wrapText="1"/>
    </xf>
    <xf numFmtId="168" fontId="10" fillId="0" borderId="6" xfId="3" applyNumberFormat="1" applyFont="1" applyFill="1" applyBorder="1" applyAlignment="1" applyProtection="1">
      <alignment vertical="center" wrapText="1"/>
    </xf>
    <xf numFmtId="4" fontId="26" fillId="0" borderId="0" xfId="6" applyNumberFormat="1" applyFont="1" applyFill="1" applyAlignment="1" applyProtection="1">
      <alignment horizontal="center" vertical="center" wrapText="1"/>
      <protection locked="0"/>
    </xf>
    <xf numFmtId="0" fontId="21" fillId="7" borderId="5" xfId="11" applyFont="1" applyFill="1" applyBorder="1" applyAlignment="1" applyProtection="1">
      <alignment horizontal="center" vertical="center" wrapText="1"/>
      <protection hidden="1"/>
    </xf>
    <xf numFmtId="0" fontId="21" fillId="8" borderId="5" xfId="11" applyFont="1" applyFill="1" applyBorder="1" applyAlignment="1" applyProtection="1">
      <alignment horizontal="center" vertical="center" wrapText="1"/>
      <protection hidden="1"/>
    </xf>
    <xf numFmtId="0" fontId="21" fillId="9" borderId="5" xfId="11" applyFont="1" applyFill="1" applyBorder="1" applyAlignment="1" applyProtection="1">
      <alignment horizontal="center" vertical="center" wrapText="1"/>
      <protection hidden="1"/>
    </xf>
    <xf numFmtId="0" fontId="4" fillId="3" borderId="0" xfId="11" applyFill="1" applyAlignment="1" applyProtection="1">
      <alignment horizontal="center" vertical="center" wrapText="1"/>
      <protection hidden="1"/>
    </xf>
    <xf numFmtId="0" fontId="16" fillId="2" borderId="7" xfId="11" applyFont="1" applyFill="1" applyBorder="1" applyAlignment="1">
      <alignment horizontal="center"/>
    </xf>
    <xf numFmtId="0" fontId="16" fillId="2" borderId="8" xfId="11" applyFont="1" applyFill="1" applyBorder="1" applyAlignment="1">
      <alignment horizontal="center"/>
    </xf>
    <xf numFmtId="0" fontId="16" fillId="2" borderId="9" xfId="11" applyFont="1" applyFill="1" applyBorder="1" applyAlignment="1">
      <alignment horizontal="center"/>
    </xf>
    <xf numFmtId="0" fontId="4" fillId="3" borderId="0" xfId="11" applyFill="1" applyAlignment="1">
      <alignment horizontal="center"/>
    </xf>
    <xf numFmtId="169" fontId="17" fillId="3" borderId="5" xfId="11" applyNumberFormat="1" applyFont="1" applyFill="1" applyBorder="1" applyAlignment="1">
      <alignment horizontal="center"/>
    </xf>
    <xf numFmtId="0" fontId="16" fillId="3" borderId="25" xfId="11" applyFont="1" applyFill="1" applyBorder="1" applyAlignment="1">
      <alignment horizontal="center" vertical="center" wrapText="1"/>
    </xf>
    <xf numFmtId="0" fontId="16" fillId="3" borderId="4" xfId="11" applyFont="1" applyFill="1" applyBorder="1" applyAlignment="1">
      <alignment horizontal="center" vertical="center" wrapText="1"/>
    </xf>
    <xf numFmtId="0" fontId="16" fillId="3" borderId="26" xfId="11" applyFont="1" applyFill="1" applyBorder="1" applyAlignment="1">
      <alignment horizontal="center" vertical="center" wrapText="1"/>
    </xf>
    <xf numFmtId="0" fontId="16" fillId="3" borderId="27" xfId="11" applyFont="1" applyFill="1" applyBorder="1" applyAlignment="1">
      <alignment horizontal="center" vertical="center" wrapText="1"/>
    </xf>
    <xf numFmtId="0" fontId="16" fillId="3" borderId="12" xfId="11" applyFont="1" applyFill="1" applyBorder="1" applyAlignment="1">
      <alignment horizontal="center" vertical="center" wrapText="1"/>
    </xf>
    <xf numFmtId="0" fontId="16" fillId="3" borderId="28" xfId="11" applyFont="1" applyFill="1" applyBorder="1" applyAlignment="1">
      <alignment horizontal="center" vertical="center" wrapText="1"/>
    </xf>
    <xf numFmtId="0" fontId="21" fillId="2" borderId="5" xfId="11" applyFont="1" applyFill="1" applyBorder="1" applyAlignment="1" applyProtection="1">
      <alignment horizontal="center" vertical="center"/>
      <protection hidden="1"/>
    </xf>
    <xf numFmtId="0" fontId="21" fillId="6" borderId="5" xfId="11" applyFont="1" applyFill="1" applyBorder="1" applyAlignment="1" applyProtection="1">
      <alignment horizontal="center" vertical="center" wrapText="1"/>
      <protection hidden="1"/>
    </xf>
  </cellXfs>
  <cellStyles count="33">
    <cellStyle name="Millares" xfId="1" builtinId="3"/>
    <cellStyle name="Millares [0] 2" xfId="30"/>
    <cellStyle name="Millares 2" xfId="2"/>
    <cellStyle name="Millares 2 2" xfId="12"/>
    <cellStyle name="Millares 2 3" xfId="32"/>
    <cellStyle name="Millares 3" xfId="31"/>
    <cellStyle name="Moneda" xfId="3" builtinId="4"/>
    <cellStyle name="Moneda [0] 2" xfId="20"/>
    <cellStyle name="Moneda 2" xfId="4"/>
    <cellStyle name="Moneda 2 2" xfId="13"/>
    <cellStyle name="Moneda 3" xfId="26"/>
    <cellStyle name="Normal" xfId="0" builtinId="0"/>
    <cellStyle name="Normal 10 2" xfId="21"/>
    <cellStyle name="Normal 2" xfId="10"/>
    <cellStyle name="Normal 2 2" xfId="5"/>
    <cellStyle name="Normal 2 2 2" xfId="14"/>
    <cellStyle name="Normal 2 2 3" xfId="29"/>
    <cellStyle name="Normal 3" xfId="9"/>
    <cellStyle name="Normal 3 4" xfId="25"/>
    <cellStyle name="Normal 4" xfId="6"/>
    <cellStyle name="Normal 4 2" xfId="15"/>
    <cellStyle name="Normal 5" xfId="11"/>
    <cellStyle name="Normal 5 2" xfId="17"/>
    <cellStyle name="Normal 5 2 2" xfId="19"/>
    <cellStyle name="Normal 5 2 3" xfId="23"/>
    <cellStyle name="Normal 5 3" xfId="18"/>
    <cellStyle name="Normal 5 4" xfId="22"/>
    <cellStyle name="Normal 6" xfId="24"/>
    <cellStyle name="Normal 6 2" xfId="27"/>
    <cellStyle name="Normal 7" xfId="28"/>
    <cellStyle name="Porcentaje" xfId="7" builtinId="5"/>
    <cellStyle name="Porcentaje 2" xfId="8"/>
    <cellStyle name="Porcentaje 2 2" xfId="16"/>
  </cellStyles>
  <dxfs count="22">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E389"/>
      <color rgb="FFFFDB69"/>
      <color rgb="FF3333FF"/>
      <color rgb="FF99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olanyi\Documents\06%2520Back%2520Up%2520USPEC\01%2520Ppto%2520base\2018.04.04%2520Memorias%25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carlosadolfosierraberthel\Desktop\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carlosadolfosierraberthel\Desktop\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Solanyi\Desktop\2016.08.19%20Entrega%20Full\01%20PPTO%20Ubaque%20Est%2011-ENE-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Materiales"/>
    </sheetNames>
    <sheetDataSet>
      <sheetData sheetId="0">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1"/>
      <sheetData sheetId="2"/>
      <sheetData sheetId="3"/>
      <sheetData sheetId="4">
        <row r="1">
          <cell r="F1">
            <v>6</v>
          </cell>
        </row>
      </sheetData>
      <sheetData sheetId="5"/>
      <sheetData sheetId="6"/>
      <sheetData sheetId="7"/>
      <sheetData sheetId="8"/>
      <sheetData sheetId="9">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s>
    <sheetDataSet>
      <sheetData sheetId="0">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S"/>
      <sheetName val="DEF"/>
      <sheetName val="PRELIM"/>
      <sheetName val="EXCAVACION"/>
      <sheetName val="VIGAS"/>
      <sheetName val="PLACAS"/>
      <sheetName val="VERTICALES"/>
      <sheetName val="ESCALERA"/>
      <sheetName val="CIMENTACION"/>
      <sheetName val="RESUM BLOQUES"/>
    </sheetNames>
    <sheetDataSet>
      <sheetData sheetId="0" refreshError="1"/>
      <sheetData sheetId="1">
        <row r="65">
          <cell r="B65" t="str">
            <v>S1</v>
          </cell>
        </row>
        <row r="66">
          <cell r="B66" t="str">
            <v>P1</v>
          </cell>
        </row>
        <row r="67">
          <cell r="B67" t="str">
            <v>P2</v>
          </cell>
        </row>
        <row r="68">
          <cell r="B68" t="str">
            <v>P3</v>
          </cell>
        </row>
        <row r="69">
          <cell r="B69" t="str">
            <v>CUB</v>
          </cell>
        </row>
        <row r="70">
          <cell r="B70" t="str">
            <v>CUB 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Y251"/>
  <sheetViews>
    <sheetView tabSelected="1" view="pageBreakPreview" zoomScale="90" zoomScaleNormal="90" zoomScaleSheetLayoutView="90" zoomScalePageLayoutView="120" workbookViewId="0">
      <selection activeCell="E8" sqref="E8"/>
    </sheetView>
  </sheetViews>
  <sheetFormatPr baseColWidth="10" defaultColWidth="10.85546875" defaultRowHeight="13.5" outlineLevelRow="1" outlineLevelCol="1" x14ac:dyDescent="0.2"/>
  <cols>
    <col min="1" max="1" width="8.7109375" style="1" customWidth="1"/>
    <col min="2" max="2" width="61" style="11" customWidth="1"/>
    <col min="3" max="3" width="7.140625" style="1" customWidth="1"/>
    <col min="4" max="4" width="11.42578125" style="114" customWidth="1"/>
    <col min="5" max="5" width="18.140625" style="114" customWidth="1"/>
    <col min="6" max="6" width="20.42578125" style="64" customWidth="1"/>
    <col min="7" max="7" width="1" style="61" customWidth="1"/>
    <col min="8" max="8" width="19.7109375" customWidth="1" outlineLevel="1"/>
    <col min="9" max="9" width="14.7109375" customWidth="1" outlineLevel="1"/>
    <col min="10" max="11" width="8.42578125" customWidth="1" outlineLevel="1"/>
    <col min="12" max="12" width="14" customWidth="1" outlineLevel="1"/>
    <col min="13" max="13" width="1.42578125" customWidth="1"/>
    <col min="14" max="14" width="18" customWidth="1" outlineLevel="1" collapsed="1"/>
    <col min="15" max="15" width="20.42578125" customWidth="1" outlineLevel="1"/>
    <col min="16" max="16" width="1" customWidth="1" outlineLevel="1"/>
    <col min="17" max="17" width="10.42578125" customWidth="1" outlineLevel="1"/>
    <col min="18" max="18" width="20.42578125" customWidth="1" outlineLevel="1"/>
    <col min="19" max="19" width="1" customWidth="1" outlineLevel="1"/>
    <col min="20" max="20" width="10.42578125" customWidth="1" outlineLevel="1"/>
    <col min="21" max="21" width="20.42578125" customWidth="1" outlineLevel="1"/>
    <col min="22" max="22" width="1" customWidth="1" outlineLevel="1"/>
    <col min="26" max="16384" width="10.85546875" style="60"/>
  </cols>
  <sheetData>
    <row r="1" spans="1:6" ht="25.5" customHeight="1" outlineLevel="1" x14ac:dyDescent="0.2">
      <c r="A1" s="147"/>
      <c r="B1" s="148" t="s">
        <v>491</v>
      </c>
      <c r="C1" s="148"/>
      <c r="D1" s="148"/>
      <c r="E1" s="149"/>
      <c r="F1" s="147"/>
    </row>
    <row r="2" spans="1:6" ht="23.25" customHeight="1" outlineLevel="1" x14ac:dyDescent="0.2">
      <c r="A2" s="150"/>
      <c r="B2" s="159" t="s">
        <v>492</v>
      </c>
      <c r="C2" s="159"/>
      <c r="D2" s="159"/>
      <c r="E2" s="159"/>
      <c r="F2" s="150"/>
    </row>
    <row r="3" spans="1:6" outlineLevel="1" x14ac:dyDescent="0.2">
      <c r="A3" s="63"/>
      <c r="B3" s="63"/>
      <c r="C3" s="63"/>
      <c r="D3" s="63"/>
      <c r="E3" s="63"/>
      <c r="F3" s="63"/>
    </row>
    <row r="4" spans="1:6" ht="14.25" customHeight="1" outlineLevel="1" x14ac:dyDescent="0.2">
      <c r="A4" s="62"/>
      <c r="B4" s="62"/>
      <c r="C4" s="62"/>
      <c r="D4" s="62"/>
      <c r="E4" s="62"/>
      <c r="F4" s="130"/>
    </row>
    <row r="5" spans="1:6" ht="21.75" customHeight="1" x14ac:dyDescent="0.2">
      <c r="A5" s="127"/>
      <c r="B5" s="127"/>
      <c r="C5" s="127"/>
      <c r="D5" s="127"/>
      <c r="E5" s="127"/>
      <c r="F5" s="128"/>
    </row>
    <row r="6" spans="1:6" ht="14.25" thickBot="1" x14ac:dyDescent="0.25">
      <c r="A6" s="121" t="s">
        <v>15</v>
      </c>
      <c r="B6" s="122" t="s">
        <v>9</v>
      </c>
      <c r="C6" s="123" t="s">
        <v>5</v>
      </c>
      <c r="D6" s="124" t="s">
        <v>16</v>
      </c>
      <c r="E6" s="125" t="s">
        <v>0</v>
      </c>
      <c r="F6" s="126" t="s">
        <v>4</v>
      </c>
    </row>
    <row r="7" spans="1:6" ht="12.75" customHeight="1" x14ac:dyDescent="0.2">
      <c r="A7" s="73">
        <v>1</v>
      </c>
      <c r="B7" s="13" t="s">
        <v>79</v>
      </c>
      <c r="C7" s="74"/>
      <c r="D7" s="18"/>
      <c r="E7" s="129"/>
      <c r="F7" s="81"/>
    </row>
    <row r="8" spans="1:6" ht="27" x14ac:dyDescent="0.2">
      <c r="A8" s="75" t="s">
        <v>292</v>
      </c>
      <c r="B8" s="12" t="s">
        <v>80</v>
      </c>
      <c r="C8" s="76"/>
      <c r="D8" s="77"/>
      <c r="E8" s="116"/>
      <c r="F8" s="81"/>
    </row>
    <row r="9" spans="1:6" x14ac:dyDescent="0.2">
      <c r="A9" s="82" t="s">
        <v>293</v>
      </c>
      <c r="B9" s="19" t="s">
        <v>81</v>
      </c>
      <c r="C9" s="83"/>
      <c r="D9" s="84"/>
      <c r="E9" s="116"/>
      <c r="F9" s="81"/>
    </row>
    <row r="10" spans="1:6" ht="40.5" x14ac:dyDescent="0.2">
      <c r="A10" s="117" t="s">
        <v>294</v>
      </c>
      <c r="B10" s="78" t="s">
        <v>82</v>
      </c>
      <c r="C10" s="79" t="s">
        <v>11</v>
      </c>
      <c r="D10" s="80">
        <v>20</v>
      </c>
      <c r="E10" s="118"/>
      <c r="F10" s="81"/>
    </row>
    <row r="11" spans="1:6" x14ac:dyDescent="0.2">
      <c r="A11" s="82" t="s">
        <v>295</v>
      </c>
      <c r="B11" s="19" t="s">
        <v>83</v>
      </c>
      <c r="C11" s="83"/>
      <c r="D11" s="84"/>
      <c r="E11" s="116"/>
      <c r="F11" s="81"/>
    </row>
    <row r="12" spans="1:6" ht="40.5" x14ac:dyDescent="0.2">
      <c r="A12" s="117" t="s">
        <v>296</v>
      </c>
      <c r="B12" s="78" t="s">
        <v>84</v>
      </c>
      <c r="C12" s="79" t="s">
        <v>11</v>
      </c>
      <c r="D12" s="80">
        <v>400</v>
      </c>
      <c r="E12" s="118"/>
      <c r="F12" s="81"/>
    </row>
    <row r="13" spans="1:6" x14ac:dyDescent="0.2">
      <c r="A13" s="82" t="s">
        <v>297</v>
      </c>
      <c r="B13" s="19" t="s">
        <v>85</v>
      </c>
      <c r="C13" s="83"/>
      <c r="D13" s="84"/>
      <c r="E13" s="116"/>
      <c r="F13" s="81"/>
    </row>
    <row r="14" spans="1:6" ht="54" x14ac:dyDescent="0.2">
      <c r="A14" s="117" t="s">
        <v>298</v>
      </c>
      <c r="B14" s="78" t="s">
        <v>86</v>
      </c>
      <c r="C14" s="79" t="s">
        <v>11</v>
      </c>
      <c r="D14" s="80">
        <v>100</v>
      </c>
      <c r="E14" s="118"/>
      <c r="F14" s="81"/>
    </row>
    <row r="15" spans="1:6" x14ac:dyDescent="0.2">
      <c r="A15" s="82" t="s">
        <v>299</v>
      </c>
      <c r="B15" s="19" t="s">
        <v>87</v>
      </c>
      <c r="C15" s="83"/>
      <c r="D15" s="84"/>
      <c r="E15" s="116"/>
      <c r="F15" s="81"/>
    </row>
    <row r="16" spans="1:6" ht="101.25" customHeight="1" x14ac:dyDescent="0.2">
      <c r="A16" s="117" t="s">
        <v>300</v>
      </c>
      <c r="B16" s="14" t="s">
        <v>88</v>
      </c>
      <c r="C16" s="85" t="s">
        <v>12</v>
      </c>
      <c r="D16" s="86">
        <v>50</v>
      </c>
      <c r="E16" s="118"/>
      <c r="F16" s="81"/>
    </row>
    <row r="17" spans="1:6" ht="108" x14ac:dyDescent="0.2">
      <c r="A17" s="117" t="s">
        <v>301</v>
      </c>
      <c r="B17" s="14" t="s">
        <v>89</v>
      </c>
      <c r="C17" s="85" t="s">
        <v>12</v>
      </c>
      <c r="D17" s="86">
        <v>50</v>
      </c>
      <c r="E17" s="118"/>
      <c r="F17" s="81"/>
    </row>
    <row r="18" spans="1:6" ht="121.5" x14ac:dyDescent="0.2">
      <c r="A18" s="117" t="s">
        <v>302</v>
      </c>
      <c r="B18" s="78" t="s">
        <v>90</v>
      </c>
      <c r="C18" s="79" t="s">
        <v>77</v>
      </c>
      <c r="D18" s="80">
        <v>10</v>
      </c>
      <c r="E18" s="118"/>
      <c r="F18" s="81"/>
    </row>
    <row r="19" spans="1:6" ht="81" x14ac:dyDescent="0.2">
      <c r="A19" s="117" t="s">
        <v>303</v>
      </c>
      <c r="B19" s="78" t="s">
        <v>91</v>
      </c>
      <c r="C19" s="85" t="s">
        <v>77</v>
      </c>
      <c r="D19" s="86">
        <v>20</v>
      </c>
      <c r="E19" s="118"/>
      <c r="F19" s="81"/>
    </row>
    <row r="20" spans="1:6" ht="81" x14ac:dyDescent="0.2">
      <c r="A20" s="117" t="s">
        <v>304</v>
      </c>
      <c r="B20" s="78" t="s">
        <v>92</v>
      </c>
      <c r="C20" s="79" t="s">
        <v>77</v>
      </c>
      <c r="D20" s="80">
        <v>50</v>
      </c>
      <c r="E20" s="118"/>
      <c r="F20" s="81"/>
    </row>
    <row r="21" spans="1:6" ht="67.5" x14ac:dyDescent="0.2">
      <c r="A21" s="117" t="s">
        <v>305</v>
      </c>
      <c r="B21" s="78" t="s">
        <v>251</v>
      </c>
      <c r="C21" s="79" t="s">
        <v>77</v>
      </c>
      <c r="D21" s="80">
        <v>20</v>
      </c>
      <c r="E21" s="118"/>
      <c r="F21" s="81"/>
    </row>
    <row r="22" spans="1:6" x14ac:dyDescent="0.2">
      <c r="A22" s="82" t="s">
        <v>306</v>
      </c>
      <c r="B22" s="19" t="s">
        <v>93</v>
      </c>
      <c r="C22" s="83"/>
      <c r="D22" s="84"/>
      <c r="E22" s="116"/>
      <c r="F22" s="81"/>
    </row>
    <row r="23" spans="1:6" ht="67.5" x14ac:dyDescent="0.2">
      <c r="A23" s="117" t="s">
        <v>307</v>
      </c>
      <c r="B23" s="78" t="s">
        <v>94</v>
      </c>
      <c r="C23" s="79" t="s">
        <v>11</v>
      </c>
      <c r="D23" s="80">
        <v>50</v>
      </c>
      <c r="E23" s="118"/>
      <c r="F23" s="81"/>
    </row>
    <row r="24" spans="1:6" ht="81" x14ac:dyDescent="0.2">
      <c r="A24" s="117" t="s">
        <v>308</v>
      </c>
      <c r="B24" s="78" t="s">
        <v>95</v>
      </c>
      <c r="C24" s="85" t="s">
        <v>11</v>
      </c>
      <c r="D24" s="86">
        <v>10</v>
      </c>
      <c r="E24" s="118"/>
      <c r="F24" s="81"/>
    </row>
    <row r="25" spans="1:6" ht="31.5" customHeight="1" x14ac:dyDescent="0.2">
      <c r="A25" s="82" t="s">
        <v>309</v>
      </c>
      <c r="B25" s="19" t="s">
        <v>96</v>
      </c>
      <c r="C25" s="83"/>
      <c r="D25" s="84"/>
      <c r="E25" s="116"/>
      <c r="F25" s="81"/>
    </row>
    <row r="26" spans="1:6" ht="48" customHeight="1" x14ac:dyDescent="0.2">
      <c r="A26" s="117" t="s">
        <v>310</v>
      </c>
      <c r="B26" s="78" t="s">
        <v>97</v>
      </c>
      <c r="C26" s="79" t="s">
        <v>11</v>
      </c>
      <c r="D26" s="80">
        <v>500</v>
      </c>
      <c r="E26" s="118"/>
      <c r="F26" s="81"/>
    </row>
    <row r="27" spans="1:6" ht="61.5" customHeight="1" x14ac:dyDescent="0.2">
      <c r="A27" s="117" t="s">
        <v>311</v>
      </c>
      <c r="B27" s="78" t="s">
        <v>260</v>
      </c>
      <c r="C27" s="79" t="s">
        <v>11</v>
      </c>
      <c r="D27" s="80">
        <v>10</v>
      </c>
      <c r="E27" s="118"/>
      <c r="F27" s="81"/>
    </row>
    <row r="28" spans="1:6" ht="68.25" thickBot="1" x14ac:dyDescent="0.25">
      <c r="A28" s="117" t="s">
        <v>312</v>
      </c>
      <c r="B28" s="78" t="s">
        <v>98</v>
      </c>
      <c r="C28" s="79" t="s">
        <v>11</v>
      </c>
      <c r="D28" s="80">
        <v>100</v>
      </c>
      <c r="E28" s="118"/>
      <c r="F28" s="81"/>
    </row>
    <row r="29" spans="1:6" ht="14.25" thickBot="1" x14ac:dyDescent="0.25">
      <c r="A29" s="68" t="s">
        <v>313</v>
      </c>
      <c r="B29" s="2" t="s">
        <v>261</v>
      </c>
      <c r="C29" s="69"/>
      <c r="D29" s="70" t="s">
        <v>222</v>
      </c>
      <c r="E29" s="71"/>
      <c r="F29" s="72"/>
    </row>
    <row r="30" spans="1:6" ht="27" x14ac:dyDescent="0.2">
      <c r="A30" s="73">
        <v>2</v>
      </c>
      <c r="B30" s="13" t="s">
        <v>238</v>
      </c>
      <c r="C30" s="74"/>
      <c r="D30" s="87"/>
      <c r="E30" s="129"/>
      <c r="F30" s="81"/>
    </row>
    <row r="31" spans="1:6" x14ac:dyDescent="0.2">
      <c r="A31" s="75" t="s">
        <v>314</v>
      </c>
      <c r="B31" s="12" t="s">
        <v>100</v>
      </c>
      <c r="C31" s="76"/>
      <c r="D31" s="77"/>
      <c r="E31" s="116"/>
      <c r="F31" s="81"/>
    </row>
    <row r="32" spans="1:6" x14ac:dyDescent="0.2">
      <c r="A32" s="82" t="s">
        <v>315</v>
      </c>
      <c r="B32" s="19" t="s">
        <v>101</v>
      </c>
      <c r="C32" s="83"/>
      <c r="D32" s="84"/>
      <c r="E32" s="116"/>
      <c r="F32" s="81"/>
    </row>
    <row r="33" spans="1:6" ht="54" x14ac:dyDescent="0.2">
      <c r="A33" s="117" t="s">
        <v>316</v>
      </c>
      <c r="B33" s="78" t="s">
        <v>102</v>
      </c>
      <c r="C33" s="79" t="s">
        <v>11</v>
      </c>
      <c r="D33" s="80">
        <v>125</v>
      </c>
      <c r="E33" s="118"/>
      <c r="F33" s="81"/>
    </row>
    <row r="34" spans="1:6" x14ac:dyDescent="0.2">
      <c r="A34" s="82" t="s">
        <v>317</v>
      </c>
      <c r="B34" s="19" t="s">
        <v>237</v>
      </c>
      <c r="C34" s="83"/>
      <c r="D34" s="84"/>
      <c r="E34" s="116"/>
      <c r="F34" s="81"/>
    </row>
    <row r="35" spans="1:6" ht="27" x14ac:dyDescent="0.2">
      <c r="A35" s="75" t="s">
        <v>318</v>
      </c>
      <c r="B35" s="12" t="s">
        <v>239</v>
      </c>
      <c r="C35" s="76"/>
      <c r="D35" s="77"/>
      <c r="E35" s="116"/>
      <c r="F35" s="81"/>
    </row>
    <row r="36" spans="1:6" ht="14.25" thickBot="1" x14ac:dyDescent="0.25">
      <c r="A36" s="117" t="s">
        <v>319</v>
      </c>
      <c r="B36" s="78" t="s">
        <v>104</v>
      </c>
      <c r="C36" s="79" t="s">
        <v>14</v>
      </c>
      <c r="D36" s="80">
        <v>390</v>
      </c>
      <c r="E36" s="118"/>
      <c r="F36" s="81"/>
    </row>
    <row r="37" spans="1:6" ht="14.25" thickBot="1" x14ac:dyDescent="0.25">
      <c r="A37" s="68" t="s">
        <v>320</v>
      </c>
      <c r="B37" s="2" t="s">
        <v>262</v>
      </c>
      <c r="C37" s="69"/>
      <c r="D37" s="70" t="s">
        <v>222</v>
      </c>
      <c r="E37" s="71"/>
      <c r="F37" s="72"/>
    </row>
    <row r="38" spans="1:6" ht="27" x14ac:dyDescent="0.2">
      <c r="A38" s="73">
        <v>3</v>
      </c>
      <c r="B38" s="13" t="s">
        <v>198</v>
      </c>
      <c r="C38" s="74"/>
      <c r="D38" s="87"/>
      <c r="E38" s="129"/>
      <c r="F38" s="81"/>
    </row>
    <row r="39" spans="1:6" x14ac:dyDescent="0.2">
      <c r="A39" s="75" t="s">
        <v>321</v>
      </c>
      <c r="B39" s="12" t="s">
        <v>99</v>
      </c>
      <c r="C39" s="76"/>
      <c r="D39" s="77"/>
      <c r="E39" s="116"/>
      <c r="F39" s="81"/>
    </row>
    <row r="40" spans="1:6" ht="63.75" customHeight="1" x14ac:dyDescent="0.2">
      <c r="A40" s="117" t="s">
        <v>322</v>
      </c>
      <c r="B40" s="78" t="s">
        <v>242</v>
      </c>
      <c r="C40" s="79" t="s">
        <v>13</v>
      </c>
      <c r="D40" s="80">
        <v>100</v>
      </c>
      <c r="E40" s="118"/>
      <c r="F40" s="81"/>
    </row>
    <row r="41" spans="1:6" x14ac:dyDescent="0.2">
      <c r="A41" s="75" t="s">
        <v>323</v>
      </c>
      <c r="B41" s="12" t="s">
        <v>105</v>
      </c>
      <c r="C41" s="76"/>
      <c r="D41" s="77"/>
      <c r="E41" s="116"/>
      <c r="F41" s="81"/>
    </row>
    <row r="42" spans="1:6" x14ac:dyDescent="0.2">
      <c r="A42" s="82" t="s">
        <v>324</v>
      </c>
      <c r="B42" s="19" t="s">
        <v>106</v>
      </c>
      <c r="C42" s="83"/>
      <c r="D42" s="84"/>
      <c r="E42" s="116"/>
      <c r="F42" s="81"/>
    </row>
    <row r="43" spans="1:6" ht="81" x14ac:dyDescent="0.2">
      <c r="A43" s="117" t="s">
        <v>325</v>
      </c>
      <c r="B43" s="78" t="s">
        <v>280</v>
      </c>
      <c r="C43" s="79" t="s">
        <v>12</v>
      </c>
      <c r="D43" s="80">
        <v>30</v>
      </c>
      <c r="E43" s="118"/>
      <c r="F43" s="81"/>
    </row>
    <row r="44" spans="1:6" x14ac:dyDescent="0.2">
      <c r="A44" s="82" t="s">
        <v>326</v>
      </c>
      <c r="B44" s="19" t="s">
        <v>107</v>
      </c>
      <c r="C44" s="83"/>
      <c r="D44" s="84"/>
      <c r="E44" s="116"/>
      <c r="F44" s="81"/>
    </row>
    <row r="45" spans="1:6" ht="81" x14ac:dyDescent="0.2">
      <c r="A45" s="117" t="s">
        <v>327</v>
      </c>
      <c r="B45" s="14" t="s">
        <v>205</v>
      </c>
      <c r="C45" s="85" t="s">
        <v>12</v>
      </c>
      <c r="D45" s="86">
        <v>300</v>
      </c>
      <c r="E45" s="118"/>
      <c r="F45" s="81"/>
    </row>
    <row r="46" spans="1:6" x14ac:dyDescent="0.2">
      <c r="A46" s="82" t="s">
        <v>328</v>
      </c>
      <c r="B46" s="19" t="s">
        <v>108</v>
      </c>
      <c r="C46" s="83"/>
      <c r="D46" s="84"/>
      <c r="E46" s="116"/>
      <c r="F46" s="81"/>
    </row>
    <row r="47" spans="1:6" ht="67.5" x14ac:dyDescent="0.2">
      <c r="A47" s="117" t="s">
        <v>329</v>
      </c>
      <c r="B47" s="78" t="s">
        <v>240</v>
      </c>
      <c r="C47" s="79" t="s">
        <v>77</v>
      </c>
      <c r="D47" s="80">
        <v>2</v>
      </c>
      <c r="E47" s="118"/>
      <c r="F47" s="81"/>
    </row>
    <row r="48" spans="1:6" x14ac:dyDescent="0.2">
      <c r="A48" s="82" t="s">
        <v>330</v>
      </c>
      <c r="B48" s="19" t="s">
        <v>109</v>
      </c>
      <c r="C48" s="83"/>
      <c r="D48" s="84"/>
      <c r="E48" s="116"/>
      <c r="F48" s="81"/>
    </row>
    <row r="49" spans="1:6" ht="41.25" thickBot="1" x14ac:dyDescent="0.25">
      <c r="A49" s="151" t="s">
        <v>331</v>
      </c>
      <c r="B49" s="78" t="s">
        <v>241</v>
      </c>
      <c r="C49" s="79" t="s">
        <v>77</v>
      </c>
      <c r="D49" s="80">
        <v>3</v>
      </c>
      <c r="E49" s="118"/>
      <c r="F49" s="81"/>
    </row>
    <row r="50" spans="1:6" ht="14.25" thickBot="1" x14ac:dyDescent="0.25">
      <c r="A50" s="68" t="s">
        <v>332</v>
      </c>
      <c r="B50" s="2" t="s">
        <v>263</v>
      </c>
      <c r="C50" s="69"/>
      <c r="D50" s="70" t="s">
        <v>222</v>
      </c>
      <c r="E50" s="71"/>
      <c r="F50" s="72"/>
    </row>
    <row r="51" spans="1:6" x14ac:dyDescent="0.2">
      <c r="A51" s="73">
        <v>4</v>
      </c>
      <c r="B51" s="13" t="s">
        <v>110</v>
      </c>
      <c r="C51" s="74"/>
      <c r="D51" s="87"/>
      <c r="E51" s="129"/>
      <c r="F51" s="81"/>
    </row>
    <row r="52" spans="1:6" ht="31.5" customHeight="1" x14ac:dyDescent="0.2">
      <c r="A52" s="75" t="s">
        <v>333</v>
      </c>
      <c r="B52" s="12" t="s">
        <v>111</v>
      </c>
      <c r="C52" s="76"/>
      <c r="D52" s="77"/>
      <c r="E52" s="116"/>
      <c r="F52" s="81"/>
    </row>
    <row r="53" spans="1:6" ht="17.25" customHeight="1" x14ac:dyDescent="0.2">
      <c r="A53" s="117" t="s">
        <v>334</v>
      </c>
      <c r="B53" s="78" t="s">
        <v>103</v>
      </c>
      <c r="C53" s="79" t="s">
        <v>14</v>
      </c>
      <c r="D53" s="80">
        <v>300</v>
      </c>
      <c r="E53" s="118"/>
      <c r="F53" s="81"/>
    </row>
    <row r="54" spans="1:6" x14ac:dyDescent="0.2">
      <c r="A54" s="75" t="s">
        <v>335</v>
      </c>
      <c r="B54" s="12" t="s">
        <v>112</v>
      </c>
      <c r="C54" s="76"/>
      <c r="D54" s="77"/>
      <c r="E54" s="116"/>
      <c r="F54" s="81"/>
    </row>
    <row r="55" spans="1:6" x14ac:dyDescent="0.2">
      <c r="A55" s="82" t="s">
        <v>336</v>
      </c>
      <c r="B55" s="19" t="s">
        <v>113</v>
      </c>
      <c r="C55" s="83"/>
      <c r="D55" s="84"/>
      <c r="E55" s="116"/>
      <c r="F55" s="81"/>
    </row>
    <row r="56" spans="1:6" ht="214.5" customHeight="1" thickBot="1" x14ac:dyDescent="0.25">
      <c r="A56" s="117" t="s">
        <v>337</v>
      </c>
      <c r="B56" s="78" t="s">
        <v>225</v>
      </c>
      <c r="C56" s="79" t="s">
        <v>12</v>
      </c>
      <c r="D56" s="80">
        <v>7.5</v>
      </c>
      <c r="E56" s="118"/>
      <c r="F56" s="81"/>
    </row>
    <row r="57" spans="1:6" ht="14.25" thickBot="1" x14ac:dyDescent="0.25">
      <c r="A57" s="68" t="s">
        <v>338</v>
      </c>
      <c r="B57" s="2" t="s">
        <v>264</v>
      </c>
      <c r="C57" s="69"/>
      <c r="D57" s="70" t="s">
        <v>222</v>
      </c>
      <c r="E57" s="71"/>
      <c r="F57" s="72"/>
    </row>
    <row r="58" spans="1:6" x14ac:dyDescent="0.2">
      <c r="A58" s="73">
        <v>5</v>
      </c>
      <c r="B58" s="13" t="s">
        <v>114</v>
      </c>
      <c r="C58" s="74"/>
      <c r="D58" s="87"/>
      <c r="E58" s="129"/>
      <c r="F58" s="81"/>
    </row>
    <row r="59" spans="1:6" x14ac:dyDescent="0.2">
      <c r="A59" s="75" t="s">
        <v>339</v>
      </c>
      <c r="B59" s="12" t="s">
        <v>115</v>
      </c>
      <c r="C59" s="76"/>
      <c r="D59" s="77"/>
      <c r="E59" s="116"/>
      <c r="F59" s="81"/>
    </row>
    <row r="60" spans="1:6" ht="51.75" customHeight="1" x14ac:dyDescent="0.2">
      <c r="A60" s="117" t="s">
        <v>340</v>
      </c>
      <c r="B60" s="78" t="s">
        <v>116</v>
      </c>
      <c r="C60" s="79" t="s">
        <v>11</v>
      </c>
      <c r="D60" s="80">
        <v>180</v>
      </c>
      <c r="E60" s="118"/>
      <c r="F60" s="81"/>
    </row>
    <row r="61" spans="1:6" x14ac:dyDescent="0.2">
      <c r="A61" s="75" t="s">
        <v>341</v>
      </c>
      <c r="B61" s="12" t="s">
        <v>117</v>
      </c>
      <c r="C61" s="76"/>
      <c r="D61" s="77"/>
      <c r="E61" s="116"/>
      <c r="F61" s="81"/>
    </row>
    <row r="62" spans="1:6" ht="67.5" x14ac:dyDescent="0.2">
      <c r="A62" s="117" t="s">
        <v>342</v>
      </c>
      <c r="B62" s="78" t="s">
        <v>118</v>
      </c>
      <c r="C62" s="79" t="s">
        <v>12</v>
      </c>
      <c r="D62" s="80">
        <v>20</v>
      </c>
      <c r="E62" s="118"/>
      <c r="F62" s="81"/>
    </row>
    <row r="63" spans="1:6" x14ac:dyDescent="0.2">
      <c r="A63" s="75" t="s">
        <v>343</v>
      </c>
      <c r="B63" s="12" t="s">
        <v>119</v>
      </c>
      <c r="C63" s="76"/>
      <c r="D63" s="77"/>
      <c r="E63" s="116"/>
      <c r="F63" s="81"/>
    </row>
    <row r="64" spans="1:6" ht="54.95" customHeight="1" x14ac:dyDescent="0.2">
      <c r="A64" s="117" t="s">
        <v>344</v>
      </c>
      <c r="B64" s="78" t="s">
        <v>234</v>
      </c>
      <c r="C64" s="79" t="s">
        <v>77</v>
      </c>
      <c r="D64" s="80">
        <v>10</v>
      </c>
      <c r="E64" s="118"/>
      <c r="F64" s="81"/>
    </row>
    <row r="65" spans="1:6" x14ac:dyDescent="0.2">
      <c r="A65" s="75" t="s">
        <v>345</v>
      </c>
      <c r="B65" s="12" t="s">
        <v>120</v>
      </c>
      <c r="C65" s="76"/>
      <c r="D65" s="77"/>
      <c r="E65" s="116"/>
      <c r="F65" s="81"/>
    </row>
    <row r="66" spans="1:6" ht="41.25" thickBot="1" x14ac:dyDescent="0.25">
      <c r="A66" s="88" t="s">
        <v>346</v>
      </c>
      <c r="B66" s="89" t="s">
        <v>121</v>
      </c>
      <c r="C66" s="90" t="s">
        <v>11</v>
      </c>
      <c r="D66" s="91">
        <v>400</v>
      </c>
      <c r="E66" s="118"/>
      <c r="F66" s="81"/>
    </row>
    <row r="67" spans="1:6" ht="14.25" thickBot="1" x14ac:dyDescent="0.25">
      <c r="A67" s="68" t="s">
        <v>347</v>
      </c>
      <c r="B67" s="2" t="s">
        <v>265</v>
      </c>
      <c r="C67" s="69"/>
      <c r="D67" s="70" t="s">
        <v>222</v>
      </c>
      <c r="E67" s="71"/>
      <c r="F67" s="72"/>
    </row>
    <row r="68" spans="1:6" x14ac:dyDescent="0.2">
      <c r="A68" s="73">
        <v>6</v>
      </c>
      <c r="B68" s="13" t="s">
        <v>122</v>
      </c>
      <c r="C68" s="74"/>
      <c r="D68" s="87"/>
      <c r="E68" s="129"/>
      <c r="F68" s="81"/>
    </row>
    <row r="69" spans="1:6" x14ac:dyDescent="0.2">
      <c r="A69" s="75" t="s">
        <v>348</v>
      </c>
      <c r="B69" s="12" t="s">
        <v>123</v>
      </c>
      <c r="C69" s="76"/>
      <c r="D69" s="77"/>
      <c r="E69" s="116"/>
      <c r="F69" s="81"/>
    </row>
    <row r="70" spans="1:6" x14ac:dyDescent="0.2">
      <c r="A70" s="82" t="s">
        <v>349</v>
      </c>
      <c r="B70" s="19" t="s">
        <v>124</v>
      </c>
      <c r="C70" s="83"/>
      <c r="D70" s="84"/>
      <c r="E70" s="116"/>
      <c r="F70" s="81"/>
    </row>
    <row r="71" spans="1:6" ht="54" x14ac:dyDescent="0.2">
      <c r="A71" s="117" t="s">
        <v>350</v>
      </c>
      <c r="B71" s="78" t="s">
        <v>125</v>
      </c>
      <c r="C71" s="79" t="s">
        <v>11</v>
      </c>
      <c r="D71" s="80">
        <v>25</v>
      </c>
      <c r="E71" s="118"/>
      <c r="F71" s="81"/>
    </row>
    <row r="72" spans="1:6" x14ac:dyDescent="0.2">
      <c r="A72" s="75" t="s">
        <v>351</v>
      </c>
      <c r="B72" s="12" t="s">
        <v>126</v>
      </c>
      <c r="C72" s="76"/>
      <c r="D72" s="77"/>
      <c r="E72" s="116"/>
      <c r="F72" s="81"/>
    </row>
    <row r="73" spans="1:6" ht="16.5" customHeight="1" thickBot="1" x14ac:dyDescent="0.25">
      <c r="A73" s="117" t="s">
        <v>352</v>
      </c>
      <c r="B73" s="78" t="s">
        <v>104</v>
      </c>
      <c r="C73" s="79" t="s">
        <v>14</v>
      </c>
      <c r="D73" s="80">
        <v>78.5</v>
      </c>
      <c r="E73" s="118"/>
      <c r="F73" s="81"/>
    </row>
    <row r="74" spans="1:6" ht="14.25" thickBot="1" x14ac:dyDescent="0.25">
      <c r="A74" s="68" t="s">
        <v>353</v>
      </c>
      <c r="B74" s="2" t="s">
        <v>266</v>
      </c>
      <c r="C74" s="69"/>
      <c r="D74" s="70" t="s">
        <v>222</v>
      </c>
      <c r="E74" s="71"/>
      <c r="F74" s="72"/>
    </row>
    <row r="75" spans="1:6" x14ac:dyDescent="0.2">
      <c r="A75" s="73">
        <v>7</v>
      </c>
      <c r="B75" s="13" t="s">
        <v>127</v>
      </c>
      <c r="C75" s="74"/>
      <c r="D75" s="87"/>
      <c r="E75" s="129"/>
      <c r="F75" s="81"/>
    </row>
    <row r="76" spans="1:6" x14ac:dyDescent="0.2">
      <c r="A76" s="75" t="s">
        <v>354</v>
      </c>
      <c r="B76" s="12" t="s">
        <v>128</v>
      </c>
      <c r="C76" s="76"/>
      <c r="D76" s="77"/>
      <c r="E76" s="116"/>
      <c r="F76" s="81"/>
    </row>
    <row r="77" spans="1:6" x14ac:dyDescent="0.2">
      <c r="A77" s="82" t="s">
        <v>355</v>
      </c>
      <c r="B77" s="19" t="s">
        <v>129</v>
      </c>
      <c r="C77" s="83"/>
      <c r="D77" s="84"/>
      <c r="E77" s="116"/>
      <c r="F77" s="81"/>
    </row>
    <row r="78" spans="1:6" ht="94.5" x14ac:dyDescent="0.2">
      <c r="A78" s="117" t="s">
        <v>356</v>
      </c>
      <c r="B78" s="78" t="s">
        <v>203</v>
      </c>
      <c r="C78" s="79" t="s">
        <v>11</v>
      </c>
      <c r="D78" s="80">
        <v>50</v>
      </c>
      <c r="E78" s="118"/>
      <c r="F78" s="81"/>
    </row>
    <row r="79" spans="1:6" ht="94.5" x14ac:dyDescent="0.2">
      <c r="A79" s="117" t="s">
        <v>357</v>
      </c>
      <c r="B79" s="78" t="s">
        <v>204</v>
      </c>
      <c r="C79" s="79" t="s">
        <v>11</v>
      </c>
      <c r="D79" s="80">
        <v>75</v>
      </c>
      <c r="E79" s="118"/>
      <c r="F79" s="81"/>
    </row>
    <row r="80" spans="1:6" ht="27" x14ac:dyDescent="0.2">
      <c r="A80" s="82" t="s">
        <v>358</v>
      </c>
      <c r="B80" s="19" t="s">
        <v>130</v>
      </c>
      <c r="C80" s="83"/>
      <c r="D80" s="84"/>
      <c r="E80" s="116"/>
      <c r="F80" s="81"/>
    </row>
    <row r="81" spans="1:6" x14ac:dyDescent="0.2">
      <c r="A81" s="75" t="s">
        <v>359</v>
      </c>
      <c r="B81" s="12" t="s">
        <v>131</v>
      </c>
      <c r="C81" s="76"/>
      <c r="D81" s="77"/>
      <c r="E81" s="116"/>
      <c r="F81" s="81"/>
    </row>
    <row r="82" spans="1:6" ht="108.75" thickBot="1" x14ac:dyDescent="0.25">
      <c r="A82" s="117" t="s">
        <v>360</v>
      </c>
      <c r="B82" s="78" t="s">
        <v>226</v>
      </c>
      <c r="C82" s="79" t="s">
        <v>11</v>
      </c>
      <c r="D82" s="80">
        <v>100</v>
      </c>
      <c r="E82" s="118"/>
      <c r="F82" s="81"/>
    </row>
    <row r="83" spans="1:6" ht="14.25" thickBot="1" x14ac:dyDescent="0.25">
      <c r="A83" s="68" t="s">
        <v>361</v>
      </c>
      <c r="B83" s="2" t="s">
        <v>267</v>
      </c>
      <c r="C83" s="69"/>
      <c r="D83" s="70" t="s">
        <v>222</v>
      </c>
      <c r="E83" s="71"/>
      <c r="F83" s="72"/>
    </row>
    <row r="84" spans="1:6" ht="27" x14ac:dyDescent="0.2">
      <c r="A84" s="65">
        <v>8</v>
      </c>
      <c r="B84" s="17" t="s">
        <v>196</v>
      </c>
      <c r="C84" s="66"/>
      <c r="D84" s="92"/>
      <c r="E84" s="67"/>
      <c r="F84" s="81"/>
    </row>
    <row r="85" spans="1:6" x14ac:dyDescent="0.2">
      <c r="A85" s="75" t="s">
        <v>362</v>
      </c>
      <c r="B85" s="12" t="s">
        <v>132</v>
      </c>
      <c r="C85" s="76"/>
      <c r="D85" s="77"/>
      <c r="E85" s="116"/>
      <c r="F85" s="81"/>
    </row>
    <row r="86" spans="1:6" x14ac:dyDescent="0.2">
      <c r="A86" s="82" t="s">
        <v>363</v>
      </c>
      <c r="B86" s="19" t="s">
        <v>133</v>
      </c>
      <c r="C86" s="83"/>
      <c r="D86" s="84"/>
      <c r="E86" s="116"/>
      <c r="F86" s="81"/>
    </row>
    <row r="87" spans="1:6" ht="94.5" x14ac:dyDescent="0.2">
      <c r="A87" s="117" t="s">
        <v>364</v>
      </c>
      <c r="B87" s="78" t="s">
        <v>206</v>
      </c>
      <c r="C87" s="85" t="s">
        <v>12</v>
      </c>
      <c r="D87" s="86">
        <v>50</v>
      </c>
      <c r="E87" s="118"/>
      <c r="F87" s="81"/>
    </row>
    <row r="88" spans="1:6" ht="94.5" x14ac:dyDescent="0.2">
      <c r="A88" s="117" t="s">
        <v>365</v>
      </c>
      <c r="B88" s="78" t="s">
        <v>207</v>
      </c>
      <c r="C88" s="85" t="s">
        <v>12</v>
      </c>
      <c r="D88" s="86">
        <v>120</v>
      </c>
      <c r="E88" s="118"/>
      <c r="F88" s="81"/>
    </row>
    <row r="89" spans="1:6" ht="94.5" x14ac:dyDescent="0.2">
      <c r="A89" s="117" t="s">
        <v>366</v>
      </c>
      <c r="B89" s="78" t="s">
        <v>208</v>
      </c>
      <c r="C89" s="85" t="s">
        <v>12</v>
      </c>
      <c r="D89" s="86">
        <v>120</v>
      </c>
      <c r="E89" s="118"/>
      <c r="F89" s="81"/>
    </row>
    <row r="90" spans="1:6" ht="94.5" x14ac:dyDescent="0.2">
      <c r="A90" s="117" t="s">
        <v>367</v>
      </c>
      <c r="B90" s="78" t="s">
        <v>209</v>
      </c>
      <c r="C90" s="85" t="s">
        <v>12</v>
      </c>
      <c r="D90" s="86">
        <v>120</v>
      </c>
      <c r="E90" s="118"/>
      <c r="F90" s="81"/>
    </row>
    <row r="91" spans="1:6" ht="20.25" customHeight="1" x14ac:dyDescent="0.2">
      <c r="A91" s="82" t="s">
        <v>368</v>
      </c>
      <c r="B91" s="19" t="s">
        <v>134</v>
      </c>
      <c r="C91" s="83"/>
      <c r="D91" s="84"/>
      <c r="E91" s="116"/>
      <c r="F91" s="81"/>
    </row>
    <row r="92" spans="1:6" ht="70.5" customHeight="1" x14ac:dyDescent="0.2">
      <c r="A92" s="117" t="s">
        <v>369</v>
      </c>
      <c r="B92" s="78" t="s">
        <v>220</v>
      </c>
      <c r="C92" s="79" t="s">
        <v>77</v>
      </c>
      <c r="D92" s="80">
        <v>2</v>
      </c>
      <c r="E92" s="118"/>
      <c r="F92" s="81"/>
    </row>
    <row r="93" spans="1:6" ht="69.75" customHeight="1" x14ac:dyDescent="0.2">
      <c r="A93" s="117" t="s">
        <v>370</v>
      </c>
      <c r="B93" s="78" t="s">
        <v>219</v>
      </c>
      <c r="C93" s="79" t="s">
        <v>77</v>
      </c>
      <c r="D93" s="80">
        <v>2</v>
      </c>
      <c r="E93" s="118"/>
      <c r="F93" s="81"/>
    </row>
    <row r="94" spans="1:6" ht="74.25" customHeight="1" x14ac:dyDescent="0.2">
      <c r="A94" s="117" t="s">
        <v>371</v>
      </c>
      <c r="B94" s="78" t="s">
        <v>218</v>
      </c>
      <c r="C94" s="79" t="s">
        <v>77</v>
      </c>
      <c r="D94" s="80">
        <v>2</v>
      </c>
      <c r="E94" s="118"/>
      <c r="F94" s="81"/>
    </row>
    <row r="95" spans="1:6" ht="108" x14ac:dyDescent="0.2">
      <c r="A95" s="117" t="s">
        <v>372</v>
      </c>
      <c r="B95" s="14" t="s">
        <v>212</v>
      </c>
      <c r="C95" s="79" t="s">
        <v>77</v>
      </c>
      <c r="D95" s="80">
        <v>10</v>
      </c>
      <c r="E95" s="118"/>
      <c r="F95" s="81"/>
    </row>
    <row r="96" spans="1:6" ht="27" x14ac:dyDescent="0.2">
      <c r="A96" s="82" t="s">
        <v>373</v>
      </c>
      <c r="B96" s="19" t="s">
        <v>135</v>
      </c>
      <c r="C96" s="83"/>
      <c r="D96" s="84"/>
      <c r="E96" s="116"/>
      <c r="F96" s="81"/>
    </row>
    <row r="97" spans="1:6" ht="94.5" x14ac:dyDescent="0.2">
      <c r="A97" s="117" t="s">
        <v>374</v>
      </c>
      <c r="B97" s="78" t="s">
        <v>210</v>
      </c>
      <c r="C97" s="85" t="s">
        <v>12</v>
      </c>
      <c r="D97" s="86">
        <v>120</v>
      </c>
      <c r="E97" s="118"/>
      <c r="F97" s="81"/>
    </row>
    <row r="98" spans="1:6" ht="94.5" x14ac:dyDescent="0.2">
      <c r="A98" s="117" t="s">
        <v>375</v>
      </c>
      <c r="B98" s="78" t="s">
        <v>211</v>
      </c>
      <c r="C98" s="85" t="s">
        <v>12</v>
      </c>
      <c r="D98" s="86">
        <v>60</v>
      </c>
      <c r="E98" s="118"/>
      <c r="F98" s="81"/>
    </row>
    <row r="99" spans="1:6" x14ac:dyDescent="0.2">
      <c r="A99" s="82" t="s">
        <v>376</v>
      </c>
      <c r="B99" s="19" t="s">
        <v>136</v>
      </c>
      <c r="C99" s="83"/>
      <c r="D99" s="84"/>
      <c r="E99" s="116"/>
      <c r="F99" s="81"/>
    </row>
    <row r="100" spans="1:6" ht="54" x14ac:dyDescent="0.2">
      <c r="A100" s="117" t="s">
        <v>377</v>
      </c>
      <c r="B100" s="78" t="s">
        <v>213</v>
      </c>
      <c r="C100" s="79" t="s">
        <v>77</v>
      </c>
      <c r="D100" s="80">
        <v>4</v>
      </c>
      <c r="E100" s="118"/>
      <c r="F100" s="81"/>
    </row>
    <row r="101" spans="1:6" x14ac:dyDescent="0.2">
      <c r="A101" s="75" t="s">
        <v>378</v>
      </c>
      <c r="B101" s="12" t="s">
        <v>137</v>
      </c>
      <c r="C101" s="76"/>
      <c r="D101" s="80"/>
      <c r="E101" s="116"/>
      <c r="F101" s="81"/>
    </row>
    <row r="102" spans="1:6" x14ac:dyDescent="0.2">
      <c r="A102" s="82" t="s">
        <v>379</v>
      </c>
      <c r="B102" s="19" t="s">
        <v>138</v>
      </c>
      <c r="C102" s="83"/>
      <c r="D102" s="80"/>
      <c r="E102" s="116"/>
      <c r="F102" s="81"/>
    </row>
    <row r="103" spans="1:6" ht="67.5" x14ac:dyDescent="0.2">
      <c r="A103" s="117" t="s">
        <v>380</v>
      </c>
      <c r="B103" s="14" t="s">
        <v>214</v>
      </c>
      <c r="C103" s="85" t="s">
        <v>12</v>
      </c>
      <c r="D103" s="86">
        <v>20</v>
      </c>
      <c r="E103" s="118"/>
      <c r="F103" s="81"/>
    </row>
    <row r="104" spans="1:6" ht="67.5" x14ac:dyDescent="0.2">
      <c r="A104" s="117" t="s">
        <v>381</v>
      </c>
      <c r="B104" s="14" t="s">
        <v>215</v>
      </c>
      <c r="C104" s="85" t="s">
        <v>12</v>
      </c>
      <c r="D104" s="86">
        <v>20</v>
      </c>
      <c r="E104" s="118"/>
      <c r="F104" s="81"/>
    </row>
    <row r="105" spans="1:6" x14ac:dyDescent="0.2">
      <c r="A105" s="82" t="s">
        <v>382</v>
      </c>
      <c r="B105" s="19" t="s">
        <v>139</v>
      </c>
      <c r="C105" s="83"/>
      <c r="D105" s="84"/>
      <c r="E105" s="116"/>
      <c r="F105" s="81"/>
    </row>
    <row r="106" spans="1:6" ht="76.5" customHeight="1" x14ac:dyDescent="0.2">
      <c r="A106" s="117" t="s">
        <v>383</v>
      </c>
      <c r="B106" s="78" t="s">
        <v>216</v>
      </c>
      <c r="C106" s="79" t="s">
        <v>77</v>
      </c>
      <c r="D106" s="80">
        <v>8</v>
      </c>
      <c r="E106" s="118"/>
      <c r="F106" s="81"/>
    </row>
    <row r="107" spans="1:6" ht="70.5" customHeight="1" x14ac:dyDescent="0.2">
      <c r="A107" s="117" t="s">
        <v>384</v>
      </c>
      <c r="B107" s="78" t="s">
        <v>217</v>
      </c>
      <c r="C107" s="79" t="s">
        <v>77</v>
      </c>
      <c r="D107" s="80">
        <v>2</v>
      </c>
      <c r="E107" s="118"/>
      <c r="F107" s="81"/>
    </row>
    <row r="108" spans="1:6" x14ac:dyDescent="0.2">
      <c r="A108" s="82" t="s">
        <v>385</v>
      </c>
      <c r="B108" s="19" t="s">
        <v>140</v>
      </c>
      <c r="C108" s="83"/>
      <c r="D108" s="84"/>
      <c r="E108" s="116"/>
      <c r="F108" s="81"/>
    </row>
    <row r="109" spans="1:6" ht="68.25" thickBot="1" x14ac:dyDescent="0.25">
      <c r="A109" s="117" t="s">
        <v>386</v>
      </c>
      <c r="B109" s="78" t="s">
        <v>201</v>
      </c>
      <c r="C109" s="79" t="s">
        <v>77</v>
      </c>
      <c r="D109" s="80">
        <v>3</v>
      </c>
      <c r="E109" s="118"/>
      <c r="F109" s="81"/>
    </row>
    <row r="110" spans="1:6" ht="14.25" thickBot="1" x14ac:dyDescent="0.25">
      <c r="A110" s="68" t="s">
        <v>387</v>
      </c>
      <c r="B110" s="2" t="s">
        <v>268</v>
      </c>
      <c r="C110" s="69"/>
      <c r="D110" s="70" t="s">
        <v>222</v>
      </c>
      <c r="E110" s="71"/>
      <c r="F110" s="72"/>
    </row>
    <row r="111" spans="1:6" ht="27" x14ac:dyDescent="0.2">
      <c r="A111" s="73">
        <v>10</v>
      </c>
      <c r="B111" s="13" t="s">
        <v>197</v>
      </c>
      <c r="C111" s="74"/>
      <c r="D111" s="80" t="s">
        <v>222</v>
      </c>
      <c r="E111" s="129"/>
      <c r="F111" s="81"/>
    </row>
    <row r="112" spans="1:6" x14ac:dyDescent="0.2">
      <c r="A112" s="117" t="s">
        <v>388</v>
      </c>
      <c r="B112" s="12" t="s">
        <v>141</v>
      </c>
      <c r="C112" s="76"/>
      <c r="D112" s="80" t="s">
        <v>222</v>
      </c>
      <c r="E112" s="118"/>
      <c r="F112" s="81"/>
    </row>
    <row r="113" spans="1:6" x14ac:dyDescent="0.2">
      <c r="A113" s="82" t="s">
        <v>389</v>
      </c>
      <c r="B113" s="19" t="s">
        <v>142</v>
      </c>
      <c r="C113" s="83"/>
      <c r="D113" s="80" t="s">
        <v>222</v>
      </c>
      <c r="E113" s="116"/>
      <c r="F113" s="81"/>
    </row>
    <row r="114" spans="1:6" ht="27" x14ac:dyDescent="0.2">
      <c r="A114" s="117" t="s">
        <v>390</v>
      </c>
      <c r="B114" s="14" t="s">
        <v>243</v>
      </c>
      <c r="C114" s="85" t="s">
        <v>12</v>
      </c>
      <c r="D114" s="80">
        <v>100</v>
      </c>
      <c r="E114" s="118"/>
      <c r="F114" s="81"/>
    </row>
    <row r="115" spans="1:6" ht="27" x14ac:dyDescent="0.2">
      <c r="A115" s="117" t="s">
        <v>391</v>
      </c>
      <c r="B115" s="14" t="s">
        <v>244</v>
      </c>
      <c r="C115" s="85" t="s">
        <v>12</v>
      </c>
      <c r="D115" s="80">
        <v>40</v>
      </c>
      <c r="E115" s="118"/>
      <c r="F115" s="81"/>
    </row>
    <row r="116" spans="1:6" ht="40.5" x14ac:dyDescent="0.2">
      <c r="A116" s="117" t="s">
        <v>392</v>
      </c>
      <c r="B116" s="14" t="s">
        <v>245</v>
      </c>
      <c r="C116" s="85" t="s">
        <v>12</v>
      </c>
      <c r="D116" s="80">
        <v>100</v>
      </c>
      <c r="E116" s="118"/>
      <c r="F116" s="81"/>
    </row>
    <row r="117" spans="1:6" ht="27" x14ac:dyDescent="0.2">
      <c r="A117" s="117" t="s">
        <v>393</v>
      </c>
      <c r="B117" s="14" t="s">
        <v>246</v>
      </c>
      <c r="C117" s="85" t="s">
        <v>12</v>
      </c>
      <c r="D117" s="80">
        <v>50</v>
      </c>
      <c r="E117" s="118"/>
      <c r="F117" s="81"/>
    </row>
    <row r="118" spans="1:6" ht="40.5" x14ac:dyDescent="0.2">
      <c r="A118" s="117" t="s">
        <v>394</v>
      </c>
      <c r="B118" s="14" t="s">
        <v>281</v>
      </c>
      <c r="C118" s="85" t="s">
        <v>12</v>
      </c>
      <c r="D118" s="80">
        <v>50</v>
      </c>
      <c r="E118" s="118"/>
      <c r="F118" s="81"/>
    </row>
    <row r="119" spans="1:6" ht="27" x14ac:dyDescent="0.2">
      <c r="A119" s="117" t="s">
        <v>395</v>
      </c>
      <c r="B119" s="14" t="s">
        <v>282</v>
      </c>
      <c r="C119" s="85" t="s">
        <v>77</v>
      </c>
      <c r="D119" s="80">
        <v>5</v>
      </c>
      <c r="E119" s="118"/>
      <c r="F119" s="81"/>
    </row>
    <row r="120" spans="1:6" x14ac:dyDescent="0.2">
      <c r="A120" s="117" t="s">
        <v>396</v>
      </c>
      <c r="B120" s="19" t="s">
        <v>143</v>
      </c>
      <c r="C120" s="83"/>
      <c r="D120" s="80" t="s">
        <v>222</v>
      </c>
      <c r="E120" s="118"/>
      <c r="F120" s="81"/>
    </row>
    <row r="121" spans="1:6" ht="40.5" x14ac:dyDescent="0.2">
      <c r="A121" s="117" t="s">
        <v>397</v>
      </c>
      <c r="B121" s="14" t="s">
        <v>283</v>
      </c>
      <c r="C121" s="85" t="s">
        <v>12</v>
      </c>
      <c r="D121" s="80">
        <v>150</v>
      </c>
      <c r="E121" s="118"/>
      <c r="F121" s="81"/>
    </row>
    <row r="122" spans="1:6" ht="27" x14ac:dyDescent="0.2">
      <c r="A122" s="117" t="s">
        <v>398</v>
      </c>
      <c r="B122" s="14" t="s">
        <v>284</v>
      </c>
      <c r="C122" s="85" t="s">
        <v>12</v>
      </c>
      <c r="D122" s="80">
        <v>50</v>
      </c>
      <c r="E122" s="118"/>
      <c r="F122" s="81"/>
    </row>
    <row r="123" spans="1:6" x14ac:dyDescent="0.2">
      <c r="A123" s="117" t="s">
        <v>399</v>
      </c>
      <c r="B123" s="19" t="s">
        <v>144</v>
      </c>
      <c r="C123" s="83"/>
      <c r="D123" s="80" t="s">
        <v>222</v>
      </c>
      <c r="E123" s="118"/>
      <c r="F123" s="81"/>
    </row>
    <row r="124" spans="1:6" ht="40.5" x14ac:dyDescent="0.2">
      <c r="A124" s="117" t="s">
        <v>400</v>
      </c>
      <c r="B124" s="14" t="s">
        <v>247</v>
      </c>
      <c r="C124" s="85" t="s">
        <v>77</v>
      </c>
      <c r="D124" s="80">
        <v>2</v>
      </c>
      <c r="E124" s="118"/>
      <c r="F124" s="81"/>
    </row>
    <row r="125" spans="1:6" ht="40.5" x14ac:dyDescent="0.2">
      <c r="A125" s="117" t="s">
        <v>401</v>
      </c>
      <c r="B125" s="14" t="s">
        <v>248</v>
      </c>
      <c r="C125" s="85" t="s">
        <v>77</v>
      </c>
      <c r="D125" s="80">
        <v>2</v>
      </c>
      <c r="E125" s="118"/>
      <c r="F125" s="81"/>
    </row>
    <row r="126" spans="1:6" x14ac:dyDescent="0.2">
      <c r="A126" s="117" t="s">
        <v>402</v>
      </c>
      <c r="B126" s="19" t="s">
        <v>145</v>
      </c>
      <c r="C126" s="83"/>
      <c r="D126" s="80" t="s">
        <v>222</v>
      </c>
      <c r="E126" s="118"/>
      <c r="F126" s="81"/>
    </row>
    <row r="127" spans="1:6" ht="67.5" x14ac:dyDescent="0.2">
      <c r="A127" s="117" t="s">
        <v>403</v>
      </c>
      <c r="B127" s="14" t="s">
        <v>253</v>
      </c>
      <c r="C127" s="85" t="s">
        <v>77</v>
      </c>
      <c r="D127" s="80">
        <v>45</v>
      </c>
      <c r="E127" s="118"/>
      <c r="F127" s="81"/>
    </row>
    <row r="128" spans="1:6" ht="54" x14ac:dyDescent="0.2">
      <c r="A128" s="117" t="s">
        <v>404</v>
      </c>
      <c r="B128" s="14" t="s">
        <v>254</v>
      </c>
      <c r="C128" s="85" t="s">
        <v>77</v>
      </c>
      <c r="D128" s="80">
        <v>10</v>
      </c>
      <c r="E128" s="118"/>
      <c r="F128" s="81"/>
    </row>
    <row r="129" spans="1:6" ht="54" x14ac:dyDescent="0.2">
      <c r="A129" s="117" t="s">
        <v>405</v>
      </c>
      <c r="B129" s="14" t="s">
        <v>285</v>
      </c>
      <c r="C129" s="85" t="s">
        <v>77</v>
      </c>
      <c r="D129" s="80">
        <v>5</v>
      </c>
      <c r="E129" s="118"/>
      <c r="F129" s="81"/>
    </row>
    <row r="130" spans="1:6" x14ac:dyDescent="0.2">
      <c r="A130" s="117" t="s">
        <v>406</v>
      </c>
      <c r="B130" s="19" t="s">
        <v>146</v>
      </c>
      <c r="C130" s="83"/>
      <c r="D130" s="80" t="s">
        <v>222</v>
      </c>
      <c r="E130" s="118"/>
      <c r="F130" s="81"/>
    </row>
    <row r="131" spans="1:6" ht="67.5" x14ac:dyDescent="0.2">
      <c r="A131" s="117" t="s">
        <v>407</v>
      </c>
      <c r="B131" s="14" t="s">
        <v>286</v>
      </c>
      <c r="C131" s="85" t="s">
        <v>77</v>
      </c>
      <c r="D131" s="80">
        <v>20</v>
      </c>
      <c r="E131" s="118"/>
      <c r="F131" s="81"/>
    </row>
    <row r="132" spans="1:6" ht="67.5" x14ac:dyDescent="0.2">
      <c r="A132" s="117" t="s">
        <v>408</v>
      </c>
      <c r="B132" s="14" t="s">
        <v>287</v>
      </c>
      <c r="C132" s="85" t="s">
        <v>77</v>
      </c>
      <c r="D132" s="80">
        <v>5</v>
      </c>
      <c r="E132" s="118"/>
      <c r="F132" s="81"/>
    </row>
    <row r="133" spans="1:6" ht="40.5" x14ac:dyDescent="0.2">
      <c r="A133" s="117" t="s">
        <v>409</v>
      </c>
      <c r="B133" s="14" t="s">
        <v>288</v>
      </c>
      <c r="C133" s="85" t="s">
        <v>77</v>
      </c>
      <c r="D133" s="80">
        <v>2</v>
      </c>
      <c r="E133" s="118"/>
      <c r="F133" s="81"/>
    </row>
    <row r="134" spans="1:6" ht="40.5" x14ac:dyDescent="0.2">
      <c r="A134" s="117" t="s">
        <v>410</v>
      </c>
      <c r="B134" s="14" t="s">
        <v>255</v>
      </c>
      <c r="C134" s="85" t="s">
        <v>77</v>
      </c>
      <c r="D134" s="80">
        <v>2</v>
      </c>
      <c r="E134" s="118"/>
      <c r="F134" s="81"/>
    </row>
    <row r="135" spans="1:6" x14ac:dyDescent="0.2">
      <c r="A135" s="117" t="s">
        <v>411</v>
      </c>
      <c r="B135" s="12" t="s">
        <v>147</v>
      </c>
      <c r="C135" s="76"/>
      <c r="D135" s="80" t="s">
        <v>222</v>
      </c>
      <c r="E135" s="118"/>
      <c r="F135" s="81"/>
    </row>
    <row r="136" spans="1:6" x14ac:dyDescent="0.2">
      <c r="A136" s="117" t="s">
        <v>412</v>
      </c>
      <c r="B136" s="19" t="s">
        <v>250</v>
      </c>
      <c r="C136" s="83"/>
      <c r="D136" s="80" t="s">
        <v>222</v>
      </c>
      <c r="E136" s="118"/>
      <c r="F136" s="81"/>
    </row>
    <row r="137" spans="1:6" ht="81.75" thickBot="1" x14ac:dyDescent="0.25">
      <c r="A137" s="117" t="s">
        <v>413</v>
      </c>
      <c r="B137" s="14" t="s">
        <v>259</v>
      </c>
      <c r="C137" s="85" t="s">
        <v>77</v>
      </c>
      <c r="D137" s="80">
        <v>1</v>
      </c>
      <c r="E137" s="118"/>
      <c r="F137" s="81"/>
    </row>
    <row r="138" spans="1:6" ht="14.25" thickBot="1" x14ac:dyDescent="0.25">
      <c r="A138" s="68" t="s">
        <v>414</v>
      </c>
      <c r="B138" s="2" t="s">
        <v>269</v>
      </c>
      <c r="C138" s="69"/>
      <c r="D138" s="70" t="s">
        <v>222</v>
      </c>
      <c r="E138" s="71"/>
      <c r="F138" s="72"/>
    </row>
    <row r="139" spans="1:6" ht="21" customHeight="1" x14ac:dyDescent="0.2">
      <c r="A139" s="65">
        <v>13</v>
      </c>
      <c r="B139" s="17" t="s">
        <v>148</v>
      </c>
      <c r="C139" s="66"/>
      <c r="D139" s="92"/>
      <c r="E139" s="67"/>
      <c r="F139" s="81"/>
    </row>
    <row r="140" spans="1:6" x14ac:dyDescent="0.2">
      <c r="A140" s="75" t="s">
        <v>415</v>
      </c>
      <c r="B140" s="12" t="s">
        <v>149</v>
      </c>
      <c r="C140" s="76"/>
      <c r="D140" s="77"/>
      <c r="E140" s="116"/>
      <c r="F140" s="81"/>
    </row>
    <row r="141" spans="1:6" ht="54" x14ac:dyDescent="0.2">
      <c r="A141" s="117" t="s">
        <v>416</v>
      </c>
      <c r="B141" s="14" t="s">
        <v>150</v>
      </c>
      <c r="C141" s="85" t="s">
        <v>11</v>
      </c>
      <c r="D141" s="86">
        <v>100</v>
      </c>
      <c r="E141" s="118"/>
      <c r="F141" s="81"/>
    </row>
    <row r="142" spans="1:6" x14ac:dyDescent="0.2">
      <c r="A142" s="117" t="s">
        <v>417</v>
      </c>
      <c r="B142" s="78" t="s">
        <v>223</v>
      </c>
      <c r="C142" s="79" t="s">
        <v>11</v>
      </c>
      <c r="D142" s="80">
        <v>200</v>
      </c>
      <c r="E142" s="118"/>
      <c r="F142" s="81"/>
    </row>
    <row r="143" spans="1:6" ht="27.75" thickBot="1" x14ac:dyDescent="0.25">
      <c r="A143" s="117" t="s">
        <v>418</v>
      </c>
      <c r="B143" s="78" t="s">
        <v>224</v>
      </c>
      <c r="C143" s="79" t="s">
        <v>11</v>
      </c>
      <c r="D143" s="80">
        <v>35</v>
      </c>
      <c r="E143" s="118"/>
      <c r="F143" s="81"/>
    </row>
    <row r="144" spans="1:6" ht="14.25" thickBot="1" x14ac:dyDescent="0.25">
      <c r="A144" s="68" t="s">
        <v>419</v>
      </c>
      <c r="B144" s="2" t="s">
        <v>270</v>
      </c>
      <c r="C144" s="69"/>
      <c r="D144" s="70" t="s">
        <v>222</v>
      </c>
      <c r="E144" s="71"/>
      <c r="F144" s="72"/>
    </row>
    <row r="145" spans="1:6" x14ac:dyDescent="0.2">
      <c r="A145" s="65">
        <v>14</v>
      </c>
      <c r="B145" s="17" t="s">
        <v>151</v>
      </c>
      <c r="C145" s="66"/>
      <c r="D145" s="92"/>
      <c r="E145" s="67"/>
      <c r="F145" s="81"/>
    </row>
    <row r="146" spans="1:6" x14ac:dyDescent="0.2">
      <c r="A146" s="75" t="s">
        <v>420</v>
      </c>
      <c r="B146" s="12" t="s">
        <v>152</v>
      </c>
      <c r="C146" s="76"/>
      <c r="D146" s="77"/>
      <c r="E146" s="116"/>
      <c r="F146" s="81"/>
    </row>
    <row r="147" spans="1:6" ht="19.5" customHeight="1" x14ac:dyDescent="0.2">
      <c r="A147" s="117" t="s">
        <v>421</v>
      </c>
      <c r="B147" s="78" t="s">
        <v>153</v>
      </c>
      <c r="C147" s="79" t="s">
        <v>11</v>
      </c>
      <c r="D147" s="80">
        <v>400</v>
      </c>
      <c r="E147" s="118"/>
      <c r="F147" s="81"/>
    </row>
    <row r="148" spans="1:6" x14ac:dyDescent="0.2">
      <c r="A148" s="75" t="s">
        <v>422</v>
      </c>
      <c r="B148" s="12" t="s">
        <v>154</v>
      </c>
      <c r="C148" s="76"/>
      <c r="D148" s="77"/>
      <c r="E148" s="116"/>
      <c r="F148" s="81"/>
    </row>
    <row r="149" spans="1:6" x14ac:dyDescent="0.2">
      <c r="A149" s="82" t="s">
        <v>423</v>
      </c>
      <c r="B149" s="19" t="s">
        <v>155</v>
      </c>
      <c r="C149" s="83"/>
      <c r="D149" s="84"/>
      <c r="E149" s="116"/>
      <c r="F149" s="81"/>
    </row>
    <row r="150" spans="1:6" ht="27" x14ac:dyDescent="0.2">
      <c r="A150" s="117" t="s">
        <v>424</v>
      </c>
      <c r="B150" s="78" t="s">
        <v>156</v>
      </c>
      <c r="C150" s="79" t="s">
        <v>11</v>
      </c>
      <c r="D150" s="80">
        <v>50</v>
      </c>
      <c r="E150" s="118"/>
      <c r="F150" s="81"/>
    </row>
    <row r="151" spans="1:6" x14ac:dyDescent="0.2">
      <c r="A151" s="82" t="s">
        <v>425</v>
      </c>
      <c r="B151" s="19" t="s">
        <v>158</v>
      </c>
      <c r="C151" s="83"/>
      <c r="D151" s="84"/>
      <c r="E151" s="116"/>
      <c r="F151" s="81"/>
    </row>
    <row r="152" spans="1:6" ht="75" customHeight="1" x14ac:dyDescent="0.2">
      <c r="A152" s="117" t="s">
        <v>426</v>
      </c>
      <c r="B152" s="78" t="s">
        <v>159</v>
      </c>
      <c r="C152" s="79" t="s">
        <v>11</v>
      </c>
      <c r="D152" s="80">
        <v>100</v>
      </c>
      <c r="E152" s="118"/>
      <c r="F152" s="81"/>
    </row>
    <row r="153" spans="1:6" x14ac:dyDescent="0.2">
      <c r="A153" s="82" t="s">
        <v>427</v>
      </c>
      <c r="B153" s="19" t="s">
        <v>157</v>
      </c>
      <c r="C153" s="83"/>
      <c r="D153" s="84"/>
      <c r="E153" s="116"/>
      <c r="F153" s="81"/>
    </row>
    <row r="154" spans="1:6" ht="18.75" customHeight="1" x14ac:dyDescent="0.2">
      <c r="A154" s="117" t="s">
        <v>428</v>
      </c>
      <c r="B154" s="78" t="s">
        <v>160</v>
      </c>
      <c r="C154" s="79" t="s">
        <v>12</v>
      </c>
      <c r="D154" s="80">
        <v>25</v>
      </c>
      <c r="E154" s="118"/>
      <c r="F154" s="81"/>
    </row>
    <row r="155" spans="1:6" x14ac:dyDescent="0.2">
      <c r="A155" s="82" t="s">
        <v>429</v>
      </c>
      <c r="B155" s="19" t="s">
        <v>158</v>
      </c>
      <c r="C155" s="83"/>
      <c r="D155" s="84"/>
      <c r="E155" s="116"/>
      <c r="F155" s="81"/>
    </row>
    <row r="156" spans="1:6" ht="41.25" thickBot="1" x14ac:dyDescent="0.25">
      <c r="A156" s="117" t="s">
        <v>430</v>
      </c>
      <c r="B156" s="78" t="s">
        <v>161</v>
      </c>
      <c r="C156" s="79" t="s">
        <v>12</v>
      </c>
      <c r="D156" s="80">
        <v>25</v>
      </c>
      <c r="E156" s="118"/>
      <c r="F156" s="81"/>
    </row>
    <row r="157" spans="1:6" ht="14.25" thickBot="1" x14ac:dyDescent="0.25">
      <c r="A157" s="68" t="s">
        <v>431</v>
      </c>
      <c r="B157" s="2" t="s">
        <v>271</v>
      </c>
      <c r="C157" s="69"/>
      <c r="D157" s="70" t="s">
        <v>222</v>
      </c>
      <c r="E157" s="71"/>
      <c r="F157" s="72"/>
    </row>
    <row r="158" spans="1:6" ht="27" x14ac:dyDescent="0.2">
      <c r="A158" s="73">
        <v>15</v>
      </c>
      <c r="B158" s="13" t="s">
        <v>162</v>
      </c>
      <c r="C158" s="74"/>
      <c r="D158" s="87"/>
      <c r="E158" s="129"/>
      <c r="F158" s="81"/>
    </row>
    <row r="159" spans="1:6" x14ac:dyDescent="0.2">
      <c r="A159" s="75" t="s">
        <v>432</v>
      </c>
      <c r="B159" s="12" t="s">
        <v>163</v>
      </c>
      <c r="C159" s="76"/>
      <c r="D159" s="77"/>
      <c r="E159" s="116"/>
      <c r="F159" s="81"/>
    </row>
    <row r="160" spans="1:6" x14ac:dyDescent="0.2">
      <c r="A160" s="82" t="s">
        <v>433</v>
      </c>
      <c r="B160" s="19" t="s">
        <v>164</v>
      </c>
      <c r="C160" s="83"/>
      <c r="D160" s="84"/>
      <c r="E160" s="116"/>
      <c r="F160" s="81"/>
    </row>
    <row r="161" spans="1:6" ht="27" x14ac:dyDescent="0.2">
      <c r="A161" s="117" t="s">
        <v>434</v>
      </c>
      <c r="B161" s="78" t="s">
        <v>221</v>
      </c>
      <c r="C161" s="79" t="s">
        <v>11</v>
      </c>
      <c r="D161" s="80">
        <v>40</v>
      </c>
      <c r="E161" s="118"/>
      <c r="F161" s="81"/>
    </row>
    <row r="162" spans="1:6" ht="107.1" customHeight="1" x14ac:dyDescent="0.2">
      <c r="A162" s="117" t="s">
        <v>435</v>
      </c>
      <c r="B162" s="78" t="s">
        <v>165</v>
      </c>
      <c r="C162" s="79" t="s">
        <v>11</v>
      </c>
      <c r="D162" s="80">
        <v>400</v>
      </c>
      <c r="E162" s="118"/>
      <c r="F162" s="81"/>
    </row>
    <row r="163" spans="1:6" x14ac:dyDescent="0.2">
      <c r="A163" s="75" t="s">
        <v>436</v>
      </c>
      <c r="B163" s="12" t="s">
        <v>166</v>
      </c>
      <c r="C163" s="76"/>
      <c r="D163" s="77"/>
      <c r="E163" s="116"/>
      <c r="F163" s="81"/>
    </row>
    <row r="164" spans="1:6" x14ac:dyDescent="0.2">
      <c r="A164" s="82" t="s">
        <v>437</v>
      </c>
      <c r="B164" s="19" t="s">
        <v>167</v>
      </c>
      <c r="C164" s="83"/>
      <c r="D164" s="84"/>
      <c r="E164" s="116"/>
      <c r="F164" s="81"/>
    </row>
    <row r="165" spans="1:6" ht="81" x14ac:dyDescent="0.2">
      <c r="A165" s="117" t="s">
        <v>438</v>
      </c>
      <c r="B165" s="78" t="s">
        <v>227</v>
      </c>
      <c r="C165" s="79" t="s">
        <v>11</v>
      </c>
      <c r="D165" s="80">
        <v>50</v>
      </c>
      <c r="E165" s="118"/>
      <c r="F165" s="81"/>
    </row>
    <row r="166" spans="1:6" x14ac:dyDescent="0.2">
      <c r="A166" s="82" t="s">
        <v>439</v>
      </c>
      <c r="B166" s="19" t="s">
        <v>168</v>
      </c>
      <c r="C166" s="83"/>
      <c r="D166" s="84"/>
      <c r="E166" s="116"/>
      <c r="F166" s="81"/>
    </row>
    <row r="167" spans="1:6" ht="69" customHeight="1" thickBot="1" x14ac:dyDescent="0.25">
      <c r="A167" s="117" t="s">
        <v>440</v>
      </c>
      <c r="B167" s="78" t="s">
        <v>228</v>
      </c>
      <c r="C167" s="79" t="s">
        <v>12</v>
      </c>
      <c r="D167" s="80">
        <v>40</v>
      </c>
      <c r="E167" s="118"/>
      <c r="F167" s="81"/>
    </row>
    <row r="168" spans="1:6" ht="14.25" thickBot="1" x14ac:dyDescent="0.25">
      <c r="A168" s="68" t="s">
        <v>441</v>
      </c>
      <c r="B168" s="2" t="s">
        <v>272</v>
      </c>
      <c r="C168" s="69"/>
      <c r="D168" s="70" t="s">
        <v>222</v>
      </c>
      <c r="E168" s="71"/>
      <c r="F168" s="72"/>
    </row>
    <row r="169" spans="1:6" x14ac:dyDescent="0.2">
      <c r="A169" s="73">
        <v>16</v>
      </c>
      <c r="B169" s="13" t="s">
        <v>169</v>
      </c>
      <c r="C169" s="74"/>
      <c r="D169" s="87"/>
      <c r="E169" s="129"/>
      <c r="F169" s="81"/>
    </row>
    <row r="170" spans="1:6" x14ac:dyDescent="0.2">
      <c r="A170" s="75" t="s">
        <v>442</v>
      </c>
      <c r="B170" s="12" t="s">
        <v>170</v>
      </c>
      <c r="C170" s="76"/>
      <c r="D170" s="77"/>
      <c r="E170" s="116"/>
      <c r="F170" s="81"/>
    </row>
    <row r="171" spans="1:6" x14ac:dyDescent="0.2">
      <c r="A171" s="82" t="s">
        <v>443</v>
      </c>
      <c r="B171" s="19" t="s">
        <v>171</v>
      </c>
      <c r="C171" s="83"/>
      <c r="D171" s="84"/>
      <c r="E171" s="116"/>
      <c r="F171" s="81"/>
    </row>
    <row r="172" spans="1:6" ht="67.5" x14ac:dyDescent="0.2">
      <c r="A172" s="117" t="s">
        <v>444</v>
      </c>
      <c r="B172" s="78" t="s">
        <v>229</v>
      </c>
      <c r="C172" s="79" t="s">
        <v>11</v>
      </c>
      <c r="D172" s="80">
        <v>5</v>
      </c>
      <c r="E172" s="118"/>
      <c r="F172" s="81"/>
    </row>
    <row r="173" spans="1:6" ht="94.5" x14ac:dyDescent="0.2">
      <c r="A173" s="117" t="s">
        <v>445</v>
      </c>
      <c r="B173" s="78" t="s">
        <v>230</v>
      </c>
      <c r="C173" s="79" t="s">
        <v>11</v>
      </c>
      <c r="D173" s="80">
        <v>5</v>
      </c>
      <c r="E173" s="118"/>
      <c r="F173" s="81"/>
    </row>
    <row r="174" spans="1:6" x14ac:dyDescent="0.2">
      <c r="A174" s="75" t="s">
        <v>446</v>
      </c>
      <c r="B174" s="12" t="s">
        <v>172</v>
      </c>
      <c r="C174" s="76"/>
      <c r="D174" s="77"/>
      <c r="E174" s="116"/>
      <c r="F174" s="81"/>
    </row>
    <row r="175" spans="1:6" x14ac:dyDescent="0.2">
      <c r="A175" s="82" t="s">
        <v>447</v>
      </c>
      <c r="B175" s="19" t="s">
        <v>78</v>
      </c>
      <c r="C175" s="83"/>
      <c r="D175" s="84"/>
      <c r="E175" s="116"/>
      <c r="F175" s="81"/>
    </row>
    <row r="176" spans="1:6" ht="108" x14ac:dyDescent="0.2">
      <c r="A176" s="117" t="s">
        <v>448</v>
      </c>
      <c r="B176" s="78" t="s">
        <v>231</v>
      </c>
      <c r="C176" s="79" t="s">
        <v>11</v>
      </c>
      <c r="D176" s="80">
        <v>2</v>
      </c>
      <c r="E176" s="118"/>
      <c r="F176" s="81"/>
    </row>
    <row r="177" spans="1:6" x14ac:dyDescent="0.2">
      <c r="A177" s="82" t="s">
        <v>449</v>
      </c>
      <c r="B177" s="19" t="s">
        <v>173</v>
      </c>
      <c r="C177" s="83"/>
      <c r="D177" s="84"/>
      <c r="E177" s="116"/>
      <c r="F177" s="81"/>
    </row>
    <row r="178" spans="1:6" ht="108" x14ac:dyDescent="0.2">
      <c r="A178" s="117" t="s">
        <v>450</v>
      </c>
      <c r="B178" s="78" t="s">
        <v>202</v>
      </c>
      <c r="C178" s="79" t="s">
        <v>12</v>
      </c>
      <c r="D178" s="80">
        <v>5</v>
      </c>
      <c r="E178" s="118"/>
      <c r="F178" s="81"/>
    </row>
    <row r="179" spans="1:6" x14ac:dyDescent="0.2">
      <c r="A179" s="82" t="s">
        <v>451</v>
      </c>
      <c r="B179" s="19" t="s">
        <v>174</v>
      </c>
      <c r="C179" s="83"/>
      <c r="D179" s="84"/>
      <c r="E179" s="116"/>
      <c r="F179" s="81"/>
    </row>
    <row r="180" spans="1:6" ht="148.5" x14ac:dyDescent="0.2">
      <c r="A180" s="117" t="s">
        <v>452</v>
      </c>
      <c r="B180" s="78" t="s">
        <v>232</v>
      </c>
      <c r="C180" s="79" t="s">
        <v>11</v>
      </c>
      <c r="D180" s="80">
        <v>50</v>
      </c>
      <c r="E180" s="118"/>
      <c r="F180" s="81"/>
    </row>
    <row r="181" spans="1:6" x14ac:dyDescent="0.2">
      <c r="A181" s="82" t="s">
        <v>453</v>
      </c>
      <c r="B181" s="19" t="s">
        <v>175</v>
      </c>
      <c r="C181" s="83"/>
      <c r="D181" s="84"/>
      <c r="E181" s="116"/>
      <c r="F181" s="81"/>
    </row>
    <row r="182" spans="1:6" x14ac:dyDescent="0.2">
      <c r="A182" s="75" t="s">
        <v>454</v>
      </c>
      <c r="B182" s="12" t="s">
        <v>176</v>
      </c>
      <c r="C182" s="76"/>
      <c r="D182" s="77"/>
      <c r="E182" s="116"/>
      <c r="F182" s="81"/>
    </row>
    <row r="183" spans="1:6" ht="68.25" thickBot="1" x14ac:dyDescent="0.25">
      <c r="A183" s="96" t="s">
        <v>455</v>
      </c>
      <c r="B183" s="93" t="s">
        <v>258</v>
      </c>
      <c r="C183" s="94" t="s">
        <v>11</v>
      </c>
      <c r="D183" s="95">
        <v>5</v>
      </c>
      <c r="E183" s="118"/>
      <c r="F183" s="81"/>
    </row>
    <row r="184" spans="1:6" ht="14.25" thickBot="1" x14ac:dyDescent="0.25">
      <c r="A184" s="68" t="s">
        <v>456</v>
      </c>
      <c r="B184" s="2" t="s">
        <v>273</v>
      </c>
      <c r="C184" s="69"/>
      <c r="D184" s="70" t="s">
        <v>222</v>
      </c>
      <c r="E184" s="71"/>
      <c r="F184" s="72"/>
    </row>
    <row r="185" spans="1:6" x14ac:dyDescent="0.2">
      <c r="A185" s="73">
        <v>19</v>
      </c>
      <c r="B185" s="13" t="s">
        <v>177</v>
      </c>
      <c r="C185" s="74"/>
      <c r="D185" s="87"/>
      <c r="E185" s="129"/>
      <c r="F185" s="81"/>
    </row>
    <row r="186" spans="1:6" x14ac:dyDescent="0.2">
      <c r="A186" s="75" t="s">
        <v>457</v>
      </c>
      <c r="B186" s="12" t="s">
        <v>178</v>
      </c>
      <c r="C186" s="76"/>
      <c r="D186" s="77"/>
      <c r="E186" s="116"/>
      <c r="F186" s="81"/>
    </row>
    <row r="187" spans="1:6" ht="60.75" customHeight="1" thickBot="1" x14ac:dyDescent="0.25">
      <c r="A187" s="117" t="s">
        <v>458</v>
      </c>
      <c r="B187" s="78" t="s">
        <v>235</v>
      </c>
      <c r="C187" s="79" t="s">
        <v>11</v>
      </c>
      <c r="D187" s="80">
        <v>250</v>
      </c>
      <c r="E187" s="118"/>
      <c r="F187" s="81"/>
    </row>
    <row r="188" spans="1:6" ht="14.25" thickBot="1" x14ac:dyDescent="0.25">
      <c r="A188" s="68" t="s">
        <v>459</v>
      </c>
      <c r="B188" s="2" t="s">
        <v>274</v>
      </c>
      <c r="C188" s="69"/>
      <c r="D188" s="70" t="s">
        <v>222</v>
      </c>
      <c r="E188" s="71"/>
      <c r="F188" s="72"/>
    </row>
    <row r="189" spans="1:6" x14ac:dyDescent="0.2">
      <c r="A189" s="73">
        <v>20</v>
      </c>
      <c r="B189" s="13" t="s">
        <v>179</v>
      </c>
      <c r="C189" s="74"/>
      <c r="D189" s="77"/>
      <c r="E189" s="129"/>
      <c r="F189" s="81"/>
    </row>
    <row r="190" spans="1:6" x14ac:dyDescent="0.2">
      <c r="A190" s="75" t="s">
        <v>460</v>
      </c>
      <c r="B190" s="12" t="s">
        <v>180</v>
      </c>
      <c r="C190" s="76"/>
      <c r="D190" s="77"/>
      <c r="E190" s="116"/>
      <c r="F190" s="81"/>
    </row>
    <row r="191" spans="1:6" ht="40.5" x14ac:dyDescent="0.2">
      <c r="A191" s="117" t="s">
        <v>461</v>
      </c>
      <c r="B191" s="78" t="s">
        <v>289</v>
      </c>
      <c r="C191" s="79" t="s">
        <v>77</v>
      </c>
      <c r="D191" s="152">
        <v>10</v>
      </c>
      <c r="E191" s="118"/>
      <c r="F191" s="81"/>
    </row>
    <row r="192" spans="1:6" ht="40.5" x14ac:dyDescent="0.2">
      <c r="A192" s="117" t="s">
        <v>462</v>
      </c>
      <c r="B192" s="78" t="s">
        <v>256</v>
      </c>
      <c r="C192" s="79" t="s">
        <v>77</v>
      </c>
      <c r="D192" s="152">
        <v>25</v>
      </c>
      <c r="E192" s="118"/>
      <c r="F192" s="81"/>
    </row>
    <row r="193" spans="1:6" x14ac:dyDescent="0.2">
      <c r="A193" s="75" t="s">
        <v>463</v>
      </c>
      <c r="B193" s="12" t="s">
        <v>181</v>
      </c>
      <c r="C193" s="76"/>
      <c r="D193" s="152"/>
      <c r="E193" s="116"/>
      <c r="F193" s="81"/>
    </row>
    <row r="194" spans="1:6" ht="54" x14ac:dyDescent="0.2">
      <c r="A194" s="151" t="s">
        <v>464</v>
      </c>
      <c r="B194" s="78" t="s">
        <v>275</v>
      </c>
      <c r="C194" s="79" t="s">
        <v>77</v>
      </c>
      <c r="D194" s="152">
        <v>10</v>
      </c>
      <c r="E194" s="118"/>
      <c r="F194" s="81"/>
    </row>
    <row r="195" spans="1:6" ht="81" x14ac:dyDescent="0.2">
      <c r="A195" s="117" t="s">
        <v>465</v>
      </c>
      <c r="B195" s="78" t="s">
        <v>257</v>
      </c>
      <c r="C195" s="79" t="s">
        <v>77</v>
      </c>
      <c r="D195" s="152">
        <v>5</v>
      </c>
      <c r="E195" s="118"/>
      <c r="F195" s="81"/>
    </row>
    <row r="196" spans="1:6" x14ac:dyDescent="0.2">
      <c r="A196" s="75" t="s">
        <v>466</v>
      </c>
      <c r="B196" s="12" t="s">
        <v>182</v>
      </c>
      <c r="C196" s="76"/>
      <c r="D196" s="152"/>
      <c r="E196" s="116"/>
      <c r="F196" s="81"/>
    </row>
    <row r="197" spans="1:6" ht="40.5" x14ac:dyDescent="0.2">
      <c r="A197" s="117" t="s">
        <v>467</v>
      </c>
      <c r="B197" s="78" t="s">
        <v>290</v>
      </c>
      <c r="C197" s="79" t="s">
        <v>77</v>
      </c>
      <c r="D197" s="152">
        <v>50</v>
      </c>
      <c r="E197" s="118"/>
      <c r="F197" s="81"/>
    </row>
    <row r="198" spans="1:6" x14ac:dyDescent="0.2">
      <c r="A198" s="75" t="s">
        <v>468</v>
      </c>
      <c r="B198" s="12" t="s">
        <v>291</v>
      </c>
      <c r="C198" s="76"/>
      <c r="D198" s="152"/>
      <c r="E198" s="116"/>
      <c r="F198" s="81"/>
    </row>
    <row r="199" spans="1:6" ht="50.25" customHeight="1" thickBot="1" x14ac:dyDescent="0.25">
      <c r="A199" s="117" t="s">
        <v>469</v>
      </c>
      <c r="B199" s="14" t="s">
        <v>249</v>
      </c>
      <c r="C199" s="85" t="s">
        <v>77</v>
      </c>
      <c r="D199" s="152">
        <v>20</v>
      </c>
      <c r="E199" s="118"/>
      <c r="F199" s="81"/>
    </row>
    <row r="200" spans="1:6" ht="14.25" thickBot="1" x14ac:dyDescent="0.25">
      <c r="A200" s="68" t="s">
        <v>470</v>
      </c>
      <c r="B200" s="2" t="s">
        <v>276</v>
      </c>
      <c r="C200" s="69"/>
      <c r="D200" s="70" t="s">
        <v>222</v>
      </c>
      <c r="E200" s="71"/>
      <c r="F200" s="72"/>
    </row>
    <row r="201" spans="1:6" ht="20.25" customHeight="1" x14ac:dyDescent="0.2">
      <c r="A201" s="73">
        <v>21</v>
      </c>
      <c r="B201" s="13" t="s">
        <v>183</v>
      </c>
      <c r="C201" s="74"/>
      <c r="D201" s="87"/>
      <c r="E201" s="129"/>
      <c r="F201" s="81"/>
    </row>
    <row r="202" spans="1:6" x14ac:dyDescent="0.2">
      <c r="A202" s="75" t="s">
        <v>471</v>
      </c>
      <c r="B202" s="12" t="s">
        <v>184</v>
      </c>
      <c r="C202" s="76"/>
      <c r="D202" s="77"/>
      <c r="E202" s="116"/>
      <c r="F202" s="81"/>
    </row>
    <row r="203" spans="1:6" ht="54" x14ac:dyDescent="0.2">
      <c r="A203" s="117" t="s">
        <v>472</v>
      </c>
      <c r="B203" s="78" t="s">
        <v>185</v>
      </c>
      <c r="C203" s="79" t="s">
        <v>77</v>
      </c>
      <c r="D203" s="80">
        <v>2</v>
      </c>
      <c r="E203" s="118"/>
      <c r="F203" s="81"/>
    </row>
    <row r="204" spans="1:6" ht="94.5" x14ac:dyDescent="0.2">
      <c r="A204" s="117" t="s">
        <v>473</v>
      </c>
      <c r="B204" s="78" t="s">
        <v>195</v>
      </c>
      <c r="C204" s="79" t="s">
        <v>77</v>
      </c>
      <c r="D204" s="80">
        <v>2</v>
      </c>
      <c r="E204" s="118"/>
      <c r="F204" s="81"/>
    </row>
    <row r="205" spans="1:6" ht="135" customHeight="1" thickBot="1" x14ac:dyDescent="0.25">
      <c r="A205" s="117" t="s">
        <v>474</v>
      </c>
      <c r="B205" s="78" t="s">
        <v>200</v>
      </c>
      <c r="C205" s="85" t="s">
        <v>77</v>
      </c>
      <c r="D205" s="86">
        <v>2</v>
      </c>
      <c r="E205" s="118"/>
      <c r="F205" s="81"/>
    </row>
    <row r="206" spans="1:6" ht="14.25" thickBot="1" x14ac:dyDescent="0.25">
      <c r="A206" s="68" t="s">
        <v>475</v>
      </c>
      <c r="B206" s="2" t="s">
        <v>277</v>
      </c>
      <c r="C206" s="69"/>
      <c r="D206" s="70" t="s">
        <v>222</v>
      </c>
      <c r="E206" s="71"/>
      <c r="F206" s="72"/>
    </row>
    <row r="207" spans="1:6" x14ac:dyDescent="0.2">
      <c r="A207" s="73">
        <v>22</v>
      </c>
      <c r="B207" s="13" t="s">
        <v>186</v>
      </c>
      <c r="C207" s="74"/>
      <c r="D207" s="87"/>
      <c r="E207" s="129"/>
      <c r="F207" s="81"/>
    </row>
    <row r="208" spans="1:6" x14ac:dyDescent="0.2">
      <c r="A208" s="75" t="s">
        <v>476</v>
      </c>
      <c r="B208" s="12" t="s">
        <v>187</v>
      </c>
      <c r="C208" s="76"/>
      <c r="D208" s="77"/>
      <c r="E208" s="116"/>
      <c r="F208" s="81"/>
    </row>
    <row r="209" spans="1:6" ht="33" customHeight="1" x14ac:dyDescent="0.2">
      <c r="A209" s="117" t="s">
        <v>477</v>
      </c>
      <c r="B209" s="78" t="s">
        <v>236</v>
      </c>
      <c r="C209" s="79" t="s">
        <v>11</v>
      </c>
      <c r="D209" s="80">
        <v>452</v>
      </c>
      <c r="E209" s="118"/>
      <c r="F209" s="81"/>
    </row>
    <row r="210" spans="1:6" ht="89.1" customHeight="1" x14ac:dyDescent="0.2">
      <c r="A210" s="117" t="s">
        <v>478</v>
      </c>
      <c r="B210" s="78" t="s">
        <v>188</v>
      </c>
      <c r="C210" s="79" t="s">
        <v>11</v>
      </c>
      <c r="D210" s="80">
        <v>210</v>
      </c>
      <c r="E210" s="118"/>
      <c r="F210" s="81"/>
    </row>
    <row r="211" spans="1:6" x14ac:dyDescent="0.2">
      <c r="A211" s="75" t="s">
        <v>479</v>
      </c>
      <c r="B211" s="12" t="s">
        <v>189</v>
      </c>
      <c r="C211" s="76"/>
      <c r="D211" s="77"/>
      <c r="E211" s="116"/>
      <c r="F211" s="81"/>
    </row>
    <row r="212" spans="1:6" ht="33" customHeight="1" thickBot="1" x14ac:dyDescent="0.25">
      <c r="A212" s="117" t="s">
        <v>480</v>
      </c>
      <c r="B212" s="78" t="s">
        <v>233</v>
      </c>
      <c r="C212" s="79" t="s">
        <v>12</v>
      </c>
      <c r="D212" s="80">
        <v>201</v>
      </c>
      <c r="E212" s="118"/>
      <c r="F212" s="81"/>
    </row>
    <row r="213" spans="1:6" ht="14.25" thickBot="1" x14ac:dyDescent="0.25">
      <c r="A213" s="68" t="s">
        <v>481</v>
      </c>
      <c r="B213" s="2" t="s">
        <v>278</v>
      </c>
      <c r="C213" s="69"/>
      <c r="D213" s="70" t="s">
        <v>222</v>
      </c>
      <c r="E213" s="71"/>
      <c r="F213" s="72"/>
    </row>
    <row r="214" spans="1:6" x14ac:dyDescent="0.2">
      <c r="A214" s="73">
        <v>24</v>
      </c>
      <c r="B214" s="20" t="s">
        <v>190</v>
      </c>
      <c r="C214" s="74"/>
      <c r="D214" s="87"/>
      <c r="E214" s="129"/>
      <c r="F214" s="81"/>
    </row>
    <row r="215" spans="1:6" x14ac:dyDescent="0.2">
      <c r="A215" s="75" t="s">
        <v>482</v>
      </c>
      <c r="B215" s="21" t="s">
        <v>99</v>
      </c>
      <c r="C215" s="76"/>
      <c r="D215" s="59"/>
      <c r="E215" s="116"/>
      <c r="F215" s="81"/>
    </row>
    <row r="216" spans="1:6" ht="40.5" x14ac:dyDescent="0.2">
      <c r="A216" s="117" t="s">
        <v>483</v>
      </c>
      <c r="B216" s="78" t="s">
        <v>199</v>
      </c>
      <c r="C216" s="79" t="s">
        <v>13</v>
      </c>
      <c r="D216" s="80">
        <v>100</v>
      </c>
      <c r="E216" s="118"/>
      <c r="F216" s="81"/>
    </row>
    <row r="217" spans="1:6" x14ac:dyDescent="0.2">
      <c r="A217" s="75" t="s">
        <v>484</v>
      </c>
      <c r="B217" s="21" t="s">
        <v>191</v>
      </c>
      <c r="C217" s="76"/>
      <c r="D217" s="59"/>
      <c r="E217" s="116"/>
      <c r="F217" s="81"/>
    </row>
    <row r="218" spans="1:6" x14ac:dyDescent="0.2">
      <c r="A218" s="82" t="s">
        <v>485</v>
      </c>
      <c r="B218" s="19" t="s">
        <v>192</v>
      </c>
      <c r="C218" s="83"/>
      <c r="D218" s="84"/>
      <c r="E218" s="116"/>
      <c r="F218" s="81"/>
    </row>
    <row r="219" spans="1:6" ht="108.75" thickBot="1" x14ac:dyDescent="0.25">
      <c r="A219" s="117" t="s">
        <v>486</v>
      </c>
      <c r="B219" s="78" t="s">
        <v>252</v>
      </c>
      <c r="C219" s="79" t="s">
        <v>12</v>
      </c>
      <c r="D219" s="80">
        <v>32</v>
      </c>
      <c r="E219" s="118"/>
      <c r="F219" s="81"/>
    </row>
    <row r="220" spans="1:6" ht="14.25" thickBot="1" x14ac:dyDescent="0.25">
      <c r="A220" s="68" t="s">
        <v>487</v>
      </c>
      <c r="B220" s="2" t="s">
        <v>279</v>
      </c>
      <c r="C220" s="69"/>
      <c r="D220" s="70" t="s">
        <v>222</v>
      </c>
      <c r="E220" s="71"/>
      <c r="F220" s="72"/>
    </row>
    <row r="221" spans="1:6" x14ac:dyDescent="0.2">
      <c r="A221" s="73">
        <v>26</v>
      </c>
      <c r="B221" s="13" t="s">
        <v>193</v>
      </c>
      <c r="C221" s="74"/>
      <c r="D221" s="87"/>
      <c r="E221" s="129"/>
      <c r="F221" s="81"/>
    </row>
    <row r="222" spans="1:6" x14ac:dyDescent="0.2">
      <c r="A222" s="75" t="s">
        <v>488</v>
      </c>
      <c r="B222" s="12" t="s">
        <v>194</v>
      </c>
      <c r="C222" s="76"/>
      <c r="D222" s="77"/>
      <c r="E222" s="116"/>
      <c r="F222" s="81"/>
    </row>
    <row r="223" spans="1:6" ht="149.25" thickBot="1" x14ac:dyDescent="0.25">
      <c r="A223" s="153" t="s">
        <v>496</v>
      </c>
      <c r="B223" s="154" t="s">
        <v>497</v>
      </c>
      <c r="C223" s="155" t="s">
        <v>11</v>
      </c>
      <c r="D223" s="156">
        <v>500</v>
      </c>
      <c r="E223" s="157"/>
      <c r="F223" s="158"/>
    </row>
    <row r="224" spans="1:6" ht="14.25" thickBot="1" x14ac:dyDescent="0.25">
      <c r="A224" s="68" t="s">
        <v>489</v>
      </c>
      <c r="B224" s="2" t="s">
        <v>490</v>
      </c>
      <c r="C224" s="115" t="s">
        <v>222</v>
      </c>
      <c r="D224" s="70"/>
      <c r="E224" s="71"/>
      <c r="F224" s="72"/>
    </row>
    <row r="225" spans="1:6" ht="14.25" thickBot="1" x14ac:dyDescent="0.25">
      <c r="A225" s="97"/>
      <c r="B225" s="3"/>
      <c r="C225" s="4"/>
      <c r="D225" s="15"/>
      <c r="E225" s="15"/>
      <c r="F225" s="22"/>
    </row>
    <row r="226" spans="1:6" ht="14.25" thickBot="1" x14ac:dyDescent="0.25">
      <c r="A226" s="98"/>
      <c r="B226" s="5" t="s">
        <v>3</v>
      </c>
      <c r="C226" s="99"/>
      <c r="D226" s="100"/>
      <c r="E226" s="100"/>
      <c r="F226" s="72"/>
    </row>
    <row r="227" spans="1:6" ht="14.25" thickBot="1" x14ac:dyDescent="0.25">
      <c r="A227" s="101"/>
      <c r="B227" s="5" t="s">
        <v>6</v>
      </c>
      <c r="C227" s="102"/>
      <c r="D227" s="70"/>
      <c r="E227" s="70"/>
      <c r="F227" s="103"/>
    </row>
    <row r="228" spans="1:6" x14ac:dyDescent="0.2">
      <c r="A228" s="104"/>
      <c r="B228" s="6" t="s">
        <v>7</v>
      </c>
      <c r="C228" s="105">
        <v>0</v>
      </c>
      <c r="D228" s="106"/>
      <c r="E228" s="119"/>
      <c r="F228" s="107"/>
    </row>
    <row r="229" spans="1:6" x14ac:dyDescent="0.2">
      <c r="A229" s="108"/>
      <c r="B229" s="7" t="s">
        <v>1</v>
      </c>
      <c r="C229" s="105">
        <v>0</v>
      </c>
      <c r="D229" s="109"/>
      <c r="E229" s="120"/>
      <c r="F229" s="107"/>
    </row>
    <row r="230" spans="1:6" x14ac:dyDescent="0.2">
      <c r="A230" s="108"/>
      <c r="B230" s="7" t="s">
        <v>2</v>
      </c>
      <c r="C230" s="105">
        <v>0</v>
      </c>
      <c r="D230" s="109"/>
      <c r="E230" s="120"/>
      <c r="F230" s="107"/>
    </row>
    <row r="231" spans="1:6" ht="14.25" thickBot="1" x14ac:dyDescent="0.25">
      <c r="A231" s="108"/>
      <c r="B231" s="7" t="s">
        <v>10</v>
      </c>
      <c r="C231" s="105">
        <v>0</v>
      </c>
      <c r="D231" s="109"/>
      <c r="E231" s="120"/>
      <c r="F231" s="107"/>
    </row>
    <row r="232" spans="1:6" ht="14.25" thickBot="1" x14ac:dyDescent="0.25">
      <c r="A232" s="98"/>
      <c r="B232" s="8"/>
      <c r="C232" s="110"/>
      <c r="D232" s="100"/>
      <c r="E232" s="100"/>
      <c r="F232" s="111"/>
    </row>
    <row r="233" spans="1:6" ht="14.25" thickBot="1" x14ac:dyDescent="0.25">
      <c r="A233" s="98"/>
      <c r="B233" s="140" t="s">
        <v>493</v>
      </c>
      <c r="C233" s="110"/>
      <c r="D233" s="100"/>
      <c r="E233" s="100"/>
      <c r="F233" s="131"/>
    </row>
    <row r="234" spans="1:6" ht="14.25" thickBot="1" x14ac:dyDescent="0.25">
      <c r="A234" s="132"/>
      <c r="B234" s="142" t="s">
        <v>494</v>
      </c>
      <c r="C234" s="133"/>
      <c r="D234" s="134"/>
      <c r="E234" s="134"/>
      <c r="F234" s="135"/>
    </row>
    <row r="235" spans="1:6" ht="14.25" thickBot="1" x14ac:dyDescent="0.25">
      <c r="A235" s="132"/>
      <c r="B235" s="141" t="s">
        <v>498</v>
      </c>
      <c r="C235" s="133"/>
      <c r="D235" s="134"/>
      <c r="E235" s="134"/>
      <c r="F235" s="135"/>
    </row>
    <row r="236" spans="1:6" ht="14.25" thickBot="1" x14ac:dyDescent="0.25">
      <c r="A236" s="98"/>
      <c r="B236" s="140" t="s">
        <v>495</v>
      </c>
      <c r="C236" s="110"/>
      <c r="D236" s="100"/>
      <c r="E236" s="100"/>
      <c r="F236" s="131"/>
    </row>
    <row r="237" spans="1:6" ht="14.25" thickBot="1" x14ac:dyDescent="0.25">
      <c r="A237" s="132"/>
      <c r="B237" s="136"/>
      <c r="C237" s="137"/>
      <c r="D237" s="138"/>
      <c r="E237" s="138"/>
      <c r="F237" s="139"/>
    </row>
    <row r="238" spans="1:6" ht="21" customHeight="1" thickBot="1" x14ac:dyDescent="0.25">
      <c r="A238" s="112"/>
      <c r="B238" s="9" t="s">
        <v>8</v>
      </c>
      <c r="C238" s="10"/>
      <c r="D238" s="16"/>
      <c r="E238" s="16"/>
      <c r="F238" s="113"/>
    </row>
    <row r="239" spans="1:6" ht="15.75" customHeight="1" thickBot="1" x14ac:dyDescent="0.25">
      <c r="A239" s="97"/>
      <c r="B239" s="3"/>
      <c r="C239" s="4"/>
      <c r="D239" s="15"/>
      <c r="E239" s="15"/>
      <c r="F239" s="22"/>
    </row>
    <row r="240" spans="1:6" x14ac:dyDescent="0.2">
      <c r="A240"/>
      <c r="B240"/>
      <c r="C240"/>
      <c r="D240"/>
      <c r="E240"/>
      <c r="F240"/>
    </row>
    <row r="241" spans="1:6" x14ac:dyDescent="0.2">
      <c r="A241"/>
      <c r="B241"/>
      <c r="C241"/>
      <c r="D241"/>
      <c r="E241"/>
      <c r="F241"/>
    </row>
    <row r="242" spans="1:6" x14ac:dyDescent="0.2">
      <c r="A242"/>
      <c r="B242"/>
      <c r="C242"/>
      <c r="D242"/>
      <c r="E242"/>
      <c r="F242"/>
    </row>
    <row r="243" spans="1:6" x14ac:dyDescent="0.2">
      <c r="A243"/>
      <c r="B243"/>
      <c r="C243"/>
      <c r="D243"/>
      <c r="E243"/>
      <c r="F243"/>
    </row>
    <row r="244" spans="1:6" x14ac:dyDescent="0.2">
      <c r="A244"/>
      <c r="B244"/>
      <c r="C244"/>
      <c r="D244"/>
      <c r="E244"/>
      <c r="F244"/>
    </row>
    <row r="245" spans="1:6" x14ac:dyDescent="0.2">
      <c r="A245"/>
      <c r="B245"/>
      <c r="C245"/>
      <c r="D245"/>
      <c r="E245"/>
      <c r="F245"/>
    </row>
    <row r="246" spans="1:6" x14ac:dyDescent="0.2">
      <c r="A246"/>
      <c r="B246"/>
      <c r="C246"/>
      <c r="D246"/>
      <c r="E246"/>
      <c r="F246"/>
    </row>
    <row r="247" spans="1:6" x14ac:dyDescent="0.2">
      <c r="A247"/>
      <c r="B247"/>
      <c r="C247"/>
      <c r="D247"/>
      <c r="E247"/>
      <c r="F247"/>
    </row>
    <row r="248" spans="1:6" x14ac:dyDescent="0.2">
      <c r="A248"/>
      <c r="B248"/>
      <c r="C248"/>
      <c r="D248"/>
      <c r="E248"/>
      <c r="F248"/>
    </row>
    <row r="249" spans="1:6" x14ac:dyDescent="0.2">
      <c r="A249"/>
      <c r="B249"/>
      <c r="C249"/>
      <c r="D249"/>
      <c r="E249"/>
      <c r="F249"/>
    </row>
    <row r="250" spans="1:6" x14ac:dyDescent="0.2">
      <c r="A250"/>
      <c r="B250"/>
      <c r="C250"/>
      <c r="D250"/>
      <c r="E250"/>
      <c r="F250"/>
    </row>
    <row r="251" spans="1:6" ht="15" x14ac:dyDescent="0.2">
      <c r="A251" s="143"/>
      <c r="B251" s="144"/>
      <c r="C251" s="23"/>
      <c r="D251" s="145"/>
      <c r="E251" s="145"/>
      <c r="F251" s="146"/>
    </row>
  </sheetData>
  <autoFilter ref="A6:XCZ223"/>
  <mergeCells count="1">
    <mergeCell ref="B2:E2"/>
  </mergeCells>
  <conditionalFormatting sqref="A109">
    <cfRule type="duplicateValues" dxfId="21" priority="793"/>
  </conditionalFormatting>
  <conditionalFormatting sqref="A40">
    <cfRule type="duplicateValues" dxfId="20" priority="699"/>
  </conditionalFormatting>
  <conditionalFormatting sqref="A21">
    <cfRule type="duplicateValues" dxfId="19" priority="660"/>
  </conditionalFormatting>
  <conditionalFormatting sqref="A219">
    <cfRule type="duplicateValues" dxfId="18" priority="653"/>
  </conditionalFormatting>
  <conditionalFormatting sqref="A60">
    <cfRule type="duplicateValues" dxfId="17" priority="212"/>
  </conditionalFormatting>
  <conditionalFormatting sqref="A264:A1048576 A138:A141 A200:A218 A144:A160 A1:A20 A41:A59 A162:A192 A22:A39 A61:A111 A220:A222 A224:A239">
    <cfRule type="duplicateValues" dxfId="16" priority="2381"/>
  </conditionalFormatting>
  <conditionalFormatting sqref="A252:A253">
    <cfRule type="duplicateValues" dxfId="15" priority="80"/>
  </conditionalFormatting>
  <conditionalFormatting sqref="A254:A263">
    <cfRule type="duplicateValues" dxfId="14" priority="2641"/>
  </conditionalFormatting>
  <conditionalFormatting sqref="B1:B2">
    <cfRule type="duplicateValues" dxfId="13" priority="2887"/>
  </conditionalFormatting>
  <conditionalFormatting sqref="A113">
    <cfRule type="duplicateValues" dxfId="12" priority="18"/>
  </conditionalFormatting>
  <conditionalFormatting sqref="A193">
    <cfRule type="duplicateValues" dxfId="11" priority="16"/>
  </conditionalFormatting>
  <conditionalFormatting sqref="A196">
    <cfRule type="duplicateValues" dxfId="10" priority="15"/>
  </conditionalFormatting>
  <conditionalFormatting sqref="A198">
    <cfRule type="duplicateValues" dxfId="9" priority="13"/>
  </conditionalFormatting>
  <conditionalFormatting sqref="A199">
    <cfRule type="duplicateValues" dxfId="8" priority="3426"/>
  </conditionalFormatting>
  <conditionalFormatting sqref="A197">
    <cfRule type="duplicateValues" dxfId="7" priority="3650"/>
  </conditionalFormatting>
  <conditionalFormatting sqref="A194">
    <cfRule type="duplicateValues" dxfId="6" priority="3877"/>
  </conditionalFormatting>
  <conditionalFormatting sqref="A195">
    <cfRule type="duplicateValues" dxfId="5" priority="3989"/>
  </conditionalFormatting>
  <conditionalFormatting sqref="A161">
    <cfRule type="duplicateValues" dxfId="4" priority="3990"/>
  </conditionalFormatting>
  <conditionalFormatting sqref="A143">
    <cfRule type="duplicateValues" dxfId="3" priority="4071"/>
  </conditionalFormatting>
  <conditionalFormatting sqref="A142">
    <cfRule type="duplicateValues" dxfId="2" priority="4072"/>
  </conditionalFormatting>
  <conditionalFormatting sqref="A114:A137 A112">
    <cfRule type="duplicateValues" dxfId="1" priority="6964"/>
  </conditionalFormatting>
  <conditionalFormatting sqref="A223">
    <cfRule type="duplicateValues" dxfId="0" priority="1"/>
  </conditionalFormatting>
  <printOptions horizontalCentered="1"/>
  <pageMargins left="0.78740157480314965" right="0.78740157480314965" top="0.78740157480314965" bottom="0.78740157480314965" header="0.51181102362204722" footer="0.51181102362204722"/>
  <pageSetup scale="70" fitToHeight="0" orientation="portrait" horizontalDpi="1200" verticalDpi="1200" r:id="rId1"/>
  <headerFooter>
    <oddHeader>&amp;L&amp;G&amp;C&amp;"Arial,Negrita"&amp;12DIRECCIÓN DE INFRAESTRUCTURA
PRESUPUESTO DE OBRA</oddHeader>
    <oddFooter>&amp;L&amp;8&amp;F / &amp;D&amp;C&amp;8Página &amp;P de &amp;N</oddFooter>
  </headerFooter>
  <rowBreaks count="1" manualBreakCount="1">
    <brk id="225" max="5"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1:L54"/>
  <sheetViews>
    <sheetView workbookViewId="0">
      <selection activeCell="D72" sqref="D72"/>
    </sheetView>
  </sheetViews>
  <sheetFormatPr baseColWidth="10" defaultColWidth="10.85546875" defaultRowHeight="15" x14ac:dyDescent="0.25"/>
  <cols>
    <col min="1" max="1" width="10.85546875" style="25"/>
    <col min="2" max="2" width="12.42578125" style="25" bestFit="1" customWidth="1"/>
    <col min="3" max="3" width="12.28515625" style="25" customWidth="1"/>
    <col min="4" max="4" width="16.85546875" style="25" customWidth="1"/>
    <col min="5" max="5" width="14.28515625" style="25" bestFit="1" customWidth="1"/>
    <col min="6" max="16384" width="10.85546875" style="25"/>
  </cols>
  <sheetData>
    <row r="1" spans="1:12" ht="15.75" thickBot="1" x14ac:dyDescent="0.3">
      <c r="A1" s="164" t="s">
        <v>76</v>
      </c>
      <c r="B1" s="165"/>
      <c r="C1" s="165"/>
      <c r="D1" s="165"/>
      <c r="E1" s="165"/>
      <c r="F1" s="165"/>
      <c r="G1" s="165"/>
      <c r="H1" s="165"/>
      <c r="I1" s="165"/>
      <c r="J1" s="166"/>
    </row>
    <row r="2" spans="1:12" hidden="1" x14ac:dyDescent="0.25"/>
    <row r="3" spans="1:12" ht="15.75" hidden="1" x14ac:dyDescent="0.25">
      <c r="A3" s="167" t="s">
        <v>17</v>
      </c>
      <c r="B3" s="167"/>
      <c r="C3" s="168">
        <f>'2. PPTO CONSOLIDADO'!F238</f>
        <v>0</v>
      </c>
      <c r="D3" s="168"/>
      <c r="E3" s="24" t="s">
        <v>18</v>
      </c>
    </row>
    <row r="4" spans="1:12" ht="15.75" hidden="1" x14ac:dyDescent="0.25">
      <c r="A4" s="26"/>
      <c r="B4" s="26"/>
      <c r="C4" s="27"/>
      <c r="D4" s="27"/>
    </row>
    <row r="5" spans="1:12" hidden="1" x14ac:dyDescent="0.25">
      <c r="A5" s="167" t="s">
        <v>19</v>
      </c>
      <c r="B5" s="167"/>
      <c r="C5" s="169" t="str">
        <f>TRIM(D27)</f>
        <v>DE PESOS M/CTE</v>
      </c>
      <c r="D5" s="170"/>
      <c r="E5" s="170"/>
      <c r="F5" s="170"/>
      <c r="G5" s="170"/>
      <c r="H5" s="170"/>
      <c r="I5" s="170"/>
      <c r="J5" s="171"/>
    </row>
    <row r="6" spans="1:12" hidden="1" x14ac:dyDescent="0.25">
      <c r="B6" s="28"/>
      <c r="C6" s="172"/>
      <c r="D6" s="173"/>
      <c r="E6" s="173"/>
      <c r="F6" s="173"/>
      <c r="G6" s="173"/>
      <c r="H6" s="173"/>
      <c r="I6" s="173"/>
      <c r="J6" s="174"/>
    </row>
    <row r="7" spans="1:12" hidden="1" x14ac:dyDescent="0.25"/>
    <row r="8" spans="1:12" hidden="1" x14ac:dyDescent="0.25">
      <c r="A8" s="29">
        <v>1</v>
      </c>
      <c r="B8" s="30" t="s">
        <v>28</v>
      </c>
      <c r="C8" s="30" t="s">
        <v>29</v>
      </c>
      <c r="D8" s="31"/>
      <c r="E8" s="32">
        <f>INT((C3-(INT(C3/1000000000000000)*1000000000000000))/1000000000000)</f>
        <v>0</v>
      </c>
      <c r="F8" s="33" t="s">
        <v>20</v>
      </c>
      <c r="G8" s="34">
        <f>INT(E8/100)*100</f>
        <v>0</v>
      </c>
      <c r="H8" s="33" t="str">
        <f>IF(AND(G8=100,G9=0,G10=0),IF(G8=0," ",LOOKUP(G8,A7:C52,B7:B52)),IF(G8=0," ",LOOKUP(G8,A7:C52,C7:C52)))</f>
        <v xml:space="preserve"> </v>
      </c>
      <c r="I8" s="35"/>
      <c r="J8" s="175" t="s">
        <v>21</v>
      </c>
      <c r="K8" s="31"/>
      <c r="L8" s="31"/>
    </row>
    <row r="9" spans="1:12" hidden="1" x14ac:dyDescent="0.25">
      <c r="A9" s="29">
        <v>2</v>
      </c>
      <c r="B9" s="30" t="s">
        <v>30</v>
      </c>
      <c r="C9" s="30" t="s">
        <v>30</v>
      </c>
      <c r="D9" s="31"/>
      <c r="E9" s="32">
        <f>+E8-G8</f>
        <v>0</v>
      </c>
      <c r="F9" s="33" t="s">
        <v>22</v>
      </c>
      <c r="G9" s="34">
        <f>INT(E9/10)*10</f>
        <v>0</v>
      </c>
      <c r="H9" s="33" t="str">
        <f>IF(OR(G9=10,G9=20),LOOKUP(E9,A7:C52,C7:C52),IF(AND(G9=100,G10=0,G11=0),IF(G9=0," ",LOOKUP(G9,A7:C52,B7:B52)),IF(G9=0," ",LOOKUP(G9,A7:C52,C7:C52))))</f>
        <v xml:space="preserve"> </v>
      </c>
      <c r="I9" s="33" t="str">
        <f>IF(G10=0," ",IF(AND(G9&gt;20,G9&lt;=90),"Y"," "))</f>
        <v xml:space="preserve"> </v>
      </c>
      <c r="J9" s="175"/>
      <c r="K9" s="31"/>
      <c r="L9" s="31"/>
    </row>
    <row r="10" spans="1:12" hidden="1" x14ac:dyDescent="0.25">
      <c r="A10" s="29">
        <v>3</v>
      </c>
      <c r="B10" s="30" t="s">
        <v>31</v>
      </c>
      <c r="C10" s="30" t="s">
        <v>31</v>
      </c>
      <c r="D10" s="31"/>
      <c r="E10" s="32">
        <f>+E9-G9</f>
        <v>0</v>
      </c>
      <c r="F10" s="33" t="s">
        <v>23</v>
      </c>
      <c r="G10" s="32">
        <f>INT(E10)</f>
        <v>0</v>
      </c>
      <c r="H10" s="33" t="str">
        <f>IF(OR(G9=10,G9=20)," ",IF(AND(G10=100,G11=0,G12=0),IF(G10=0," ",LOOKUP(G10,A7:C52,B7:B52)),IF(G10=0," ",LOOKUP(G10,A7:C52,B7:B52))))</f>
        <v xml:space="preserve"> </v>
      </c>
      <c r="I10" s="33" t="str">
        <f>IF(AND(G8=0,G9=0,G10=1),"BILLÓN",IF(SUM(G8:G10)=0," ","BILLONES"))</f>
        <v xml:space="preserve"> </v>
      </c>
      <c r="J10" s="175"/>
      <c r="K10" s="31"/>
      <c r="L10" s="31"/>
    </row>
    <row r="11" spans="1:12" ht="15" hidden="1" customHeight="1" x14ac:dyDescent="0.25">
      <c r="A11" s="29">
        <v>4</v>
      </c>
      <c r="B11" s="30" t="s">
        <v>32</v>
      </c>
      <c r="C11" s="30" t="s">
        <v>32</v>
      </c>
      <c r="D11" s="31"/>
      <c r="E11" s="36">
        <f>INT((C3-(INT(C3/1000000000000)*1000000000000))/1000000000)</f>
        <v>0</v>
      </c>
      <c r="F11" s="37" t="s">
        <v>20</v>
      </c>
      <c r="G11" s="38">
        <f>INT(E11/100)*100</f>
        <v>0</v>
      </c>
      <c r="H11" s="37" t="str">
        <f>IF(AND(G11=100,G12=0,G13=0),IF(G11=0," ",LOOKUP(G11,A7:C52,B7:B52)),IF(G11=0," ",LOOKUP(G11,A7:C52,C7:C52)))</f>
        <v xml:space="preserve"> </v>
      </c>
      <c r="I11" s="39"/>
      <c r="J11" s="176" t="s">
        <v>24</v>
      </c>
      <c r="K11" s="31"/>
      <c r="L11" s="31"/>
    </row>
    <row r="12" spans="1:12" hidden="1" x14ac:dyDescent="0.25">
      <c r="A12" s="29">
        <v>5</v>
      </c>
      <c r="B12" s="30" t="s">
        <v>33</v>
      </c>
      <c r="C12" s="30" t="s">
        <v>33</v>
      </c>
      <c r="D12" s="31"/>
      <c r="E12" s="36">
        <f>+E11-G11</f>
        <v>0</v>
      </c>
      <c r="F12" s="37" t="s">
        <v>22</v>
      </c>
      <c r="G12" s="38">
        <f>INT(E12/10)*10</f>
        <v>0</v>
      </c>
      <c r="H12" s="37" t="str">
        <f>IF(OR(G12=10,G12=20),LOOKUP(E12,A7:C52,C7:C52),IF(AND(G12=100,G13=0,G14=0),IF(G12=0," ",LOOKUP(G12,A7:C52,B7:B52)),IF(G12=0," ",LOOKUP(G12,A7:C52,C7:C52))))</f>
        <v xml:space="preserve"> </v>
      </c>
      <c r="I12" s="37" t="str">
        <f>IF(G13=0," ",IF(AND(G12&gt;20,G12&lt;=90),"Y"," "))</f>
        <v xml:space="preserve"> </v>
      </c>
      <c r="J12" s="176"/>
      <c r="K12" s="31"/>
      <c r="L12" s="31"/>
    </row>
    <row r="13" spans="1:12" hidden="1" x14ac:dyDescent="0.25">
      <c r="A13" s="29">
        <v>6</v>
      </c>
      <c r="B13" s="30" t="s">
        <v>34</v>
      </c>
      <c r="C13" s="30" t="s">
        <v>34</v>
      </c>
      <c r="D13" s="31"/>
      <c r="E13" s="36">
        <f>+E12-G12</f>
        <v>0</v>
      </c>
      <c r="F13" s="37" t="s">
        <v>23</v>
      </c>
      <c r="G13" s="36">
        <f>INT(E13)</f>
        <v>0</v>
      </c>
      <c r="H13" s="37" t="str">
        <f>IF(AND(G11=0,G12=0,G13=1)," ",IF(AND(G8=0,G9=0,G10=0,G11=0,G12=0,G13=1)," ",IF(OR(G12=10,G12=20)," ",IF(AND(G13=100,G14=0,G15=0),IF(G13=0," ",LOOKUP(G13,A7:C52,B7:B52)),IF(G13=0," ",LOOKUP(G13,A7:C52,B7:B52))))))</f>
        <v xml:space="preserve"> </v>
      </c>
      <c r="I13" s="37" t="str">
        <f>IF(AND(G11=0,G12=0,G13=1),"MIL",IF(SUM(G11:G13)=0," ","MIL"))</f>
        <v xml:space="preserve"> </v>
      </c>
      <c r="J13" s="176"/>
      <c r="K13" s="31"/>
      <c r="L13" s="31"/>
    </row>
    <row r="14" spans="1:12" hidden="1" x14ac:dyDescent="0.25">
      <c r="A14" s="29">
        <v>7</v>
      </c>
      <c r="B14" s="30" t="s">
        <v>35</v>
      </c>
      <c r="C14" s="30" t="s">
        <v>35</v>
      </c>
      <c r="D14" s="31"/>
      <c r="E14" s="40">
        <f>INT((C3-(INT(C3/1000000000)*1000000000))/1000000)</f>
        <v>0</v>
      </c>
      <c r="F14" s="41" t="s">
        <v>20</v>
      </c>
      <c r="G14" s="42">
        <f>INT(E14/100)*100</f>
        <v>0</v>
      </c>
      <c r="H14" s="41" t="str">
        <f>IF(AND(G14=100,G15=0,G16=0),IF(G14=0," ",LOOKUP(G14,A7:C52,B7:B52)),IF(G14=0," ",LOOKUP(G14,A7:C52,C7:C52)))</f>
        <v xml:space="preserve"> </v>
      </c>
      <c r="I14" s="43"/>
      <c r="J14" s="160" t="s">
        <v>25</v>
      </c>
      <c r="K14" s="31"/>
      <c r="L14" s="31"/>
    </row>
    <row r="15" spans="1:12" hidden="1" x14ac:dyDescent="0.25">
      <c r="A15" s="29">
        <v>8</v>
      </c>
      <c r="B15" s="30" t="s">
        <v>36</v>
      </c>
      <c r="C15" s="30" t="s">
        <v>36</v>
      </c>
      <c r="D15" s="31"/>
      <c r="E15" s="40">
        <f>+E14-G14</f>
        <v>0</v>
      </c>
      <c r="F15" s="41" t="s">
        <v>22</v>
      </c>
      <c r="G15" s="42">
        <f>INT(E15/10)*10</f>
        <v>0</v>
      </c>
      <c r="H15" s="41" t="str">
        <f>IF(OR(G15=10,G15=20),LOOKUP(E15,A7:C52,C7:C52),IF(AND(G15=100,G16=0,G20=0),IF(G15=0," ",LOOKUP(G15,A7:C52,B7:B52)),IF(G15=0," ",LOOKUP(G15,A7:C52,C7:C52))))</f>
        <v xml:space="preserve"> </v>
      </c>
      <c r="I15" s="41" t="str">
        <f>IF(G16=0," ",IF(AND(G15&gt;20,G15&lt;=90),"Y"," "))</f>
        <v xml:space="preserve"> </v>
      </c>
      <c r="J15" s="160"/>
      <c r="K15" s="31"/>
      <c r="L15" s="31"/>
    </row>
    <row r="16" spans="1:12" hidden="1" x14ac:dyDescent="0.25">
      <c r="A16" s="29">
        <v>9</v>
      </c>
      <c r="B16" s="30" t="s">
        <v>37</v>
      </c>
      <c r="C16" s="30" t="s">
        <v>37</v>
      </c>
      <c r="D16" s="31"/>
      <c r="E16" s="40">
        <f>+E15-G15</f>
        <v>0</v>
      </c>
      <c r="F16" s="41" t="s">
        <v>23</v>
      </c>
      <c r="G16" s="40">
        <f>INT(E16)</f>
        <v>0</v>
      </c>
      <c r="H16" s="41" t="str">
        <f>IF(AND(G14=0,G15=0,G16=1),"Un",IF(AND(G11=0,G12=0,G13=0,G14=0,G15=0,G16=1)," ",IF(OR(G15=10,G15=20)," ",IF(AND(G16=100,G20=0,G27=0),IF(G16=0," ",LOOKUP(G16,A7:C52,B7:B52)),IF(G16=0," ",LOOKUP(G16,A7:C52,B7:B52))))))</f>
        <v xml:space="preserve"> </v>
      </c>
      <c r="I16" s="41" t="str">
        <f>IF(AND(OR(G11&gt;0,G12&gt;0,G13&gt;0),G14=0,G15=0,G16=0),"MILLONES",IF(AND(G11=0,G12=0,G13=0,G14=0,G15=0,G16=1),"MILLÓN",IF(SUM(G14:G16)=0," ","MILLONES")))</f>
        <v xml:space="preserve"> </v>
      </c>
      <c r="J16" s="160"/>
      <c r="K16" s="31"/>
      <c r="L16" s="31"/>
    </row>
    <row r="17" spans="1:12" hidden="1" x14ac:dyDescent="0.25">
      <c r="A17" s="29">
        <v>10</v>
      </c>
      <c r="B17" s="30" t="s">
        <v>38</v>
      </c>
      <c r="C17" s="30" t="s">
        <v>38</v>
      </c>
      <c r="D17" s="31"/>
      <c r="E17" s="44">
        <f>INT((C3-(INT(C3/1000000)*1000000))/1000)</f>
        <v>0</v>
      </c>
      <c r="F17" s="45" t="s">
        <v>20</v>
      </c>
      <c r="G17" s="46">
        <f>INT(E17/100)*100</f>
        <v>0</v>
      </c>
      <c r="H17" s="45" t="str">
        <f>IF(AND(G17=100,G18=0,G19=0),IF(G17=0," ",LOOKUP(G17,A7:C52,B7:B52)),IF(G17=0," ",LOOKUP(G17,A7:C52,C7:C52)))</f>
        <v xml:space="preserve"> </v>
      </c>
      <c r="I17" s="47"/>
      <c r="J17" s="161" t="s">
        <v>26</v>
      </c>
      <c r="K17" s="31"/>
      <c r="L17" s="31"/>
    </row>
    <row r="18" spans="1:12" hidden="1" x14ac:dyDescent="0.25">
      <c r="A18" s="29">
        <v>11</v>
      </c>
      <c r="B18" s="30" t="s">
        <v>39</v>
      </c>
      <c r="C18" s="30" t="s">
        <v>39</v>
      </c>
      <c r="D18" s="31"/>
      <c r="E18" s="44">
        <f>+E17-G17</f>
        <v>0</v>
      </c>
      <c r="F18" s="45" t="s">
        <v>22</v>
      </c>
      <c r="G18" s="46">
        <f>INT(E18/10)*10</f>
        <v>0</v>
      </c>
      <c r="H18" s="45" t="str">
        <f>IF(OR(G18=10,G18=20),LOOKUP(E18,A7:C52,C7:C52),IF(AND(G18=100,G19=0,F25=0),IF(G18=0," ",LOOKUP(G18,A7:C52,B7:B52)),IF(G18=0," ",LOOKUP(G18,A7:C52,C7:C52))))</f>
        <v xml:space="preserve"> </v>
      </c>
      <c r="I18" s="45" t="str">
        <f>IF(G19=0," ",IF(AND(G18&gt;20,G18&lt;=90),"Y"," "))</f>
        <v xml:space="preserve"> </v>
      </c>
      <c r="J18" s="161"/>
      <c r="K18" s="31"/>
      <c r="L18" s="31"/>
    </row>
    <row r="19" spans="1:12" hidden="1" x14ac:dyDescent="0.25">
      <c r="A19" s="29">
        <v>12</v>
      </c>
      <c r="B19" s="30" t="s">
        <v>40</v>
      </c>
      <c r="C19" s="30" t="s">
        <v>40</v>
      </c>
      <c r="D19" s="31"/>
      <c r="E19" s="44">
        <f>+E18-G18</f>
        <v>0</v>
      </c>
      <c r="F19" s="45" t="s">
        <v>23</v>
      </c>
      <c r="G19" s="44">
        <f>INT(E19)</f>
        <v>0</v>
      </c>
      <c r="H19" s="45" t="str">
        <f>IF(AND(G17=0,G18=0,G19=1)," ",IF(AND(G14=0,G15=0,G16=0,G17=0,G18=0,G19=1)," ",IF(OR(G18=10,G18=20)," ",IF(AND(G19=100,F25=0,F26=0),IF(G19=0," ",LOOKUP(G19,A7:C52,B7:B52)),IF(G19=0," ",LOOKUP(G19,A7:C52,B7:B52))))))</f>
        <v xml:space="preserve"> </v>
      </c>
      <c r="I19" s="45" t="str">
        <f>IF(AND(G17=0,G18=0,G19=1),"MIL",IF(SUM(G17:G19)=0," ","MIL"))</f>
        <v xml:space="preserve"> </v>
      </c>
      <c r="J19" s="161"/>
      <c r="K19" s="31"/>
      <c r="L19" s="31"/>
    </row>
    <row r="20" spans="1:12" hidden="1" x14ac:dyDescent="0.25">
      <c r="A20" s="29">
        <v>13</v>
      </c>
      <c r="B20" s="30" t="s">
        <v>41</v>
      </c>
      <c r="C20" s="30" t="s">
        <v>41</v>
      </c>
      <c r="D20" s="31"/>
      <c r="E20" s="48">
        <f>INT((C3-(INT(C3/1000)*1000))/1)</f>
        <v>0</v>
      </c>
      <c r="F20" s="49" t="s">
        <v>20</v>
      </c>
      <c r="G20" s="50">
        <f>INT(E20/100)*100</f>
        <v>0</v>
      </c>
      <c r="H20" s="49" t="str">
        <f>IF(AND(G20=100,G21=0,G22=0),IF(G20=0," ",LOOKUP(G20,A7:C52,B7:B52)),IF(G20=0," ",LOOKUP(G20,A7:C52,C7:C52)))</f>
        <v xml:space="preserve"> </v>
      </c>
      <c r="I20" s="51"/>
      <c r="J20" s="162" t="s">
        <v>27</v>
      </c>
      <c r="K20" s="31"/>
      <c r="L20" s="31"/>
    </row>
    <row r="21" spans="1:12" hidden="1" x14ac:dyDescent="0.25">
      <c r="A21" s="29">
        <v>14</v>
      </c>
      <c r="B21" s="30" t="s">
        <v>42</v>
      </c>
      <c r="C21" s="30" t="s">
        <v>42</v>
      </c>
      <c r="D21" s="31"/>
      <c r="E21" s="48">
        <f>+E20-G20</f>
        <v>0</v>
      </c>
      <c r="F21" s="49" t="s">
        <v>22</v>
      </c>
      <c r="G21" s="50">
        <f>INT(E21/10)*10</f>
        <v>0</v>
      </c>
      <c r="H21" s="49" t="str">
        <f>IF(OR(G21=10,G21=20),LOOKUP(E21,A7:C52,C7:C52),IF(AND(G21=100,G22=0,G32=0),IF(G21=0," ",LOOKUP(G21,A7:C52,B7:B52)),IF(G21=0," ",LOOKUP(G21,A7:C52,C7:C52))))</f>
        <v xml:space="preserve"> </v>
      </c>
      <c r="I21" s="49" t="str">
        <f>IF(G22=0," ",IF(AND(G21&gt;20,G21&lt;=90),"Y"," "))</f>
        <v xml:space="preserve"> </v>
      </c>
      <c r="J21" s="162"/>
      <c r="K21" s="31"/>
      <c r="L21" s="31"/>
    </row>
    <row r="22" spans="1:12" hidden="1" x14ac:dyDescent="0.25">
      <c r="A22" s="29">
        <v>15</v>
      </c>
      <c r="B22" s="30" t="s">
        <v>43</v>
      </c>
      <c r="C22" s="30" t="s">
        <v>43</v>
      </c>
      <c r="D22" s="31"/>
      <c r="E22" s="48">
        <f>+E21-G21</f>
        <v>0</v>
      </c>
      <c r="F22" s="49" t="s">
        <v>23</v>
      </c>
      <c r="G22" s="48">
        <f>INT(E22)</f>
        <v>0</v>
      </c>
      <c r="H22" s="49" t="str">
        <f>IF(AND(G20=0,G21=0,G22=1),"UN",IF(AND(G17=0,G18=0,G19=0,G20=0,G21=0,G22=1)," ",IF(OR(G21=10,G21=20)," ",IF(AND(G22=100,G32=0,G33=0),IF(G22=0," ",LOOKUP(G22,A7:C52,B7:B52)),IF(G22=0," ",LOOKUP(G22,A7:C52,B7:B52))))))</f>
        <v xml:space="preserve"> </v>
      </c>
      <c r="I22" s="49"/>
      <c r="J22" s="162"/>
      <c r="K22" s="31"/>
      <c r="L22" s="31"/>
    </row>
    <row r="23" spans="1:12" hidden="1" x14ac:dyDescent="0.25">
      <c r="A23" s="29">
        <v>16</v>
      </c>
      <c r="B23" s="30" t="s">
        <v>44</v>
      </c>
      <c r="C23" s="30" t="s">
        <v>44</v>
      </c>
      <c r="D23" s="31"/>
      <c r="E23" s="31"/>
      <c r="F23" s="31"/>
      <c r="G23" s="31"/>
      <c r="H23" s="31"/>
      <c r="I23" s="31"/>
      <c r="J23" s="31"/>
      <c r="K23" s="31"/>
    </row>
    <row r="24" spans="1:12" hidden="1" x14ac:dyDescent="0.25">
      <c r="A24" s="29">
        <v>17</v>
      </c>
      <c r="B24" s="30" t="s">
        <v>45</v>
      </c>
      <c r="C24" s="30" t="s">
        <v>45</v>
      </c>
      <c r="D24" s="31"/>
      <c r="E24" s="31"/>
      <c r="F24" s="31"/>
      <c r="G24" s="31"/>
      <c r="H24" s="31"/>
      <c r="I24" s="31"/>
      <c r="J24" s="31"/>
      <c r="K24" s="31"/>
    </row>
    <row r="25" spans="1:12" ht="15.75" hidden="1" x14ac:dyDescent="0.25">
      <c r="A25" s="29">
        <v>18</v>
      </c>
      <c r="B25" s="30" t="s">
        <v>46</v>
      </c>
      <c r="C25" s="30" t="s">
        <v>46</v>
      </c>
      <c r="D25" s="31"/>
      <c r="E25" s="31"/>
      <c r="F25" s="52"/>
      <c r="G25" s="31"/>
      <c r="H25" s="31"/>
      <c r="I25" s="31"/>
      <c r="J25" s="31"/>
      <c r="K25" s="31"/>
    </row>
    <row r="26" spans="1:12" hidden="1" x14ac:dyDescent="0.25">
      <c r="A26" s="29">
        <v>19</v>
      </c>
      <c r="B26" s="30" t="s">
        <v>47</v>
      </c>
      <c r="C26" s="30" t="s">
        <v>47</v>
      </c>
      <c r="D26" s="31"/>
      <c r="E26" s="31"/>
      <c r="F26" s="31"/>
      <c r="G26" s="31"/>
      <c r="H26" s="31"/>
      <c r="I26" s="31"/>
      <c r="J26" s="31"/>
      <c r="K26" s="31"/>
    </row>
    <row r="27" spans="1:12" hidden="1" x14ac:dyDescent="0.25">
      <c r="A27" s="29">
        <v>20</v>
      </c>
      <c r="B27" s="30" t="s">
        <v>48</v>
      </c>
      <c r="C27" s="30" t="s">
        <v>48</v>
      </c>
      <c r="D27" s="163" t="str">
        <f>H8&amp;" "&amp;H9&amp;" "&amp;I9&amp;" "&amp;" "&amp;H10&amp;" "&amp;I10&amp;" "&amp;H11&amp;" "&amp;H12&amp;" "&amp;I12&amp;" "&amp;" "&amp;H13&amp;" "&amp;I13&amp;" "&amp;H14&amp;" "&amp;H15&amp;" "&amp;I15&amp;" "&amp;H16&amp;" "&amp;I16&amp;" "&amp;H17&amp;" "&amp;H18&amp;" "&amp;I18&amp;" "&amp;H19&amp;" "&amp;I19&amp;" "&amp;H20&amp;" "&amp;H21&amp;" "&amp;I21&amp;" "&amp;H22&amp;" "&amp;H29</f>
        <v xml:space="preserve">                                                  DE PESOS M/CTE</v>
      </c>
      <c r="E27" s="163"/>
      <c r="F27" s="163"/>
      <c r="G27" s="163"/>
      <c r="H27" s="163"/>
      <c r="I27" s="163"/>
      <c r="J27" s="163"/>
      <c r="K27" s="163"/>
    </row>
    <row r="28" spans="1:12" hidden="1" x14ac:dyDescent="0.25">
      <c r="A28" s="29">
        <v>21</v>
      </c>
      <c r="B28" s="30" t="s">
        <v>49</v>
      </c>
      <c r="C28" s="30" t="s">
        <v>50</v>
      </c>
      <c r="D28" s="163"/>
      <c r="E28" s="163"/>
      <c r="F28" s="163"/>
      <c r="G28" s="163"/>
      <c r="H28" s="163"/>
      <c r="I28" s="163"/>
      <c r="J28" s="163"/>
      <c r="K28" s="163"/>
    </row>
    <row r="29" spans="1:12" hidden="1" x14ac:dyDescent="0.25">
      <c r="A29" s="29">
        <v>22</v>
      </c>
      <c r="B29" s="30" t="s">
        <v>51</v>
      </c>
      <c r="C29" s="30" t="s">
        <v>51</v>
      </c>
      <c r="D29" s="31"/>
      <c r="E29" s="31"/>
      <c r="F29" s="31"/>
      <c r="G29" s="31"/>
      <c r="H29" s="53" t="str">
        <f>IF(F30&lt;&gt;0,"DE PESOS M/CTE",IF(C3=1,"PESO M/CTE","PESOS M/CTE"))</f>
        <v>DE PESOS M/CTE</v>
      </c>
      <c r="I29" s="31"/>
      <c r="J29" s="31"/>
      <c r="K29" s="31"/>
    </row>
    <row r="30" spans="1:12" hidden="1" x14ac:dyDescent="0.25">
      <c r="A30" s="29">
        <v>23</v>
      </c>
      <c r="B30" s="30" t="s">
        <v>52</v>
      </c>
      <c r="C30" s="30" t="s">
        <v>52</v>
      </c>
      <c r="D30" s="31"/>
      <c r="E30" s="54">
        <f>C3/1000000</f>
        <v>0</v>
      </c>
      <c r="F30" s="55" t="str">
        <f>IF(E30=INT(E30),"DE PESOS M/CTE",0)</f>
        <v>DE PESOS M/CTE</v>
      </c>
      <c r="G30" s="31"/>
      <c r="H30" s="31"/>
      <c r="I30" s="31"/>
      <c r="J30" s="31"/>
      <c r="K30" s="31"/>
    </row>
    <row r="31" spans="1:12" hidden="1" x14ac:dyDescent="0.25">
      <c r="A31" s="29">
        <v>24</v>
      </c>
      <c r="B31" s="30" t="s">
        <v>53</v>
      </c>
      <c r="C31" s="30" t="s">
        <v>53</v>
      </c>
      <c r="D31" s="31"/>
      <c r="E31" s="31"/>
      <c r="F31" s="31"/>
      <c r="G31" s="31"/>
      <c r="H31" s="31"/>
      <c r="I31" s="31"/>
      <c r="J31" s="31"/>
      <c r="K31" s="31"/>
    </row>
    <row r="32" spans="1:12" hidden="1" x14ac:dyDescent="0.25">
      <c r="A32" s="29">
        <v>25</v>
      </c>
      <c r="B32" s="30" t="s">
        <v>54</v>
      </c>
      <c r="C32" s="30" t="s">
        <v>54</v>
      </c>
      <c r="D32" s="31"/>
      <c r="E32" s="31"/>
      <c r="F32" s="31"/>
      <c r="G32" s="31"/>
      <c r="H32" s="31"/>
      <c r="I32" s="31"/>
      <c r="J32" s="31"/>
      <c r="K32" s="31"/>
    </row>
    <row r="33" spans="1:11" hidden="1" x14ac:dyDescent="0.25">
      <c r="A33" s="29">
        <v>26</v>
      </c>
      <c r="B33" s="30" t="s">
        <v>55</v>
      </c>
      <c r="C33" s="30" t="s">
        <v>55</v>
      </c>
      <c r="D33" s="31"/>
      <c r="E33" s="31"/>
      <c r="F33" s="31"/>
      <c r="G33" s="31"/>
      <c r="H33" s="31"/>
      <c r="I33" s="31"/>
      <c r="J33" s="31"/>
      <c r="K33" s="31"/>
    </row>
    <row r="34" spans="1:11" hidden="1" x14ac:dyDescent="0.25">
      <c r="A34" s="29">
        <v>27</v>
      </c>
      <c r="B34" s="30" t="s">
        <v>56</v>
      </c>
      <c r="C34" s="30" t="s">
        <v>56</v>
      </c>
      <c r="D34" s="31"/>
      <c r="E34" s="31"/>
      <c r="F34" s="31"/>
      <c r="G34" s="31"/>
      <c r="H34" s="31"/>
      <c r="I34" s="31"/>
      <c r="J34" s="31"/>
      <c r="K34" s="31"/>
    </row>
    <row r="35" spans="1:11" hidden="1" x14ac:dyDescent="0.25">
      <c r="A35" s="29">
        <v>28</v>
      </c>
      <c r="B35" s="30" t="s">
        <v>57</v>
      </c>
      <c r="C35" s="30" t="s">
        <v>57</v>
      </c>
      <c r="D35" s="31"/>
      <c r="E35" s="31"/>
      <c r="F35" s="31"/>
      <c r="G35" s="31"/>
      <c r="H35" s="31"/>
      <c r="I35" s="31"/>
      <c r="J35" s="31"/>
      <c r="K35" s="31"/>
    </row>
    <row r="36" spans="1:11" hidden="1" x14ac:dyDescent="0.25">
      <c r="A36" s="29">
        <v>29</v>
      </c>
      <c r="B36" s="30" t="s">
        <v>58</v>
      </c>
      <c r="C36" s="30" t="s">
        <v>58</v>
      </c>
      <c r="D36" s="31"/>
      <c r="E36" s="31"/>
      <c r="F36" s="31"/>
      <c r="G36" s="31"/>
      <c r="H36" s="31"/>
      <c r="I36" s="31"/>
      <c r="J36" s="31"/>
      <c r="K36" s="31"/>
    </row>
    <row r="37" spans="1:11" hidden="1" x14ac:dyDescent="0.25">
      <c r="A37" s="29">
        <v>30</v>
      </c>
      <c r="B37" s="30" t="s">
        <v>59</v>
      </c>
      <c r="C37" s="30" t="s">
        <v>59</v>
      </c>
      <c r="D37" s="31"/>
      <c r="E37" s="31"/>
      <c r="F37" s="31"/>
      <c r="G37" s="31"/>
      <c r="H37" s="31"/>
      <c r="I37" s="31"/>
      <c r="J37" s="31"/>
      <c r="K37" s="31"/>
    </row>
    <row r="38" spans="1:11" hidden="1" x14ac:dyDescent="0.25">
      <c r="A38" s="29">
        <v>40</v>
      </c>
      <c r="B38" s="30" t="s">
        <v>60</v>
      </c>
      <c r="C38" s="30" t="s">
        <v>60</v>
      </c>
      <c r="D38" s="31"/>
      <c r="E38" s="31"/>
      <c r="F38" s="31"/>
      <c r="G38" s="31"/>
      <c r="H38" s="31"/>
      <c r="I38" s="31"/>
      <c r="J38" s="31"/>
      <c r="K38" s="31"/>
    </row>
    <row r="39" spans="1:11" hidden="1" x14ac:dyDescent="0.25">
      <c r="A39" s="29">
        <v>50</v>
      </c>
      <c r="B39" s="30" t="s">
        <v>61</v>
      </c>
      <c r="C39" s="30" t="s">
        <v>61</v>
      </c>
      <c r="D39" s="31"/>
      <c r="E39" s="31"/>
      <c r="F39" s="31"/>
      <c r="G39" s="31"/>
      <c r="H39" s="31"/>
      <c r="I39" s="31"/>
      <c r="J39" s="31"/>
      <c r="K39" s="31"/>
    </row>
    <row r="40" spans="1:11" hidden="1" x14ac:dyDescent="0.25">
      <c r="A40" s="29">
        <v>60</v>
      </c>
      <c r="B40" s="30" t="s">
        <v>62</v>
      </c>
      <c r="C40" s="30" t="s">
        <v>62</v>
      </c>
      <c r="D40" s="31"/>
      <c r="E40" s="31"/>
      <c r="F40" s="31"/>
      <c r="G40" s="31"/>
      <c r="H40" s="31"/>
      <c r="I40" s="31"/>
      <c r="J40" s="31"/>
      <c r="K40" s="31"/>
    </row>
    <row r="41" spans="1:11" hidden="1" x14ac:dyDescent="0.25">
      <c r="A41" s="29">
        <v>70</v>
      </c>
      <c r="B41" s="30" t="s">
        <v>63</v>
      </c>
      <c r="C41" s="30" t="s">
        <v>63</v>
      </c>
      <c r="D41" s="31"/>
      <c r="E41" s="31"/>
      <c r="F41" s="31"/>
      <c r="G41" s="31"/>
      <c r="H41" s="31"/>
      <c r="I41" s="31"/>
      <c r="J41" s="31"/>
      <c r="K41" s="31"/>
    </row>
    <row r="42" spans="1:11" hidden="1" x14ac:dyDescent="0.25">
      <c r="A42" s="29">
        <v>80</v>
      </c>
      <c r="B42" s="30" t="s">
        <v>64</v>
      </c>
      <c r="C42" s="30" t="s">
        <v>64</v>
      </c>
      <c r="D42" s="31"/>
      <c r="E42" s="31"/>
      <c r="F42" s="31"/>
      <c r="G42" s="31"/>
      <c r="H42" s="31"/>
      <c r="I42" s="31"/>
      <c r="J42" s="31"/>
      <c r="K42" s="31"/>
    </row>
    <row r="43" spans="1:11" hidden="1" x14ac:dyDescent="0.25">
      <c r="A43" s="29">
        <v>90</v>
      </c>
      <c r="B43" s="30" t="s">
        <v>65</v>
      </c>
      <c r="C43" s="30" t="s">
        <v>65</v>
      </c>
      <c r="D43" s="31"/>
      <c r="E43" s="31"/>
      <c r="F43" s="31"/>
      <c r="G43" s="31"/>
      <c r="H43" s="31"/>
      <c r="I43" s="31"/>
      <c r="J43" s="31"/>
      <c r="K43" s="31"/>
    </row>
    <row r="44" spans="1:11" hidden="1" x14ac:dyDescent="0.25">
      <c r="A44" s="29">
        <v>100</v>
      </c>
      <c r="B44" s="30" t="s">
        <v>66</v>
      </c>
      <c r="C44" s="30" t="s">
        <v>67</v>
      </c>
      <c r="D44" s="31"/>
      <c r="E44" s="31"/>
      <c r="F44" s="31"/>
      <c r="G44" s="31"/>
      <c r="H44" s="31"/>
      <c r="I44" s="31"/>
      <c r="J44" s="31"/>
      <c r="K44" s="31"/>
    </row>
    <row r="45" spans="1:11" hidden="1" x14ac:dyDescent="0.25">
      <c r="A45" s="29">
        <v>200</v>
      </c>
      <c r="B45" s="30" t="s">
        <v>68</v>
      </c>
      <c r="C45" s="30" t="s">
        <v>68</v>
      </c>
      <c r="D45" s="31"/>
      <c r="E45" s="31"/>
      <c r="F45" s="31"/>
      <c r="G45" s="31"/>
      <c r="H45" s="31"/>
      <c r="I45" s="31"/>
      <c r="J45" s="31"/>
      <c r="K45" s="31"/>
    </row>
    <row r="46" spans="1:11" hidden="1" x14ac:dyDescent="0.25">
      <c r="A46" s="29">
        <v>300</v>
      </c>
      <c r="B46" s="30" t="s">
        <v>69</v>
      </c>
      <c r="C46" s="30" t="s">
        <v>69</v>
      </c>
      <c r="D46" s="31"/>
      <c r="E46" s="31"/>
      <c r="F46" s="31"/>
      <c r="G46" s="31"/>
      <c r="H46" s="31"/>
      <c r="I46" s="31"/>
      <c r="J46" s="31"/>
      <c r="K46" s="31"/>
    </row>
    <row r="47" spans="1:11" hidden="1" x14ac:dyDescent="0.25">
      <c r="A47" s="29">
        <v>400</v>
      </c>
      <c r="B47" s="30" t="s">
        <v>70</v>
      </c>
      <c r="C47" s="30" t="s">
        <v>70</v>
      </c>
      <c r="D47" s="31"/>
      <c r="E47" s="31"/>
      <c r="F47" s="31"/>
      <c r="G47" s="31"/>
      <c r="H47" s="31"/>
      <c r="I47" s="31"/>
      <c r="J47" s="31"/>
      <c r="K47" s="31"/>
    </row>
    <row r="48" spans="1:11" hidden="1" x14ac:dyDescent="0.25">
      <c r="A48" s="29">
        <v>500</v>
      </c>
      <c r="B48" s="30" t="s">
        <v>71</v>
      </c>
      <c r="C48" s="30" t="s">
        <v>71</v>
      </c>
      <c r="D48" s="31"/>
      <c r="E48" s="31"/>
      <c r="F48" s="31"/>
      <c r="G48" s="31"/>
      <c r="H48" s="31"/>
      <c r="I48" s="31"/>
      <c r="J48" s="31"/>
      <c r="K48" s="31"/>
    </row>
    <row r="49" spans="1:11" hidden="1" x14ac:dyDescent="0.25">
      <c r="A49" s="29">
        <v>600</v>
      </c>
      <c r="B49" s="30" t="s">
        <v>72</v>
      </c>
      <c r="C49" s="30" t="s">
        <v>72</v>
      </c>
      <c r="D49" s="31"/>
      <c r="E49" s="31"/>
      <c r="F49" s="31"/>
      <c r="G49" s="31"/>
      <c r="H49" s="31"/>
      <c r="I49" s="31"/>
      <c r="J49" s="31"/>
      <c r="K49" s="31"/>
    </row>
    <row r="50" spans="1:11" hidden="1" x14ac:dyDescent="0.25">
      <c r="A50" s="29">
        <v>700</v>
      </c>
      <c r="B50" s="30" t="s">
        <v>73</v>
      </c>
      <c r="C50" s="30" t="s">
        <v>73</v>
      </c>
      <c r="D50" s="31"/>
      <c r="E50" s="31"/>
      <c r="F50" s="31"/>
      <c r="G50" s="31"/>
      <c r="H50" s="31"/>
      <c r="I50" s="31"/>
      <c r="J50" s="31"/>
      <c r="K50" s="31"/>
    </row>
    <row r="51" spans="1:11" hidden="1" x14ac:dyDescent="0.25">
      <c r="A51" s="29">
        <v>800</v>
      </c>
      <c r="B51" s="30" t="s">
        <v>74</v>
      </c>
      <c r="C51" s="30" t="s">
        <v>74</v>
      </c>
      <c r="D51" s="31"/>
      <c r="E51" s="31"/>
      <c r="F51" s="31"/>
      <c r="G51" s="31"/>
      <c r="H51" s="31"/>
      <c r="I51" s="31"/>
      <c r="J51" s="31"/>
      <c r="K51" s="31"/>
    </row>
    <row r="52" spans="1:11" hidden="1" x14ac:dyDescent="0.25">
      <c r="A52" s="29">
        <v>900</v>
      </c>
      <c r="B52" s="30" t="s">
        <v>75</v>
      </c>
      <c r="C52" s="30" t="s">
        <v>75</v>
      </c>
      <c r="D52" s="31"/>
      <c r="E52" s="31"/>
      <c r="F52" s="31"/>
      <c r="G52" s="31"/>
      <c r="H52" s="31"/>
      <c r="I52" s="31"/>
      <c r="J52" s="31"/>
      <c r="K52" s="31"/>
    </row>
    <row r="53" spans="1:11" hidden="1" x14ac:dyDescent="0.25">
      <c r="A53" s="56"/>
      <c r="B53" s="57"/>
      <c r="C53" s="57"/>
      <c r="D53" s="31"/>
      <c r="E53" s="31"/>
      <c r="F53" s="31"/>
      <c r="G53" s="31"/>
      <c r="H53" s="31"/>
      <c r="I53" s="31"/>
      <c r="J53" s="31"/>
      <c r="K53" s="31"/>
    </row>
    <row r="54" spans="1:11" hidden="1" x14ac:dyDescent="0.25">
      <c r="A54" s="58"/>
      <c r="B54" s="58"/>
      <c r="C54" s="58"/>
      <c r="D54" s="58"/>
      <c r="E54" s="58"/>
      <c r="F54" s="58"/>
      <c r="G54" s="58"/>
      <c r="H54" s="58"/>
      <c r="I54" s="58"/>
      <c r="J54" s="58"/>
      <c r="K54" s="58"/>
    </row>
  </sheetData>
  <sheetProtection algorithmName="SHA-512" hashValue="M10mFmgVBJCmm9bQpd5XeAGIEC1O9YWeidvywT+pyhrfc7Eapxz0ui96qBdOJBrWtTkDaR3i1ioQx9IPjapLsg==" saltValue="J+kZY06WmCsXJ4+XKfaWbA==" spinCount="100000" sheet="1" objects="1" scenarios="1" selectLockedCells="1" selectUnlockedCells="1"/>
  <mergeCells count="11">
    <mergeCell ref="J14:J16"/>
    <mergeCell ref="J17:J19"/>
    <mergeCell ref="J20:J22"/>
    <mergeCell ref="D27:K28"/>
    <mergeCell ref="A1:J1"/>
    <mergeCell ref="A3:B3"/>
    <mergeCell ref="C3:D3"/>
    <mergeCell ref="A5:B5"/>
    <mergeCell ref="C5:J6"/>
    <mergeCell ref="J8:J10"/>
    <mergeCell ref="J11:J13"/>
  </mergeCells>
  <dataValidations disablePrompts="1" count="1">
    <dataValidation type="whole" operator="greaterThanOrEqual" allowBlank="1" showInputMessage="1" showErrorMessage="1" errorTitle="Gerencie.com" error="Numeros enteros mayores que 0" promptTitle="Gerencie.com" prompt="Digite el valor" sqref="C3:D3">
      <formula1>0</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2. PPTO CONSOLIDADO</vt:lpstr>
      <vt:lpstr>CONVER.#.LETRA</vt:lpstr>
      <vt:lpstr>'2. PPTO CONSOLIDADO'!Área_de_impresión</vt:lpstr>
      <vt:lpstr>'2. PPTO CONSOLIDADO'!Títulos_a_imprimir</vt:lpstr>
    </vt:vector>
  </TitlesOfParts>
  <Company>Me&amp;Ta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Angela Maria Gonzalez Orozco</cp:lastModifiedBy>
  <cp:lastPrinted>2019-06-14T19:21:42Z</cp:lastPrinted>
  <dcterms:created xsi:type="dcterms:W3CDTF">1996-11-27T10:00:04Z</dcterms:created>
  <dcterms:modified xsi:type="dcterms:W3CDTF">2019-07-08T17:58:08Z</dcterms:modified>
</cp:coreProperties>
</file>