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2/PAGO PROVEEDORES 2022/CO1.PCCNTR.4103633 -DINAMIX- COMPRA DE SEMOVIENTES/PAGO/"/>
    </mc:Choice>
  </mc:AlternateContent>
  <xr:revisionPtr revIDLastSave="48" documentId="13_ncr:1_{1FB678E7-4941-491D-8868-B85090F9B83F}" xr6:coauthVersionLast="47" xr6:coauthVersionMax="47" xr10:uidLastSave="{79258A2B-6A44-4DC4-9972-FF8F2941B204}"/>
  <bookViews>
    <workbookView xWindow="-120" yWindow="-120" windowWidth="20730" windowHeight="11160" xr2:uid="{00000000-000D-0000-FFFF-FFFF00000000}"/>
  </bookViews>
  <sheets>
    <sheet name="Facturas + IV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2" i="1" l="1"/>
  <c r="E42" i="1"/>
  <c r="E41" i="1"/>
  <c r="E40" i="1"/>
  <c r="E39" i="1"/>
  <c r="E38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AA13" i="1"/>
  <c r="AB13" i="1" s="1"/>
  <c r="AA12" i="1"/>
  <c r="AB12" i="1" s="1"/>
  <c r="AA11" i="1"/>
  <c r="AB11" i="1" s="1"/>
  <c r="AA10" i="1"/>
  <c r="AB10" i="1" s="1"/>
  <c r="AA9" i="1"/>
  <c r="AB9" i="1" s="1"/>
  <c r="AA8" i="1"/>
  <c r="AB8" i="1" s="1"/>
  <c r="AA7" i="1"/>
  <c r="AB7" i="1" s="1"/>
  <c r="AA6" i="1"/>
  <c r="AB6" i="1" s="1"/>
  <c r="Y5" i="1"/>
  <c r="AA5" i="1" s="1"/>
  <c r="R5" i="1"/>
  <c r="AA22" i="1" l="1"/>
  <c r="Y28" i="1" s="1"/>
  <c r="Y22" i="1"/>
  <c r="Y27" i="1" s="1"/>
  <c r="AB5" i="1"/>
  <c r="K5" i="1"/>
  <c r="AA24" i="1" l="1"/>
  <c r="Y31" i="1" s="1"/>
  <c r="Y29" i="1"/>
  <c r="Y24" i="1"/>
  <c r="R42" i="1"/>
  <c r="Q42" i="1"/>
  <c r="S41" i="1"/>
  <c r="S42" i="1" s="1"/>
  <c r="R22" i="1"/>
  <c r="T24" i="1" s="1"/>
  <c r="R31" i="1" s="1"/>
  <c r="T19" i="1"/>
  <c r="U19" i="1" s="1"/>
  <c r="T18" i="1"/>
  <c r="U18" i="1" s="1"/>
  <c r="T17" i="1"/>
  <c r="U17" i="1" s="1"/>
  <c r="T16" i="1"/>
  <c r="U16" i="1" s="1"/>
  <c r="T15" i="1"/>
  <c r="U15" i="1" s="1"/>
  <c r="T14" i="1"/>
  <c r="U14" i="1" s="1"/>
  <c r="T13" i="1"/>
  <c r="U13" i="1" s="1"/>
  <c r="T12" i="1"/>
  <c r="U12" i="1" s="1"/>
  <c r="T11" i="1"/>
  <c r="U11" i="1" s="1"/>
  <c r="T10" i="1"/>
  <c r="U10" i="1" s="1"/>
  <c r="T9" i="1"/>
  <c r="U9" i="1" s="1"/>
  <c r="T8" i="1"/>
  <c r="U8" i="1" s="1"/>
  <c r="T7" i="1"/>
  <c r="U7" i="1" s="1"/>
  <c r="T6" i="1"/>
  <c r="T5" i="1"/>
  <c r="U5" i="1" s="1"/>
  <c r="M19" i="1"/>
  <c r="N19" i="1" s="1"/>
  <c r="M18" i="1"/>
  <c r="N18" i="1" s="1"/>
  <c r="M17" i="1"/>
  <c r="N17" i="1" s="1"/>
  <c r="M16" i="1"/>
  <c r="N16" i="1" s="1"/>
  <c r="M15" i="1"/>
  <c r="N15" i="1" s="1"/>
  <c r="M14" i="1"/>
  <c r="N14" i="1" s="1"/>
  <c r="M13" i="1"/>
  <c r="N13" i="1" s="1"/>
  <c r="M12" i="1"/>
  <c r="N12" i="1" s="1"/>
  <c r="M11" i="1"/>
  <c r="N11" i="1" s="1"/>
  <c r="M8" i="1"/>
  <c r="N8" i="1" s="1"/>
  <c r="M7" i="1"/>
  <c r="N7" i="1" s="1"/>
  <c r="D11" i="1"/>
  <c r="D10" i="1"/>
  <c r="T22" i="1" l="1"/>
  <c r="R28" i="1" s="1"/>
  <c r="R27" i="1"/>
  <c r="U6" i="1"/>
  <c r="M6" i="1"/>
  <c r="N6" i="1" s="1"/>
  <c r="M10" i="1"/>
  <c r="N10" i="1" s="1"/>
  <c r="M5" i="1"/>
  <c r="N5" i="1" s="1"/>
  <c r="M9" i="1"/>
  <c r="N9" i="1" s="1"/>
  <c r="K22" i="1"/>
  <c r="D42" i="1"/>
  <c r="R24" i="1" l="1"/>
  <c r="R29" i="1"/>
  <c r="M22" i="1"/>
  <c r="K28" i="1" s="1"/>
  <c r="K27" i="1"/>
  <c r="M24" i="1"/>
  <c r="K31" i="1" s="1"/>
  <c r="D6" i="1"/>
  <c r="D7" i="1"/>
  <c r="D8" i="1"/>
  <c r="D9" i="1"/>
  <c r="D5" i="1"/>
  <c r="K24" i="1" l="1"/>
  <c r="K29" i="1"/>
  <c r="F19" i="1"/>
  <c r="G19" i="1" s="1"/>
  <c r="F18" i="1"/>
  <c r="G18" i="1" s="1"/>
  <c r="F17" i="1"/>
  <c r="G17" i="1" s="1"/>
  <c r="F16" i="1"/>
  <c r="G16" i="1" s="1"/>
  <c r="F15" i="1"/>
  <c r="G15" i="1" s="1"/>
  <c r="F6" i="1"/>
  <c r="G6" i="1" s="1"/>
  <c r="F13" i="1"/>
  <c r="G13" i="1" s="1"/>
  <c r="F7" i="1"/>
  <c r="G7" i="1" s="1"/>
  <c r="F14" i="1"/>
  <c r="G14" i="1" s="1"/>
  <c r="F12" i="1"/>
  <c r="G12" i="1" s="1"/>
  <c r="F11" i="1"/>
  <c r="G11" i="1" s="1"/>
  <c r="F5" i="1"/>
  <c r="G5" i="1" s="1"/>
  <c r="F10" i="1"/>
  <c r="G10" i="1" s="1"/>
  <c r="F8" i="1"/>
  <c r="G8" i="1" s="1"/>
  <c r="F9" i="1"/>
  <c r="G9" i="1" s="1"/>
  <c r="D22" i="1"/>
  <c r="D27" i="1" s="1"/>
  <c r="F22" i="1" l="1"/>
  <c r="F24" i="1"/>
  <c r="D31" i="1" s="1"/>
  <c r="D28" i="1" l="1"/>
  <c r="D29" i="1" s="1"/>
  <c r="D24" i="1"/>
</calcChain>
</file>

<file path=xl/sharedStrings.xml><?xml version="1.0" encoding="utf-8"?>
<sst xmlns="http://schemas.openxmlformats.org/spreadsheetml/2006/main" count="83" uniqueCount="29">
  <si>
    <t xml:space="preserve">Numero de Factura </t>
  </si>
  <si>
    <t>FD-1000074081</t>
  </si>
  <si>
    <t xml:space="preserve">Proveedor </t>
  </si>
  <si>
    <t xml:space="preserve">Cantidad </t>
  </si>
  <si>
    <t xml:space="preserve">Valor Unitario </t>
  </si>
  <si>
    <t xml:space="preserve">Subtotal </t>
  </si>
  <si>
    <t xml:space="preserve">Tarifa IVA </t>
  </si>
  <si>
    <t xml:space="preserve">Valor de IVA </t>
  </si>
  <si>
    <t>IVA</t>
  </si>
  <si>
    <t xml:space="preserve">Total Factura </t>
  </si>
  <si>
    <t xml:space="preserve">Base de retención </t>
  </si>
  <si>
    <t>Subtotal General</t>
  </si>
  <si>
    <t xml:space="preserve">IVA General </t>
  </si>
  <si>
    <t xml:space="preserve">Total General </t>
  </si>
  <si>
    <t>Base Retención</t>
  </si>
  <si>
    <t>FACTURA</t>
  </si>
  <si>
    <t xml:space="preserve">SUBTOTAL </t>
  </si>
  <si>
    <t xml:space="preserve">IVA </t>
  </si>
  <si>
    <t>TOTAL</t>
  </si>
  <si>
    <t>TOTALES</t>
  </si>
  <si>
    <t>INVERSIONES Y REPRESENTACIONES DINAMIX LTDA</t>
  </si>
  <si>
    <t>FEV-2217</t>
  </si>
  <si>
    <t>FEV-2218</t>
  </si>
  <si>
    <t>FEV-2216</t>
  </si>
  <si>
    <t>FEV-2215</t>
  </si>
  <si>
    <t>FEV2217</t>
  </si>
  <si>
    <t>FEV2218</t>
  </si>
  <si>
    <t>FEV2216</t>
  </si>
  <si>
    <t>FEV2215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</si>
</sst>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166" fontId="0" fillId="0" borderId="1" xfId="1" applyNumberFormat="1" applyFont="1" applyBorder="1"/>
    <xf numFmtId="166" fontId="0" fillId="0" borderId="0" xfId="1" applyNumberFormat="1" applyFont="1"/>
    <xf numFmtId="0" fontId="2" fillId="0" borderId="0" xfId="0" applyFont="1" applyAlignment="1">
      <alignment horizontal="center"/>
    </xf>
    <xf numFmtId="166" fontId="2" fillId="0" borderId="0" xfId="1" applyNumberFormat="1" applyFont="1" applyAlignment="1">
      <alignment horizontal="center"/>
    </xf>
    <xf numFmtId="0" fontId="2" fillId="0" borderId="0" xfId="0" applyFont="1"/>
    <xf numFmtId="9" fontId="0" fillId="0" borderId="1" xfId="2" applyFont="1" applyBorder="1" applyAlignment="1">
      <alignment horizontal="center"/>
    </xf>
    <xf numFmtId="166" fontId="0" fillId="2" borderId="1" xfId="1" applyNumberFormat="1" applyFont="1" applyFill="1" applyBorder="1"/>
    <xf numFmtId="0" fontId="2" fillId="3" borderId="1" xfId="0" applyFont="1" applyFill="1" applyBorder="1"/>
    <xf numFmtId="166" fontId="2" fillId="3" borderId="1" xfId="1" applyNumberFormat="1" applyFont="1" applyFill="1" applyBorder="1"/>
    <xf numFmtId="0" fontId="2" fillId="3" borderId="1" xfId="0" applyFont="1" applyFill="1" applyBorder="1" applyAlignment="1">
      <alignment horizontal="center"/>
    </xf>
    <xf numFmtId="166" fontId="0" fillId="0" borderId="0" xfId="0" applyNumberFormat="1"/>
    <xf numFmtId="165" fontId="0" fillId="0" borderId="0" xfId="1" applyFont="1"/>
    <xf numFmtId="0" fontId="3" fillId="0" borderId="1" xfId="0" applyFont="1" applyBorder="1" applyAlignment="1">
      <alignment horizontal="left" vertical="center"/>
    </xf>
    <xf numFmtId="165" fontId="0" fillId="4" borderId="1" xfId="1" applyFont="1" applyFill="1" applyBorder="1"/>
    <xf numFmtId="165" fontId="0" fillId="0" borderId="1" xfId="0" applyNumberFormat="1" applyBorder="1"/>
    <xf numFmtId="165" fontId="3" fillId="0" borderId="1" xfId="1" applyFont="1" applyBorder="1"/>
    <xf numFmtId="0" fontId="3" fillId="0" borderId="1" xfId="0" applyFont="1" applyBorder="1"/>
    <xf numFmtId="166" fontId="0" fillId="5" borderId="0" xfId="1" applyNumberFormat="1" applyFont="1" applyFill="1"/>
    <xf numFmtId="165" fontId="3" fillId="0" borderId="1" xfId="0" applyNumberFormat="1" applyFont="1" applyBorder="1"/>
    <xf numFmtId="9" fontId="3" fillId="0" borderId="1" xfId="0" applyNumberFormat="1" applyFont="1" applyBorder="1"/>
    <xf numFmtId="164" fontId="0" fillId="0" borderId="0" xfId="0" applyNumberFormat="1"/>
    <xf numFmtId="167" fontId="0" fillId="0" borderId="1" xfId="1" applyNumberFormat="1" applyFont="1" applyBorder="1"/>
    <xf numFmtId="165" fontId="0" fillId="0" borderId="1" xfId="1" applyFont="1" applyBorder="1"/>
    <xf numFmtId="165" fontId="0" fillId="2" borderId="1" xfId="1" applyFont="1" applyFill="1" applyBorder="1"/>
    <xf numFmtId="165" fontId="0" fillId="3" borderId="1" xfId="1" applyFont="1" applyFill="1" applyBorder="1"/>
    <xf numFmtId="167" fontId="0" fillId="0" borderId="1" xfId="0" applyNumberFormat="1" applyBorder="1"/>
    <xf numFmtId="166" fontId="3" fillId="0" borderId="2" xfId="1" applyNumberFormat="1" applyFont="1" applyBorder="1" applyAlignment="1">
      <alignment horizontal="center" wrapText="1"/>
    </xf>
    <xf numFmtId="166" fontId="3" fillId="0" borderId="0" xfId="1" applyNumberFormat="1" applyFont="1" applyBorder="1" applyAlignment="1">
      <alignment horizontal="center" wrapText="1"/>
    </xf>
    <xf numFmtId="0" fontId="3" fillId="0" borderId="0" xfId="0" applyFont="1" applyBorder="1"/>
    <xf numFmtId="0" fontId="0" fillId="0" borderId="0" xfId="0" applyBorder="1"/>
    <xf numFmtId="165" fontId="0" fillId="4" borderId="0" xfId="1" applyFont="1" applyFill="1" applyBorder="1"/>
    <xf numFmtId="167" fontId="0" fillId="0" borderId="0" xfId="0" applyNumberFormat="1" applyBorder="1"/>
    <xf numFmtId="165" fontId="0" fillId="0" borderId="0" xfId="0" applyNumberFormat="1" applyBorder="1"/>
    <xf numFmtId="9" fontId="3" fillId="0" borderId="0" xfId="0" applyNumberFormat="1" applyFont="1" applyBorder="1"/>
    <xf numFmtId="165" fontId="3" fillId="0" borderId="0" xfId="1" applyFont="1" applyBorder="1"/>
    <xf numFmtId="165" fontId="3" fillId="0" borderId="0" xfId="0" applyNumberFormat="1" applyFont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44"/>
  <sheetViews>
    <sheetView tabSelected="1" workbookViewId="0">
      <selection activeCell="F43" sqref="F43"/>
    </sheetView>
  </sheetViews>
  <sheetFormatPr baseColWidth="10" defaultColWidth="11.42578125" defaultRowHeight="15" x14ac:dyDescent="0.25"/>
  <cols>
    <col min="3" max="3" width="16.85546875" customWidth="1"/>
    <col min="4" max="4" width="18.7109375" style="4" customWidth="1"/>
    <col min="5" max="5" width="17.85546875" style="2" customWidth="1"/>
    <col min="6" max="6" width="23" style="4" customWidth="1"/>
    <col min="7" max="7" width="15.5703125" bestFit="1" customWidth="1"/>
    <col min="10" max="10" width="16.85546875" customWidth="1"/>
    <col min="11" max="11" width="18.7109375" style="4" customWidth="1"/>
    <col min="12" max="12" width="17.85546875" style="2" customWidth="1"/>
    <col min="13" max="13" width="23" style="4" customWidth="1"/>
    <col min="14" max="14" width="15.5703125" bestFit="1" customWidth="1"/>
    <col min="17" max="17" width="16.85546875" customWidth="1"/>
    <col min="18" max="18" width="18.7109375" style="4" customWidth="1"/>
    <col min="19" max="19" width="17.85546875" style="2" customWidth="1"/>
    <col min="20" max="20" width="23" style="4" customWidth="1"/>
    <col min="21" max="21" width="15.5703125" bestFit="1" customWidth="1"/>
    <col min="25" max="25" width="17.140625" customWidth="1"/>
    <col min="27" max="27" width="18" customWidth="1"/>
    <col min="28" max="28" width="14.28515625" customWidth="1"/>
  </cols>
  <sheetData>
    <row r="1" spans="2:28" x14ac:dyDescent="0.25">
      <c r="F1" s="20"/>
      <c r="M1" s="20"/>
      <c r="T1" s="20"/>
      <c r="Y1" s="4"/>
      <c r="Z1" s="2"/>
      <c r="AA1" s="20"/>
    </row>
    <row r="2" spans="2:28" ht="31.5" customHeight="1" x14ac:dyDescent="0.25">
      <c r="C2" s="5" t="s">
        <v>0</v>
      </c>
      <c r="D2" s="15" t="s">
        <v>21</v>
      </c>
      <c r="E2" s="5" t="s">
        <v>2</v>
      </c>
      <c r="F2" s="29" t="s">
        <v>20</v>
      </c>
      <c r="G2" s="30"/>
      <c r="J2" s="5" t="s">
        <v>0</v>
      </c>
      <c r="K2" s="15" t="s">
        <v>22</v>
      </c>
      <c r="L2" s="5" t="s">
        <v>2</v>
      </c>
      <c r="M2" s="29" t="s">
        <v>20</v>
      </c>
      <c r="N2" s="30"/>
      <c r="Q2" s="5" t="s">
        <v>0</v>
      </c>
      <c r="R2" s="15" t="s">
        <v>23</v>
      </c>
      <c r="S2" s="5" t="s">
        <v>2</v>
      </c>
      <c r="T2" s="29" t="s">
        <v>20</v>
      </c>
      <c r="U2" s="30"/>
      <c r="X2" s="5" t="s">
        <v>0</v>
      </c>
      <c r="Y2" s="15" t="s">
        <v>24</v>
      </c>
      <c r="Z2" s="5" t="s">
        <v>2</v>
      </c>
      <c r="AA2" s="29" t="s">
        <v>20</v>
      </c>
      <c r="AB2" s="30"/>
    </row>
    <row r="3" spans="2:28" x14ac:dyDescent="0.25">
      <c r="Y3" s="4"/>
      <c r="Z3" s="2"/>
      <c r="AA3" s="4"/>
    </row>
    <row r="4" spans="2:28" x14ac:dyDescent="0.25">
      <c r="B4" s="10" t="s">
        <v>3</v>
      </c>
      <c r="C4" s="10" t="s">
        <v>4</v>
      </c>
      <c r="D4" s="11" t="s">
        <v>5</v>
      </c>
      <c r="E4" s="12" t="s">
        <v>6</v>
      </c>
      <c r="F4" s="11" t="s">
        <v>7</v>
      </c>
      <c r="I4" s="10" t="s">
        <v>3</v>
      </c>
      <c r="J4" s="10" t="s">
        <v>4</v>
      </c>
      <c r="K4" s="11" t="s">
        <v>5</v>
      </c>
      <c r="L4" s="12" t="s">
        <v>6</v>
      </c>
      <c r="M4" s="11" t="s">
        <v>7</v>
      </c>
      <c r="P4" s="10" t="s">
        <v>3</v>
      </c>
      <c r="Q4" s="10" t="s">
        <v>4</v>
      </c>
      <c r="R4" s="11" t="s">
        <v>5</v>
      </c>
      <c r="S4" s="12" t="s">
        <v>6</v>
      </c>
      <c r="T4" s="11" t="s">
        <v>7</v>
      </c>
      <c r="W4" s="10" t="s">
        <v>3</v>
      </c>
      <c r="X4" s="10" t="s">
        <v>4</v>
      </c>
      <c r="Y4" s="11" t="s">
        <v>5</v>
      </c>
      <c r="Z4" s="12" t="s">
        <v>6</v>
      </c>
      <c r="AA4" s="11" t="s">
        <v>7</v>
      </c>
    </row>
    <row r="5" spans="2:28" x14ac:dyDescent="0.25">
      <c r="B5" s="1">
        <v>8</v>
      </c>
      <c r="C5" s="24">
        <v>2600000</v>
      </c>
      <c r="D5" s="26">
        <f>+B5*C5</f>
        <v>20800000</v>
      </c>
      <c r="E5" s="8">
        <v>0</v>
      </c>
      <c r="F5" s="9">
        <f>+D5*E5</f>
        <v>0</v>
      </c>
      <c r="G5" s="13">
        <f>D5+F5</f>
        <v>20800000</v>
      </c>
      <c r="I5" s="1">
        <v>1</v>
      </c>
      <c r="J5" s="24">
        <v>15300000</v>
      </c>
      <c r="K5" s="26">
        <f>+I5*J5</f>
        <v>15300000</v>
      </c>
      <c r="L5" s="8">
        <v>0</v>
      </c>
      <c r="M5" s="9">
        <f>+K5*L5</f>
        <v>0</v>
      </c>
      <c r="N5" s="13">
        <f>K5+M5</f>
        <v>15300000</v>
      </c>
      <c r="P5" s="1">
        <v>300</v>
      </c>
      <c r="Q5" s="24">
        <v>9200</v>
      </c>
      <c r="R5" s="26">
        <f>+P5*Q5</f>
        <v>2760000</v>
      </c>
      <c r="S5" s="8">
        <v>0</v>
      </c>
      <c r="T5" s="9">
        <f>+R5*S5</f>
        <v>0</v>
      </c>
      <c r="U5" s="13">
        <f>R5+T5</f>
        <v>2760000</v>
      </c>
      <c r="W5" s="1">
        <v>600</v>
      </c>
      <c r="X5" s="24">
        <v>43000</v>
      </c>
      <c r="Y5" s="26">
        <f>+W5*X5</f>
        <v>25800000</v>
      </c>
      <c r="Z5" s="8">
        <v>0</v>
      </c>
      <c r="AA5" s="9">
        <f>+Y5*Z5</f>
        <v>0</v>
      </c>
      <c r="AB5" s="13">
        <f>Y5+AA5</f>
        <v>25800000</v>
      </c>
    </row>
    <row r="6" spans="2:28" x14ac:dyDescent="0.25">
      <c r="B6" s="1">
        <v>2</v>
      </c>
      <c r="C6" s="25">
        <v>113000</v>
      </c>
      <c r="D6" s="26">
        <f t="shared" ref="D6:D11" si="0">+B6*C6</f>
        <v>226000</v>
      </c>
      <c r="E6" s="8">
        <v>0</v>
      </c>
      <c r="F6" s="9">
        <f t="shared" ref="F6:F19" si="1">+D6*E6</f>
        <v>0</v>
      </c>
      <c r="G6" s="13">
        <f t="shared" ref="G6:G19" si="2">D6+F6</f>
        <v>226000</v>
      </c>
      <c r="I6" s="1"/>
      <c r="J6" s="25"/>
      <c r="K6" s="26"/>
      <c r="L6" s="8"/>
      <c r="M6" s="9">
        <f t="shared" ref="M6:M19" si="3">+K6*L6</f>
        <v>0</v>
      </c>
      <c r="N6" s="13">
        <f t="shared" ref="N6:N19" si="4">K6+M6</f>
        <v>0</v>
      </c>
      <c r="P6" s="1"/>
      <c r="Q6" s="25"/>
      <c r="R6" s="26"/>
      <c r="S6" s="8"/>
      <c r="T6" s="9">
        <f t="shared" ref="T6:T19" si="5">+R6*S6</f>
        <v>0</v>
      </c>
      <c r="U6" s="13">
        <f t="shared" ref="U6:U19" si="6">R6+T6</f>
        <v>0</v>
      </c>
      <c r="W6" s="1"/>
      <c r="X6" s="25"/>
      <c r="Y6" s="26"/>
      <c r="Z6" s="8"/>
      <c r="AA6" s="9">
        <f t="shared" ref="AA6:AA19" si="7">+Y6*Z6</f>
        <v>0</v>
      </c>
      <c r="AB6" s="13">
        <f t="shared" ref="AB6:AB19" si="8">Y6+AA6</f>
        <v>0</v>
      </c>
    </row>
    <row r="7" spans="2:28" x14ac:dyDescent="0.25">
      <c r="B7" s="1">
        <v>1</v>
      </c>
      <c r="C7" s="25">
        <v>88000</v>
      </c>
      <c r="D7" s="26">
        <f t="shared" si="0"/>
        <v>88000</v>
      </c>
      <c r="E7" s="8">
        <v>0</v>
      </c>
      <c r="F7" s="9">
        <f t="shared" si="1"/>
        <v>0</v>
      </c>
      <c r="G7" s="13">
        <f t="shared" si="2"/>
        <v>88000</v>
      </c>
      <c r="I7" s="1"/>
      <c r="J7" s="25"/>
      <c r="K7" s="26"/>
      <c r="L7" s="8"/>
      <c r="M7" s="9">
        <f t="shared" si="3"/>
        <v>0</v>
      </c>
      <c r="N7" s="13">
        <f t="shared" si="4"/>
        <v>0</v>
      </c>
      <c r="P7" s="1"/>
      <c r="Q7" s="25"/>
      <c r="R7" s="26"/>
      <c r="S7" s="8"/>
      <c r="T7" s="9">
        <f t="shared" si="5"/>
        <v>0</v>
      </c>
      <c r="U7" s="13">
        <f t="shared" si="6"/>
        <v>0</v>
      </c>
      <c r="W7" s="1"/>
      <c r="X7" s="25"/>
      <c r="Y7" s="26"/>
      <c r="Z7" s="8"/>
      <c r="AA7" s="9">
        <f t="shared" si="7"/>
        <v>0</v>
      </c>
      <c r="AB7" s="13">
        <f t="shared" si="8"/>
        <v>0</v>
      </c>
    </row>
    <row r="8" spans="2:28" x14ac:dyDescent="0.25">
      <c r="B8" s="1">
        <v>2</v>
      </c>
      <c r="C8" s="25">
        <v>103000</v>
      </c>
      <c r="D8" s="26">
        <f t="shared" si="0"/>
        <v>206000</v>
      </c>
      <c r="E8" s="8">
        <v>0</v>
      </c>
      <c r="F8" s="9">
        <f t="shared" si="1"/>
        <v>0</v>
      </c>
      <c r="G8" s="13">
        <f t="shared" si="2"/>
        <v>206000</v>
      </c>
      <c r="I8" s="1"/>
      <c r="J8" s="25"/>
      <c r="K8" s="26"/>
      <c r="L8" s="8"/>
      <c r="M8" s="9">
        <f t="shared" si="3"/>
        <v>0</v>
      </c>
      <c r="N8" s="13">
        <f t="shared" si="4"/>
        <v>0</v>
      </c>
      <c r="P8" s="1"/>
      <c r="Q8" s="25"/>
      <c r="R8" s="26"/>
      <c r="S8" s="8"/>
      <c r="T8" s="9">
        <f t="shared" si="5"/>
        <v>0</v>
      </c>
      <c r="U8" s="13">
        <f t="shared" si="6"/>
        <v>0</v>
      </c>
      <c r="W8" s="1"/>
      <c r="X8" s="25"/>
      <c r="Y8" s="26"/>
      <c r="Z8" s="8"/>
      <c r="AA8" s="9">
        <f t="shared" si="7"/>
        <v>0</v>
      </c>
      <c r="AB8" s="13">
        <f t="shared" si="8"/>
        <v>0</v>
      </c>
    </row>
    <row r="9" spans="2:28" x14ac:dyDescent="0.25">
      <c r="B9" s="1">
        <v>3</v>
      </c>
      <c r="C9" s="25">
        <v>118000</v>
      </c>
      <c r="D9" s="26">
        <f t="shared" si="0"/>
        <v>354000</v>
      </c>
      <c r="E9" s="8">
        <v>0</v>
      </c>
      <c r="F9" s="9">
        <f t="shared" si="1"/>
        <v>0</v>
      </c>
      <c r="G9" s="13">
        <f t="shared" si="2"/>
        <v>354000</v>
      </c>
      <c r="I9" s="1"/>
      <c r="J9" s="25"/>
      <c r="K9" s="26"/>
      <c r="L9" s="8"/>
      <c r="M9" s="9">
        <f t="shared" si="3"/>
        <v>0</v>
      </c>
      <c r="N9" s="13">
        <f t="shared" si="4"/>
        <v>0</v>
      </c>
      <c r="P9" s="1"/>
      <c r="Q9" s="25"/>
      <c r="R9" s="26"/>
      <c r="S9" s="8"/>
      <c r="T9" s="9">
        <f t="shared" si="5"/>
        <v>0</v>
      </c>
      <c r="U9" s="13">
        <f t="shared" si="6"/>
        <v>0</v>
      </c>
      <c r="W9" s="1"/>
      <c r="X9" s="25"/>
      <c r="Y9" s="26"/>
      <c r="Z9" s="8"/>
      <c r="AA9" s="9">
        <f t="shared" si="7"/>
        <v>0</v>
      </c>
      <c r="AB9" s="13">
        <f t="shared" si="8"/>
        <v>0</v>
      </c>
    </row>
    <row r="10" spans="2:28" x14ac:dyDescent="0.25">
      <c r="B10" s="1">
        <v>3</v>
      </c>
      <c r="C10" s="25">
        <v>113000</v>
      </c>
      <c r="D10" s="26">
        <f t="shared" si="0"/>
        <v>339000</v>
      </c>
      <c r="E10" s="8">
        <v>0</v>
      </c>
      <c r="F10" s="9">
        <f t="shared" si="1"/>
        <v>0</v>
      </c>
      <c r="G10" s="13">
        <f t="shared" si="2"/>
        <v>339000</v>
      </c>
      <c r="I10" s="1"/>
      <c r="J10" s="25"/>
      <c r="K10" s="26"/>
      <c r="L10" s="8"/>
      <c r="M10" s="9">
        <f t="shared" si="3"/>
        <v>0</v>
      </c>
      <c r="N10" s="13">
        <f t="shared" si="4"/>
        <v>0</v>
      </c>
      <c r="P10" s="1"/>
      <c r="Q10" s="25"/>
      <c r="R10" s="26"/>
      <c r="S10" s="8"/>
      <c r="T10" s="9">
        <f t="shared" si="5"/>
        <v>0</v>
      </c>
      <c r="U10" s="13">
        <f t="shared" si="6"/>
        <v>0</v>
      </c>
      <c r="W10" s="1"/>
      <c r="X10" s="25"/>
      <c r="Y10" s="26"/>
      <c r="Z10" s="8"/>
      <c r="AA10" s="9">
        <f t="shared" si="7"/>
        <v>0</v>
      </c>
      <c r="AB10" s="13">
        <f t="shared" si="8"/>
        <v>0</v>
      </c>
    </row>
    <row r="11" spans="2:28" x14ac:dyDescent="0.25">
      <c r="B11" s="1">
        <v>2</v>
      </c>
      <c r="C11" s="25">
        <v>103000</v>
      </c>
      <c r="D11" s="26">
        <f t="shared" si="0"/>
        <v>206000</v>
      </c>
      <c r="E11" s="8">
        <v>0</v>
      </c>
      <c r="F11" s="9">
        <f t="shared" si="1"/>
        <v>0</v>
      </c>
      <c r="G11" s="13">
        <f t="shared" si="2"/>
        <v>206000</v>
      </c>
      <c r="I11" s="1"/>
      <c r="J11" s="25"/>
      <c r="K11" s="26"/>
      <c r="L11" s="8"/>
      <c r="M11" s="9">
        <f t="shared" si="3"/>
        <v>0</v>
      </c>
      <c r="N11" s="13">
        <f t="shared" si="4"/>
        <v>0</v>
      </c>
      <c r="P11" s="1"/>
      <c r="Q11" s="25"/>
      <c r="R11" s="26"/>
      <c r="S11" s="8"/>
      <c r="T11" s="9">
        <f t="shared" si="5"/>
        <v>0</v>
      </c>
      <c r="U11" s="13">
        <f t="shared" si="6"/>
        <v>0</v>
      </c>
      <c r="W11" s="1"/>
      <c r="X11" s="25"/>
      <c r="Y11" s="26"/>
      <c r="Z11" s="8"/>
      <c r="AA11" s="9">
        <f t="shared" si="7"/>
        <v>0</v>
      </c>
      <c r="AB11" s="13">
        <f t="shared" si="8"/>
        <v>0</v>
      </c>
    </row>
    <row r="12" spans="2:28" x14ac:dyDescent="0.25">
      <c r="B12" s="1"/>
      <c r="C12" s="25"/>
      <c r="D12" s="26"/>
      <c r="E12" s="8"/>
      <c r="F12" s="9">
        <f t="shared" si="1"/>
        <v>0</v>
      </c>
      <c r="G12" s="13">
        <f t="shared" si="2"/>
        <v>0</v>
      </c>
      <c r="I12" s="1"/>
      <c r="J12" s="25"/>
      <c r="K12" s="26"/>
      <c r="L12" s="8"/>
      <c r="M12" s="9">
        <f t="shared" si="3"/>
        <v>0</v>
      </c>
      <c r="N12" s="13">
        <f t="shared" si="4"/>
        <v>0</v>
      </c>
      <c r="P12" s="1"/>
      <c r="Q12" s="25"/>
      <c r="R12" s="26"/>
      <c r="S12" s="8"/>
      <c r="T12" s="9">
        <f t="shared" si="5"/>
        <v>0</v>
      </c>
      <c r="U12" s="13">
        <f t="shared" si="6"/>
        <v>0</v>
      </c>
      <c r="W12" s="1"/>
      <c r="X12" s="25"/>
      <c r="Y12" s="26"/>
      <c r="Z12" s="8"/>
      <c r="AA12" s="9">
        <f t="shared" si="7"/>
        <v>0</v>
      </c>
      <c r="AB12" s="13">
        <f t="shared" si="8"/>
        <v>0</v>
      </c>
    </row>
    <row r="13" spans="2:28" x14ac:dyDescent="0.25">
      <c r="B13" s="1"/>
      <c r="C13" s="25"/>
      <c r="D13" s="26"/>
      <c r="E13" s="8"/>
      <c r="F13" s="9">
        <f t="shared" si="1"/>
        <v>0</v>
      </c>
      <c r="G13" s="13">
        <f t="shared" si="2"/>
        <v>0</v>
      </c>
      <c r="I13" s="1"/>
      <c r="J13" s="25"/>
      <c r="K13" s="26"/>
      <c r="L13" s="8"/>
      <c r="M13" s="9">
        <f t="shared" si="3"/>
        <v>0</v>
      </c>
      <c r="N13" s="13">
        <f t="shared" si="4"/>
        <v>0</v>
      </c>
      <c r="P13" s="1"/>
      <c r="Q13" s="25"/>
      <c r="R13" s="26"/>
      <c r="S13" s="8"/>
      <c r="T13" s="9">
        <f t="shared" si="5"/>
        <v>0</v>
      </c>
      <c r="U13" s="13">
        <f t="shared" si="6"/>
        <v>0</v>
      </c>
      <c r="W13" s="1"/>
      <c r="X13" s="25"/>
      <c r="Y13" s="26"/>
      <c r="Z13" s="8"/>
      <c r="AA13" s="9">
        <f t="shared" si="7"/>
        <v>0</v>
      </c>
      <c r="AB13" s="13">
        <f t="shared" si="8"/>
        <v>0</v>
      </c>
    </row>
    <row r="14" spans="2:28" x14ac:dyDescent="0.25">
      <c r="B14" s="1"/>
      <c r="C14" s="25"/>
      <c r="D14" s="26"/>
      <c r="E14" s="8"/>
      <c r="F14" s="9">
        <f t="shared" si="1"/>
        <v>0</v>
      </c>
      <c r="G14" s="13">
        <f t="shared" si="2"/>
        <v>0</v>
      </c>
      <c r="I14" s="1"/>
      <c r="J14" s="25"/>
      <c r="K14" s="26"/>
      <c r="L14" s="8"/>
      <c r="M14" s="9">
        <f t="shared" si="3"/>
        <v>0</v>
      </c>
      <c r="N14" s="13">
        <f t="shared" si="4"/>
        <v>0</v>
      </c>
      <c r="P14" s="1"/>
      <c r="Q14" s="25"/>
      <c r="R14" s="26"/>
      <c r="S14" s="8"/>
      <c r="T14" s="9">
        <f t="shared" si="5"/>
        <v>0</v>
      </c>
      <c r="U14" s="13">
        <f t="shared" si="6"/>
        <v>0</v>
      </c>
      <c r="W14" s="1"/>
      <c r="X14" s="25"/>
      <c r="Y14" s="26"/>
      <c r="Z14" s="8"/>
      <c r="AA14" s="9">
        <f t="shared" si="7"/>
        <v>0</v>
      </c>
      <c r="AB14" s="13">
        <f t="shared" si="8"/>
        <v>0</v>
      </c>
    </row>
    <row r="15" spans="2:28" x14ac:dyDescent="0.25">
      <c r="B15" s="1"/>
      <c r="C15" s="25"/>
      <c r="D15" s="26"/>
      <c r="E15" s="8"/>
      <c r="F15" s="9">
        <f t="shared" si="1"/>
        <v>0</v>
      </c>
      <c r="G15" s="13">
        <f t="shared" si="2"/>
        <v>0</v>
      </c>
      <c r="I15" s="1"/>
      <c r="J15" s="25"/>
      <c r="K15" s="26"/>
      <c r="L15" s="8"/>
      <c r="M15" s="9">
        <f t="shared" si="3"/>
        <v>0</v>
      </c>
      <c r="N15" s="13">
        <f t="shared" si="4"/>
        <v>0</v>
      </c>
      <c r="P15" s="1"/>
      <c r="Q15" s="25"/>
      <c r="R15" s="26"/>
      <c r="S15" s="8"/>
      <c r="T15" s="9">
        <f t="shared" si="5"/>
        <v>0</v>
      </c>
      <c r="U15" s="13">
        <f t="shared" si="6"/>
        <v>0</v>
      </c>
      <c r="W15" s="1"/>
      <c r="X15" s="25"/>
      <c r="Y15" s="26"/>
      <c r="Z15" s="8"/>
      <c r="AA15" s="9">
        <f t="shared" si="7"/>
        <v>0</v>
      </c>
      <c r="AB15" s="13">
        <f t="shared" si="8"/>
        <v>0</v>
      </c>
    </row>
    <row r="16" spans="2:28" x14ac:dyDescent="0.25">
      <c r="B16" s="1"/>
      <c r="C16" s="25"/>
      <c r="D16" s="9"/>
      <c r="E16" s="8"/>
      <c r="F16" s="9">
        <f t="shared" si="1"/>
        <v>0</v>
      </c>
      <c r="G16" s="13">
        <f t="shared" si="2"/>
        <v>0</v>
      </c>
      <c r="I16" s="1"/>
      <c r="J16" s="25"/>
      <c r="K16" s="9"/>
      <c r="L16" s="8"/>
      <c r="M16" s="9">
        <f t="shared" si="3"/>
        <v>0</v>
      </c>
      <c r="N16" s="13">
        <f t="shared" si="4"/>
        <v>0</v>
      </c>
      <c r="P16" s="1"/>
      <c r="Q16" s="25"/>
      <c r="R16" s="9"/>
      <c r="S16" s="8"/>
      <c r="T16" s="9">
        <f t="shared" si="5"/>
        <v>0</v>
      </c>
      <c r="U16" s="13">
        <f t="shared" si="6"/>
        <v>0</v>
      </c>
      <c r="W16" s="1"/>
      <c r="X16" s="25"/>
      <c r="Y16" s="9"/>
      <c r="Z16" s="8"/>
      <c r="AA16" s="9">
        <f t="shared" si="7"/>
        <v>0</v>
      </c>
      <c r="AB16" s="13">
        <f t="shared" si="8"/>
        <v>0</v>
      </c>
    </row>
    <row r="17" spans="2:28" x14ac:dyDescent="0.25">
      <c r="B17" s="1"/>
      <c r="C17" s="25"/>
      <c r="D17" s="9"/>
      <c r="E17" s="8"/>
      <c r="F17" s="9">
        <f t="shared" si="1"/>
        <v>0</v>
      </c>
      <c r="G17" s="13">
        <f t="shared" si="2"/>
        <v>0</v>
      </c>
      <c r="I17" s="1"/>
      <c r="J17" s="25"/>
      <c r="K17" s="9"/>
      <c r="L17" s="8"/>
      <c r="M17" s="9">
        <f t="shared" si="3"/>
        <v>0</v>
      </c>
      <c r="N17" s="13">
        <f t="shared" si="4"/>
        <v>0</v>
      </c>
      <c r="P17" s="1"/>
      <c r="Q17" s="25"/>
      <c r="R17" s="9"/>
      <c r="S17" s="8"/>
      <c r="T17" s="9">
        <f t="shared" si="5"/>
        <v>0</v>
      </c>
      <c r="U17" s="13">
        <f t="shared" si="6"/>
        <v>0</v>
      </c>
      <c r="W17" s="1"/>
      <c r="X17" s="25"/>
      <c r="Y17" s="9"/>
      <c r="Z17" s="8"/>
      <c r="AA17" s="9">
        <f t="shared" si="7"/>
        <v>0</v>
      </c>
      <c r="AB17" s="13">
        <f t="shared" si="8"/>
        <v>0</v>
      </c>
    </row>
    <row r="18" spans="2:28" x14ac:dyDescent="0.25">
      <c r="B18" s="1"/>
      <c r="C18" s="25"/>
      <c r="D18" s="9"/>
      <c r="E18" s="8"/>
      <c r="F18" s="9">
        <f t="shared" si="1"/>
        <v>0</v>
      </c>
      <c r="G18" s="13">
        <f t="shared" si="2"/>
        <v>0</v>
      </c>
      <c r="I18" s="1"/>
      <c r="J18" s="25"/>
      <c r="K18" s="9"/>
      <c r="L18" s="8"/>
      <c r="M18" s="9">
        <f t="shared" si="3"/>
        <v>0</v>
      </c>
      <c r="N18" s="13">
        <f t="shared" si="4"/>
        <v>0</v>
      </c>
      <c r="P18" s="1"/>
      <c r="Q18" s="25"/>
      <c r="R18" s="9"/>
      <c r="S18" s="8"/>
      <c r="T18" s="9">
        <f t="shared" si="5"/>
        <v>0</v>
      </c>
      <c r="U18" s="13">
        <f t="shared" si="6"/>
        <v>0</v>
      </c>
      <c r="W18" s="1"/>
      <c r="X18" s="25"/>
      <c r="Y18" s="9"/>
      <c r="Z18" s="8"/>
      <c r="AA18" s="9">
        <f t="shared" si="7"/>
        <v>0</v>
      </c>
      <c r="AB18" s="13">
        <f t="shared" si="8"/>
        <v>0</v>
      </c>
    </row>
    <row r="19" spans="2:28" x14ac:dyDescent="0.25">
      <c r="B19" s="1"/>
      <c r="C19" s="25"/>
      <c r="D19" s="9"/>
      <c r="E19" s="8"/>
      <c r="F19" s="9">
        <f t="shared" si="1"/>
        <v>0</v>
      </c>
      <c r="G19" s="13">
        <f t="shared" si="2"/>
        <v>0</v>
      </c>
      <c r="I19" s="1"/>
      <c r="J19" s="25"/>
      <c r="K19" s="9"/>
      <c r="L19" s="8"/>
      <c r="M19" s="9">
        <f t="shared" si="3"/>
        <v>0</v>
      </c>
      <c r="N19" s="13">
        <f t="shared" si="4"/>
        <v>0</v>
      </c>
      <c r="P19" s="1"/>
      <c r="Q19" s="25"/>
      <c r="R19" s="9"/>
      <c r="S19" s="8"/>
      <c r="T19" s="9">
        <f t="shared" si="5"/>
        <v>0</v>
      </c>
      <c r="U19" s="13">
        <f t="shared" si="6"/>
        <v>0</v>
      </c>
      <c r="W19" s="1"/>
      <c r="X19" s="25"/>
      <c r="Y19" s="9"/>
      <c r="Z19" s="8"/>
      <c r="AA19" s="9">
        <f t="shared" si="7"/>
        <v>0</v>
      </c>
      <c r="AB19" s="13">
        <f t="shared" si="8"/>
        <v>0</v>
      </c>
    </row>
    <row r="20" spans="2:28" x14ac:dyDescent="0.25">
      <c r="Y20" s="4"/>
      <c r="Z20" s="2"/>
      <c r="AA20" s="4"/>
    </row>
    <row r="21" spans="2:28" x14ac:dyDescent="0.25">
      <c r="Y21" s="4"/>
      <c r="Z21" s="2"/>
      <c r="AA21" s="4"/>
    </row>
    <row r="22" spans="2:28" x14ac:dyDescent="0.25">
      <c r="C22" s="5" t="s">
        <v>5</v>
      </c>
      <c r="D22" s="27">
        <f>SUM(D5:D19)</f>
        <v>22219000</v>
      </c>
      <c r="E22" s="6" t="s">
        <v>8</v>
      </c>
      <c r="F22" s="27">
        <f>SUM(F5:F19)</f>
        <v>0</v>
      </c>
      <c r="J22" s="5" t="s">
        <v>5</v>
      </c>
      <c r="K22" s="27">
        <f>SUM(K5:K19)</f>
        <v>15300000</v>
      </c>
      <c r="L22" s="6" t="s">
        <v>8</v>
      </c>
      <c r="M22" s="27">
        <f>SUM(M5:M19)</f>
        <v>0</v>
      </c>
      <c r="Q22" s="5" t="s">
        <v>5</v>
      </c>
      <c r="R22" s="27">
        <f>SUM(R5:R19)</f>
        <v>2760000</v>
      </c>
      <c r="S22" s="6" t="s">
        <v>8</v>
      </c>
      <c r="T22" s="27">
        <f>SUM(T5:T19)</f>
        <v>0</v>
      </c>
      <c r="X22" s="5" t="s">
        <v>5</v>
      </c>
      <c r="Y22" s="27">
        <f>SUM(Y5:Y19)</f>
        <v>25800000</v>
      </c>
      <c r="Z22" s="6" t="s">
        <v>8</v>
      </c>
      <c r="AA22" s="27">
        <f>SUM(AA5:AA19)</f>
        <v>0</v>
      </c>
    </row>
    <row r="23" spans="2:28" x14ac:dyDescent="0.25">
      <c r="C23" s="5"/>
      <c r="E23" s="5"/>
      <c r="F23" s="3"/>
      <c r="J23" s="5"/>
      <c r="L23" s="5"/>
      <c r="M23" s="3"/>
      <c r="Q23" s="5"/>
      <c r="S23" s="5"/>
      <c r="T23" s="3"/>
      <c r="X23" s="5"/>
      <c r="Y23" s="4"/>
      <c r="Z23" s="5"/>
      <c r="AA23" s="3"/>
    </row>
    <row r="24" spans="2:28" x14ac:dyDescent="0.25">
      <c r="C24" s="5" t="s">
        <v>9</v>
      </c>
      <c r="D24" s="27">
        <f>+D22+F22</f>
        <v>22219000</v>
      </c>
      <c r="E24" s="5" t="s">
        <v>10</v>
      </c>
      <c r="F24" s="27">
        <f>+D22-F23</f>
        <v>22219000</v>
      </c>
      <c r="J24" s="5" t="s">
        <v>9</v>
      </c>
      <c r="K24" s="27">
        <f>+K22+M22</f>
        <v>15300000</v>
      </c>
      <c r="L24" s="5" t="s">
        <v>10</v>
      </c>
      <c r="M24" s="27">
        <f>+K22-M23</f>
        <v>15300000</v>
      </c>
      <c r="Q24" s="5" t="s">
        <v>9</v>
      </c>
      <c r="R24" s="27">
        <f>+R22+T22</f>
        <v>2760000</v>
      </c>
      <c r="S24" s="5" t="s">
        <v>10</v>
      </c>
      <c r="T24" s="27">
        <f>+R22-T23</f>
        <v>2760000</v>
      </c>
      <c r="X24" s="5" t="s">
        <v>9</v>
      </c>
      <c r="Y24" s="27">
        <f>+Y22+AA22</f>
        <v>25800000</v>
      </c>
      <c r="Z24" s="5" t="s">
        <v>10</v>
      </c>
      <c r="AA24" s="27">
        <f>+Y22-AA23</f>
        <v>25800000</v>
      </c>
    </row>
    <row r="25" spans="2:28" x14ac:dyDescent="0.25">
      <c r="Y25" s="4"/>
      <c r="Z25" s="2"/>
      <c r="AA25" s="4"/>
    </row>
    <row r="26" spans="2:28" x14ac:dyDescent="0.25">
      <c r="Y26" s="4"/>
      <c r="Z26" s="2"/>
      <c r="AA26" s="4"/>
    </row>
    <row r="27" spans="2:28" x14ac:dyDescent="0.25">
      <c r="C27" s="7" t="s">
        <v>11</v>
      </c>
      <c r="D27" s="26">
        <f>+D22+K22+R22+Y22</f>
        <v>66079000</v>
      </c>
      <c r="J27" s="7" t="s">
        <v>11</v>
      </c>
      <c r="K27" s="26">
        <f>+K22</f>
        <v>15300000</v>
      </c>
      <c r="Q27" s="7" t="s">
        <v>11</v>
      </c>
      <c r="R27" s="26">
        <f>+R22</f>
        <v>2760000</v>
      </c>
      <c r="X27" s="7" t="s">
        <v>11</v>
      </c>
      <c r="Y27" s="26">
        <f>+Y22</f>
        <v>25800000</v>
      </c>
      <c r="Z27" s="2"/>
      <c r="AA27" s="4"/>
    </row>
    <row r="28" spans="2:28" x14ac:dyDescent="0.25">
      <c r="C28" s="7" t="s">
        <v>12</v>
      </c>
      <c r="D28" s="26">
        <f>F22+M22+T22</f>
        <v>0</v>
      </c>
      <c r="J28" s="7" t="s">
        <v>12</v>
      </c>
      <c r="K28" s="26">
        <f>M22</f>
        <v>0</v>
      </c>
      <c r="Q28" s="7" t="s">
        <v>12</v>
      </c>
      <c r="R28" s="26">
        <f>T22</f>
        <v>0</v>
      </c>
      <c r="X28" s="7" t="s">
        <v>12</v>
      </c>
      <c r="Y28" s="26">
        <f>AA22</f>
        <v>0</v>
      </c>
      <c r="Z28" s="2"/>
      <c r="AA28" s="4"/>
    </row>
    <row r="29" spans="2:28" x14ac:dyDescent="0.25">
      <c r="C29" s="7" t="s">
        <v>13</v>
      </c>
      <c r="D29" s="26">
        <f>SUM(D27:D28)</f>
        <v>66079000</v>
      </c>
      <c r="J29" s="7" t="s">
        <v>13</v>
      </c>
      <c r="K29" s="26">
        <f>SUM(K27:K28)</f>
        <v>15300000</v>
      </c>
      <c r="Q29" s="7" t="s">
        <v>13</v>
      </c>
      <c r="R29" s="26">
        <f>SUM(R27:R28)</f>
        <v>2760000</v>
      </c>
      <c r="X29" s="7" t="s">
        <v>13</v>
      </c>
      <c r="Y29" s="26">
        <f>SUM(Y27:Y28)</f>
        <v>25800000</v>
      </c>
      <c r="Z29" s="2"/>
      <c r="AA29" s="4"/>
    </row>
    <row r="30" spans="2:28" x14ac:dyDescent="0.25">
      <c r="Y30" s="4"/>
      <c r="Z30" s="2"/>
      <c r="AA30" s="4"/>
    </row>
    <row r="31" spans="2:28" x14ac:dyDescent="0.25">
      <c r="C31" s="7" t="s">
        <v>14</v>
      </c>
      <c r="D31" s="26">
        <f>+F24+M24+T24</f>
        <v>40279000</v>
      </c>
      <c r="J31" s="7" t="s">
        <v>14</v>
      </c>
      <c r="K31" s="26">
        <f>+M24</f>
        <v>15300000</v>
      </c>
      <c r="Q31" s="7" t="s">
        <v>14</v>
      </c>
      <c r="R31" s="26">
        <f>+T24</f>
        <v>2760000</v>
      </c>
      <c r="X31" s="7" t="s">
        <v>14</v>
      </c>
      <c r="Y31" s="26">
        <f>+AA24</f>
        <v>25800000</v>
      </c>
      <c r="Z31" s="2"/>
      <c r="AA31" s="4"/>
    </row>
    <row r="33" spans="2:21" x14ac:dyDescent="0.25">
      <c r="G33" s="13"/>
      <c r="N33" s="13"/>
      <c r="U33" s="13"/>
    </row>
    <row r="37" spans="2:21" x14ac:dyDescent="0.25">
      <c r="B37" s="19" t="s">
        <v>15</v>
      </c>
      <c r="C37" s="19" t="s">
        <v>16</v>
      </c>
      <c r="D37" s="19" t="s">
        <v>17</v>
      </c>
      <c r="E37" s="19" t="s">
        <v>18</v>
      </c>
      <c r="I37" s="31"/>
      <c r="J37" s="31"/>
      <c r="K37" s="31"/>
      <c r="L37" s="31"/>
      <c r="P37" s="19" t="s">
        <v>15</v>
      </c>
      <c r="Q37" s="19" t="s">
        <v>16</v>
      </c>
      <c r="R37" s="19" t="s">
        <v>17</v>
      </c>
      <c r="S37" s="19" t="s">
        <v>18</v>
      </c>
    </row>
    <row r="38" spans="2:21" x14ac:dyDescent="0.25">
      <c r="B38" s="1" t="s">
        <v>25</v>
      </c>
      <c r="C38" s="16">
        <v>22219000</v>
      </c>
      <c r="D38" s="28"/>
      <c r="E38" s="17">
        <f>+C38+D38</f>
        <v>22219000</v>
      </c>
      <c r="I38" s="31"/>
      <c r="J38" s="31"/>
      <c r="K38" s="31"/>
      <c r="L38" s="31"/>
      <c r="P38" s="19"/>
      <c r="Q38" s="19"/>
      <c r="R38" s="19"/>
      <c r="S38" s="19"/>
    </row>
    <row r="39" spans="2:21" x14ac:dyDescent="0.25">
      <c r="B39" s="1" t="s">
        <v>26</v>
      </c>
      <c r="C39" s="16">
        <v>15300000</v>
      </c>
      <c r="D39" s="28"/>
      <c r="E39" s="17">
        <f>+C39+D39</f>
        <v>15300000</v>
      </c>
      <c r="I39" s="31"/>
      <c r="J39" s="31"/>
      <c r="K39" s="31"/>
      <c r="L39" s="31"/>
      <c r="P39" s="19"/>
      <c r="Q39" s="19"/>
      <c r="R39" s="19"/>
      <c r="S39" s="19"/>
    </row>
    <row r="40" spans="2:21" x14ac:dyDescent="0.25">
      <c r="B40" s="1" t="s">
        <v>27</v>
      </c>
      <c r="C40" s="16">
        <v>2760000</v>
      </c>
      <c r="D40" s="28"/>
      <c r="E40" s="17">
        <f>+C40+D40</f>
        <v>2760000</v>
      </c>
      <c r="I40" s="31"/>
      <c r="J40" s="31"/>
      <c r="K40" s="31"/>
      <c r="L40" s="31"/>
      <c r="P40" s="19"/>
      <c r="Q40" s="19"/>
      <c r="R40" s="19"/>
      <c r="S40" s="19"/>
    </row>
    <row r="41" spans="2:21" x14ac:dyDescent="0.25">
      <c r="B41" s="1" t="s">
        <v>28</v>
      </c>
      <c r="C41" s="16">
        <v>25800000</v>
      </c>
      <c r="D41" s="28"/>
      <c r="E41" s="17">
        <f>+C41+D41</f>
        <v>25800000</v>
      </c>
      <c r="G41" s="23"/>
      <c r="I41" s="32"/>
      <c r="J41" s="33"/>
      <c r="K41" s="34"/>
      <c r="L41" s="35"/>
      <c r="N41" s="23"/>
      <c r="P41" s="1" t="s">
        <v>1</v>
      </c>
      <c r="Q41" s="16">
        <v>29387581.710000001</v>
      </c>
      <c r="R41" s="28">
        <v>5583640.71</v>
      </c>
      <c r="S41" s="17">
        <f>Q41+R41</f>
        <v>34971222.420000002</v>
      </c>
      <c r="U41" s="23"/>
    </row>
    <row r="42" spans="2:21" x14ac:dyDescent="0.25">
      <c r="B42" s="22" t="s">
        <v>19</v>
      </c>
      <c r="C42" s="18">
        <f>SUM(C37:C41)</f>
        <v>66079000</v>
      </c>
      <c r="D42" s="18">
        <f>SUM(D41:D41)</f>
        <v>0</v>
      </c>
      <c r="E42" s="21">
        <f>SUM(E37:E41)</f>
        <v>66079000</v>
      </c>
      <c r="I42" s="36"/>
      <c r="J42" s="37"/>
      <c r="K42" s="37"/>
      <c r="L42" s="38"/>
      <c r="P42" s="22" t="s">
        <v>19</v>
      </c>
      <c r="Q42" s="18">
        <f>SUM(Q41:Q41)</f>
        <v>29387581.710000001</v>
      </c>
      <c r="R42" s="18">
        <f>SUM(R41:R41)</f>
        <v>5583640.71</v>
      </c>
      <c r="S42" s="21">
        <f>SUM(S41:S41)</f>
        <v>34971222.420000002</v>
      </c>
    </row>
    <row r="44" spans="2:21" x14ac:dyDescent="0.25">
      <c r="F44" s="14"/>
      <c r="M44" s="14"/>
      <c r="T44" s="14"/>
    </row>
  </sheetData>
  <mergeCells count="4">
    <mergeCell ref="F2:G2"/>
    <mergeCell ref="M2:N2"/>
    <mergeCell ref="T2:U2"/>
    <mergeCell ref="AA2:A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+ IVA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Steven Vasquez Morales</dc:creator>
  <cp:keywords/>
  <dc:description/>
  <cp:lastModifiedBy>Yeison Fabian Romero Tamayo</cp:lastModifiedBy>
  <cp:revision/>
  <dcterms:created xsi:type="dcterms:W3CDTF">2018-10-30T19:27:54Z</dcterms:created>
  <dcterms:modified xsi:type="dcterms:W3CDTF">2023-02-27T21:05:16Z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2022-11-08T19:47:05Z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ca367e28-0a7a-4331-a611-033ce1b055ab</vt:lpwstr>
  </property>
  <property fmtid="{D5CDD505-2E9C-101B-9397-08002B2CF9AE}" pid="8" name="MSIP_Label_1299739c-ad3d-4908-806e-4d91151a6e13_ContentBits">
    <vt:lpwstr>0</vt:lpwstr>
  </property>
</Properties>
</file>