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727"/>
  <workbookPr defaultThemeVersion="166925"/>
  <mc:AlternateContent xmlns:mc="http://schemas.openxmlformats.org/markup-compatibility/2006">
    <mc:Choice Requires="x15">
      <x15ac:absPath xmlns:x15ac="http://schemas.microsoft.com/office/spreadsheetml/2010/11/ac" url="D:\ohernandez\Desktop\AÑO 2023\FEBRERO\EVALUACIONES FINANCIERAS\ASEO GENERAL\RESPUESTA OBSERVACIONES\ALL CLEANING\"/>
    </mc:Choice>
  </mc:AlternateContent>
  <xr:revisionPtr revIDLastSave="0" documentId="13_ncr:1_{545C44AA-3AF4-4A35-8F34-7CC14786D6D8}" xr6:coauthVersionLast="43" xr6:coauthVersionMax="43" xr10:uidLastSave="{00000000-0000-0000-0000-000000000000}"/>
  <bookViews>
    <workbookView xWindow="-120" yWindow="-120" windowWidth="20730" windowHeight="11160" xr2:uid="{C08D611D-8F41-4CC7-9B29-587B94C3B52A}"/>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B39" i="1" l="1"/>
  <c r="B38" i="1"/>
  <c r="B35" i="1"/>
  <c r="C9" i="1"/>
  <c r="G17" i="1" l="1"/>
  <c r="G18" i="1"/>
  <c r="G19" i="1"/>
  <c r="G5" i="1" l="1"/>
  <c r="G14" i="1"/>
  <c r="C18" i="1"/>
  <c r="C19" i="1"/>
  <c r="C17" i="1"/>
  <c r="C13" i="1"/>
  <c r="C11" i="1"/>
  <c r="C5" i="1"/>
  <c r="C12" i="1" l="1"/>
  <c r="C20" i="1"/>
  <c r="C10" i="1"/>
  <c r="C14" i="1" s="1"/>
  <c r="G22" i="1"/>
  <c r="G25" i="1" l="1"/>
  <c r="G27" i="1"/>
  <c r="G26" i="1"/>
  <c r="C22" i="1"/>
  <c r="C25" i="1"/>
  <c r="C26" i="1"/>
  <c r="C27" i="1"/>
  <c r="G29" i="1" l="1"/>
  <c r="C29" i="1"/>
  <c r="C31" i="1" s="1"/>
</calcChain>
</file>

<file path=xl/sharedStrings.xml><?xml version="1.0" encoding="utf-8"?>
<sst xmlns="http://schemas.openxmlformats.org/spreadsheetml/2006/main" count="71" uniqueCount="39">
  <si>
    <t>SUBSIDIO DE TRASNPORTE</t>
  </si>
  <si>
    <t>SALARIO BASICO</t>
  </si>
  <si>
    <t>Subtotal</t>
  </si>
  <si>
    <t>CESANTÍAS</t>
  </si>
  <si>
    <t>Porcentaje</t>
  </si>
  <si>
    <t>Prestaciones Sociales</t>
  </si>
  <si>
    <t>Valores</t>
  </si>
  <si>
    <t>INTERESES CESANTÍAS MENSUAL</t>
  </si>
  <si>
    <t>VACACIONES</t>
  </si>
  <si>
    <t>PRIMAS</t>
  </si>
  <si>
    <t>DOTACIÓN</t>
  </si>
  <si>
    <t>Total Prestaciones Sociales</t>
  </si>
  <si>
    <t>Seguridad Social con Exclusión Tributaria</t>
  </si>
  <si>
    <t>PENSIONES</t>
  </si>
  <si>
    <t>CAJA DE COMPENSACIÓN</t>
  </si>
  <si>
    <t>Total Seguridad Social</t>
  </si>
  <si>
    <t>Impuestos</t>
  </si>
  <si>
    <t>Reteica (7 por cada mil)</t>
  </si>
  <si>
    <t>SUBTOTAL</t>
  </si>
  <si>
    <t>Procultura</t>
  </si>
  <si>
    <t>Adulto Mayor</t>
  </si>
  <si>
    <t>Itsa</t>
  </si>
  <si>
    <t>RIESGOS PROFESIONALES (Riesgo 5)</t>
  </si>
  <si>
    <t>Total Impuestos</t>
  </si>
  <si>
    <t>TOTAL</t>
  </si>
  <si>
    <t>%</t>
  </si>
  <si>
    <t>EL DEBER SER</t>
  </si>
  <si>
    <t>ALL CLEANING</t>
  </si>
  <si>
    <t>RIESGOS PROFESIONALES (Riesgo 2)</t>
  </si>
  <si>
    <t>Salario base x días laborados/360</t>
  </si>
  <si>
    <t>Ahora, continuando con el ejemplo, los intereses generados por esas cesantías serán:</t>
  </si>
  <si>
    <t>Cesantías anual</t>
  </si>
  <si>
    <t>Es decir</t>
  </si>
  <si>
    <t>Provisión mensual</t>
  </si>
  <si>
    <t>Intereses de Cesantías</t>
  </si>
  <si>
    <t>Salario base*0,12*días laborados/360</t>
  </si>
  <si>
    <t>VALOR JUSTIFICACIÓN</t>
  </si>
  <si>
    <t>VALOR REAL DE LO PRESENTADO</t>
  </si>
  <si>
    <r>
      <t xml:space="preserve">Una vez revisada  la información expuesta en la cual la entidad procede a realizar la verificación de los cálculos emitidos por el proponente, se puede concluir lo siguiente:
1. En la provisión mensual del cálculo correspondiente a intereses de cesantías se presenta un error, debido a que según lo establecido en la LEY 50 de 1990, en su Artículo 99, establece "El 31 de diciembre de cada año se hará la liquidación definitiva de cesantía, por la anualidad o por la fracción correspondiente, sin perjuicio de la que deba efectuarse en fecha diferente por la terminación del contrato de trabajo.   El empleador cancelará al trabajador los intereses legales del </t>
    </r>
    <r>
      <rPr>
        <b/>
        <sz val="11"/>
        <color theme="1"/>
        <rFont val="Calibri"/>
        <family val="2"/>
        <scheme val="minor"/>
      </rPr>
      <t>12%</t>
    </r>
    <r>
      <rPr>
        <sz val="11"/>
        <color theme="1"/>
        <rFont val="Calibri"/>
        <family val="2"/>
        <scheme val="minor"/>
      </rPr>
      <t xml:space="preserve"> anual o proporcionales por fracción, en los términos de las normas vigentes sobre el régimen tradicional de cesantía, con respecto a la suma causada en el año o en la fracción que se liquide definitivamente".
Teniendo en cuenta lo anterior, las cesantías equivalen a $1,300,606 y el 12% de las mismas (intereses de cesantías) es de $156,072. La provisión mensual de las cesantías sería $108,340 y los intereses equivaldrían a $13,006. Con lo cual se evidencia una diferencia con respecto al valor calculado por el proponente.
2. Con respecto al total de seguridad social calculado por el proponente, encontramos un error en la sumatoria, donde se excluye el valor equivalente al concepto de Caja de Compensación. Con lo cuál se evidencia una diferencia de $46,400.  El valor total </t>
    </r>
    <r>
      <rPr>
        <b/>
        <sz val="11"/>
        <color theme="1"/>
        <rFont val="Calibri"/>
        <family val="2"/>
        <scheme val="minor"/>
      </rPr>
      <t>REAL</t>
    </r>
    <r>
      <rPr>
        <sz val="11"/>
        <color theme="1"/>
        <rFont val="Calibri"/>
        <family val="2"/>
        <scheme val="minor"/>
      </rPr>
      <t xml:space="preserve"> es de $197.710,40 lo que induce a un error para los cálculos de los costos mensuales de un trabajador.
3.  La entidad hizo los cálculos teniendo en cuenta los porcentajes presentados y la exención del proponenete.  El valor arrojado de dicho ejercicio es de $ 1.926.616,86 lo que conlleva a concluir que este valor supera incluso el ofrecimiento económico del proponente.
</t>
    </r>
    <r>
      <rPr>
        <b/>
        <sz val="11"/>
        <color theme="1"/>
        <rFont val="Calibri"/>
        <family val="2"/>
        <scheme val="minor"/>
      </rPr>
      <t>Dado lo anterior, la entidad se mantiene en considerar que esta justificación no es clara y que puede generar desequilibrio económico en la ejecución del contrato.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</si>
</sst>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2" formatCode="_-&quot;$&quot;\ * #,##0_-;\-&quot;$&quot;\ * #,##0_-;_-&quot;$&quot;\ * &quot;-&quot;_-;_-@_-"/>
    <numFmt numFmtId="44" formatCode="_-&quot;$&quot;\ * #,##0.00_-;\-&quot;$&quot;\ * #,##0.00_-;_-&quot;$&quot;\ * &quot;-&quot;??_-;_-@_-"/>
    <numFmt numFmtId="164" formatCode="_-&quot;$&quot;\ * #,##0.00_-;\-&quot;$&quot;\ * #,##0.00_-;_-&quot;$&quot;\ * &quot;-&quot;_-;_-@_-"/>
  </numFmts>
  <fonts count="11" x14ac:knownFonts="1">
    <font>
      <sz val="11"/>
      <color theme="1"/>
      <name val="Calibri"/>
      <family val="2"/>
      <scheme val="minor"/>
    </font>
    <font>
      <sz val="11"/>
      <color theme="1"/>
      <name val="Calibri"/>
      <family val="2"/>
      <scheme val="minor"/>
    </font>
    <font>
      <sz val="11"/>
      <color rgb="FFFF0000"/>
      <name val="Calibri"/>
      <family val="2"/>
      <scheme val="minor"/>
    </font>
    <font>
      <b/>
      <sz val="11"/>
      <color theme="1"/>
      <name val="Calibri"/>
      <family val="2"/>
      <scheme val="minor"/>
    </font>
    <font>
      <b/>
      <i/>
      <sz val="11"/>
      <color theme="1"/>
      <name val="Calibri"/>
      <family val="2"/>
      <scheme val="minor"/>
    </font>
    <font>
      <b/>
      <sz val="12"/>
      <color theme="1"/>
      <name val="Calibri"/>
      <family val="2"/>
      <scheme val="minor"/>
    </font>
    <font>
      <sz val="12"/>
      <color theme="1"/>
      <name val="Calibri"/>
      <family val="2"/>
      <scheme val="minor"/>
    </font>
    <font>
      <sz val="11"/>
      <name val="Calibri"/>
      <family val="2"/>
      <scheme val="minor"/>
    </font>
    <font>
      <sz val="10"/>
      <color theme="1"/>
      <name val="Calibri"/>
      <family val="2"/>
      <scheme val="minor"/>
    </font>
    <font>
      <b/>
      <i/>
      <sz val="11"/>
      <color rgb="FFFF0000"/>
      <name val="Calibri"/>
      <family val="2"/>
      <scheme val="minor"/>
    </font>
    <font>
      <b/>
      <sz val="12"/>
      <color rgb="FFFF0000"/>
      <name val="Calibri"/>
      <family val="2"/>
      <scheme val="minor"/>
    </font>
  </fonts>
  <fills count="7">
    <fill>
      <patternFill patternType="none"/>
    </fill>
    <fill>
      <patternFill patternType="gray125"/>
    </fill>
    <fill>
      <patternFill patternType="solid">
        <fgColor theme="8" tint="0.39997558519241921"/>
        <bgColor indexed="64"/>
      </patternFill>
    </fill>
    <fill>
      <patternFill patternType="solid">
        <fgColor theme="4" tint="0.79998168889431442"/>
        <bgColor indexed="64"/>
      </patternFill>
    </fill>
    <fill>
      <patternFill patternType="solid">
        <fgColor theme="9" tint="0.39997558519241921"/>
        <bgColor indexed="64"/>
      </patternFill>
    </fill>
    <fill>
      <patternFill patternType="solid">
        <fgColor theme="7" tint="0.59999389629810485"/>
        <bgColor indexed="64"/>
      </patternFill>
    </fill>
    <fill>
      <patternFill patternType="solid">
        <fgColor theme="0"/>
        <bgColor indexed="64"/>
      </patternFill>
    </fill>
  </fills>
  <borders count="1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style="thin">
        <color indexed="64"/>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2">
    <xf numFmtId="0" fontId="0" fillId="0" borderId="0"/>
    <xf numFmtId="42" fontId="1" fillId="0" borderId="0" applyFont="0" applyFill="0" applyBorder="0" applyAlignment="0" applyProtection="0"/>
  </cellStyleXfs>
  <cellXfs count="73">
    <xf numFmtId="0" fontId="0" fillId="0" borderId="0" xfId="0"/>
    <xf numFmtId="0" fontId="0" fillId="0" borderId="1" xfId="0" applyBorder="1"/>
    <xf numFmtId="0" fontId="0" fillId="0" borderId="2" xfId="0" applyBorder="1"/>
    <xf numFmtId="42" fontId="0" fillId="0" borderId="3" xfId="1" applyFont="1" applyBorder="1"/>
    <xf numFmtId="0" fontId="0" fillId="0" borderId="4" xfId="0" applyBorder="1"/>
    <xf numFmtId="0" fontId="0" fillId="0" borderId="0" xfId="0" applyBorder="1"/>
    <xf numFmtId="42" fontId="0" fillId="0" borderId="5" xfId="1" applyFont="1" applyBorder="1"/>
    <xf numFmtId="0" fontId="4" fillId="0" borderId="0" xfId="0" applyFont="1" applyBorder="1" applyAlignment="1">
      <alignment horizontal="right"/>
    </xf>
    <xf numFmtId="42" fontId="0" fillId="0" borderId="6" xfId="0" applyNumberFormat="1" applyBorder="1"/>
    <xf numFmtId="0" fontId="3" fillId="0" borderId="4" xfId="0" applyFont="1" applyBorder="1" applyAlignment="1">
      <alignment horizontal="center"/>
    </xf>
    <xf numFmtId="0" fontId="3" fillId="0" borderId="0" xfId="0" applyFont="1" applyBorder="1"/>
    <xf numFmtId="0" fontId="3" fillId="0" borderId="6" xfId="0" applyFont="1" applyBorder="1" applyAlignment="1">
      <alignment horizontal="center"/>
    </xf>
    <xf numFmtId="10" fontId="0" fillId="0" borderId="4" xfId="0" applyNumberFormat="1" applyBorder="1"/>
    <xf numFmtId="44" fontId="0" fillId="0" borderId="6" xfId="0" applyNumberFormat="1" applyBorder="1"/>
    <xf numFmtId="9" fontId="0" fillId="0" borderId="4" xfId="0" applyNumberFormat="1" applyBorder="1"/>
    <xf numFmtId="44" fontId="0" fillId="0" borderId="5" xfId="0" applyNumberFormat="1" applyBorder="1"/>
    <xf numFmtId="0" fontId="3" fillId="0" borderId="6" xfId="0" applyFont="1" applyBorder="1"/>
    <xf numFmtId="164" fontId="0" fillId="0" borderId="6" xfId="0" applyNumberFormat="1" applyBorder="1"/>
    <xf numFmtId="164" fontId="0" fillId="0" borderId="5" xfId="0" applyNumberFormat="1" applyBorder="1"/>
    <xf numFmtId="164" fontId="3" fillId="0" borderId="6" xfId="0" applyNumberFormat="1" applyFont="1" applyBorder="1"/>
    <xf numFmtId="0" fontId="0" fillId="0" borderId="6" xfId="0" applyBorder="1"/>
    <xf numFmtId="164" fontId="0" fillId="0" borderId="5" xfId="1" applyNumberFormat="1" applyFont="1" applyBorder="1"/>
    <xf numFmtId="0" fontId="4" fillId="3" borderId="0" xfId="0" applyFont="1" applyFill="1" applyBorder="1" applyAlignment="1">
      <alignment horizontal="right"/>
    </xf>
    <xf numFmtId="42" fontId="4" fillId="3" borderId="6" xfId="0" applyNumberFormat="1" applyFont="1" applyFill="1" applyBorder="1"/>
    <xf numFmtId="44" fontId="4" fillId="3" borderId="6" xfId="0" applyNumberFormat="1" applyFont="1" applyFill="1" applyBorder="1"/>
    <xf numFmtId="164" fontId="4" fillId="3" borderId="6" xfId="0" applyNumberFormat="1" applyFont="1" applyFill="1" applyBorder="1"/>
    <xf numFmtId="42" fontId="0" fillId="0" borderId="6" xfId="1" applyFont="1" applyBorder="1"/>
    <xf numFmtId="42" fontId="2" fillId="0" borderId="6" xfId="1" applyFont="1" applyBorder="1"/>
    <xf numFmtId="0" fontId="7" fillId="0" borderId="0" xfId="0" applyFont="1" applyBorder="1"/>
    <xf numFmtId="164" fontId="7" fillId="0" borderId="6" xfId="0" applyNumberFormat="1" applyFont="1" applyBorder="1"/>
    <xf numFmtId="0" fontId="0" fillId="0" borderId="10" xfId="0" applyBorder="1"/>
    <xf numFmtId="0" fontId="0" fillId="0" borderId="10" xfId="0" applyBorder="1" applyAlignment="1">
      <alignment vertical="center" wrapText="1"/>
    </xf>
    <xf numFmtId="0" fontId="0" fillId="0" borderId="13" xfId="0" applyBorder="1" applyAlignment="1">
      <alignment vertical="center" wrapText="1"/>
    </xf>
    <xf numFmtId="0" fontId="0" fillId="0" borderId="7" xfId="0" applyBorder="1"/>
    <xf numFmtId="0" fontId="5" fillId="2" borderId="8" xfId="0" applyFont="1" applyFill="1" applyBorder="1" applyAlignment="1">
      <alignment horizontal="right"/>
    </xf>
    <xf numFmtId="44" fontId="5" fillId="2" borderId="9" xfId="0" applyNumberFormat="1" applyFont="1" applyFill="1" applyBorder="1"/>
    <xf numFmtId="0" fontId="6" fillId="0" borderId="8" xfId="0" applyFont="1" applyBorder="1"/>
    <xf numFmtId="0" fontId="6" fillId="0" borderId="7" xfId="0" applyFont="1" applyBorder="1"/>
    <xf numFmtId="0" fontId="0" fillId="6" borderId="0" xfId="0" applyFill="1"/>
    <xf numFmtId="0" fontId="0" fillId="6" borderId="0" xfId="0" applyFill="1" applyBorder="1"/>
    <xf numFmtId="0" fontId="0" fillId="6" borderId="0" xfId="0" applyFill="1" applyBorder="1" applyAlignment="1">
      <alignment vertical="center" wrapText="1"/>
    </xf>
    <xf numFmtId="0" fontId="5" fillId="2" borderId="7" xfId="0" applyFont="1" applyFill="1" applyBorder="1" applyAlignment="1">
      <alignment horizontal="right"/>
    </xf>
    <xf numFmtId="0" fontId="0" fillId="0" borderId="0" xfId="0" applyFill="1" applyBorder="1"/>
    <xf numFmtId="0" fontId="5" fillId="0" borderId="0" xfId="0" applyFont="1" applyFill="1" applyBorder="1" applyAlignment="1">
      <alignment horizontal="right"/>
    </xf>
    <xf numFmtId="44" fontId="5" fillId="0" borderId="0" xfId="0" applyNumberFormat="1" applyFont="1" applyFill="1" applyBorder="1"/>
    <xf numFmtId="0" fontId="6" fillId="0" borderId="0" xfId="0" applyFont="1" applyFill="1" applyBorder="1"/>
    <xf numFmtId="0" fontId="8" fillId="0" borderId="0" xfId="0" applyFont="1" applyBorder="1" applyAlignment="1">
      <alignment vertical="center" wrapText="1"/>
    </xf>
    <xf numFmtId="164" fontId="0" fillId="0" borderId="13" xfId="1" applyNumberFormat="1" applyFont="1" applyBorder="1" applyAlignment="1">
      <alignment vertical="center" wrapText="1"/>
    </xf>
    <xf numFmtId="164" fontId="9" fillId="3" borderId="6" xfId="0" applyNumberFormat="1" applyFont="1" applyFill="1" applyBorder="1"/>
    <xf numFmtId="42" fontId="9" fillId="3" borderId="6" xfId="0" applyNumberFormat="1" applyFont="1" applyFill="1" applyBorder="1"/>
    <xf numFmtId="44" fontId="10" fillId="2" borderId="9" xfId="0" applyNumberFormat="1" applyFont="1" applyFill="1" applyBorder="1"/>
    <xf numFmtId="42" fontId="0" fillId="0" borderId="10" xfId="1" applyNumberFormat="1" applyFont="1" applyBorder="1" applyAlignment="1">
      <alignment vertical="center" wrapText="1"/>
    </xf>
    <xf numFmtId="42" fontId="0" fillId="6" borderId="0" xfId="0" applyNumberFormat="1" applyFill="1" applyBorder="1" applyAlignment="1">
      <alignment vertical="center" wrapText="1"/>
    </xf>
    <xf numFmtId="44" fontId="0" fillId="0" borderId="0" xfId="0" applyNumberFormat="1"/>
    <xf numFmtId="0" fontId="4" fillId="4" borderId="7" xfId="0" applyFont="1" applyFill="1" applyBorder="1" applyAlignment="1">
      <alignment horizontal="center"/>
    </xf>
    <xf numFmtId="0" fontId="4" fillId="4" borderId="8" xfId="0" applyFont="1" applyFill="1" applyBorder="1" applyAlignment="1">
      <alignment horizontal="center"/>
    </xf>
    <xf numFmtId="0" fontId="4" fillId="4" borderId="9" xfId="0" applyFont="1" applyFill="1" applyBorder="1" applyAlignment="1">
      <alignment horizontal="center"/>
    </xf>
    <xf numFmtId="0" fontId="4" fillId="5" borderId="7" xfId="0" applyFont="1" applyFill="1" applyBorder="1" applyAlignment="1">
      <alignment horizontal="center"/>
    </xf>
    <xf numFmtId="0" fontId="4" fillId="5" borderId="8" xfId="0" applyFont="1" applyFill="1" applyBorder="1" applyAlignment="1">
      <alignment horizontal="center"/>
    </xf>
    <xf numFmtId="0" fontId="4" fillId="5" borderId="9" xfId="0" applyFont="1" applyFill="1" applyBorder="1" applyAlignment="1">
      <alignment horizontal="center"/>
    </xf>
    <xf numFmtId="0" fontId="0" fillId="0" borderId="11" xfId="0" applyBorder="1" applyAlignment="1">
      <alignment horizontal="center" vertical="center" wrapText="1"/>
    </xf>
    <xf numFmtId="0" fontId="0" fillId="0" borderId="12" xfId="0"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0" fillId="6" borderId="1" xfId="0" applyFill="1" applyBorder="1" applyAlignment="1">
      <alignment horizontal="left" vertical="top" wrapText="1"/>
    </xf>
    <xf numFmtId="0" fontId="0" fillId="6" borderId="2" xfId="0" applyFill="1" applyBorder="1" applyAlignment="1">
      <alignment horizontal="left" vertical="top" wrapText="1"/>
    </xf>
    <xf numFmtId="0" fontId="0" fillId="6" borderId="3" xfId="0" applyFill="1" applyBorder="1" applyAlignment="1">
      <alignment horizontal="left" vertical="top" wrapText="1"/>
    </xf>
    <xf numFmtId="0" fontId="0" fillId="6" borderId="4" xfId="0" applyFill="1" applyBorder="1" applyAlignment="1">
      <alignment horizontal="left" vertical="top" wrapText="1"/>
    </xf>
    <xf numFmtId="0" fontId="0" fillId="6" borderId="0" xfId="0" applyFill="1" applyBorder="1" applyAlignment="1">
      <alignment horizontal="left" vertical="top" wrapText="1"/>
    </xf>
    <xf numFmtId="0" fontId="0" fillId="6" borderId="6" xfId="0" applyFill="1" applyBorder="1" applyAlignment="1">
      <alignment horizontal="left" vertical="top" wrapText="1"/>
    </xf>
    <xf numFmtId="0" fontId="0" fillId="6" borderId="14" xfId="0" applyFill="1" applyBorder="1" applyAlignment="1">
      <alignment horizontal="left" vertical="top" wrapText="1"/>
    </xf>
    <xf numFmtId="0" fontId="0" fillId="6" borderId="15" xfId="0" applyFill="1" applyBorder="1" applyAlignment="1">
      <alignment horizontal="left" vertical="top" wrapText="1"/>
    </xf>
    <xf numFmtId="0" fontId="0" fillId="6" borderId="16" xfId="0" applyFill="1" applyBorder="1" applyAlignment="1">
      <alignment horizontal="left" vertical="top" wrapText="1"/>
    </xf>
  </cellXfs>
  <cellStyles count="2">
    <cellStyle name="Moneda [0]" xfId="1"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77D9B1-6788-4620-8B1F-87CE95B31C61}">
  <dimension ref="A1:K52"/>
  <sheetViews>
    <sheetView tabSelected="1" workbookViewId="0">
      <selection activeCell="I27" sqref="I27"/>
    </sheetView>
  </sheetViews>
  <sheetFormatPr baseColWidth="10" defaultRowHeight="15" x14ac:dyDescent="0.25"/>
  <cols>
    <col min="1" max="1" width="21.85546875" customWidth="1"/>
    <col min="2" max="2" width="41" customWidth="1"/>
    <col min="3" max="3" width="16.28515625" bestFit="1" customWidth="1"/>
    <col min="4" max="4" width="5.5703125" customWidth="1"/>
    <col min="5" max="5" width="7" customWidth="1"/>
    <col min="6" max="6" width="44.5703125" customWidth="1"/>
    <col min="7" max="7" width="16.28515625" bestFit="1" customWidth="1"/>
    <col min="9" max="9" width="13" bestFit="1" customWidth="1"/>
  </cols>
  <sheetData>
    <row r="1" spans="1:7" ht="15.75" thickBot="1" x14ac:dyDescent="0.3"/>
    <row r="2" spans="1:7" ht="15.75" thickBot="1" x14ac:dyDescent="0.3">
      <c r="A2" s="54" t="s">
        <v>26</v>
      </c>
      <c r="B2" s="55"/>
      <c r="C2" s="56"/>
      <c r="E2" s="57" t="s">
        <v>27</v>
      </c>
      <c r="F2" s="58"/>
      <c r="G2" s="59"/>
    </row>
    <row r="3" spans="1:7" x14ac:dyDescent="0.25">
      <c r="A3" s="1"/>
      <c r="B3" s="2" t="s">
        <v>1</v>
      </c>
      <c r="C3" s="3">
        <v>1160000</v>
      </c>
      <c r="E3" s="1"/>
      <c r="F3" s="2" t="s">
        <v>1</v>
      </c>
      <c r="G3" s="3">
        <v>1160000</v>
      </c>
    </row>
    <row r="4" spans="1:7" x14ac:dyDescent="0.25">
      <c r="A4" s="4"/>
      <c r="B4" s="5" t="s">
        <v>0</v>
      </c>
      <c r="C4" s="6">
        <v>140606</v>
      </c>
      <c r="E4" s="4"/>
      <c r="F4" s="5" t="s">
        <v>0</v>
      </c>
      <c r="G4" s="6">
        <v>140606</v>
      </c>
    </row>
    <row r="5" spans="1:7" x14ac:dyDescent="0.25">
      <c r="A5" s="4"/>
      <c r="B5" s="22" t="s">
        <v>2</v>
      </c>
      <c r="C5" s="23">
        <f>SUM(C3:C4)</f>
        <v>1300606</v>
      </c>
      <c r="E5" s="4"/>
      <c r="F5" s="22" t="s">
        <v>2</v>
      </c>
      <c r="G5" s="23">
        <f>SUM(G3:G4)</f>
        <v>1300606</v>
      </c>
    </row>
    <row r="6" spans="1:7" x14ac:dyDescent="0.25">
      <c r="A6" s="4"/>
      <c r="B6" s="7"/>
      <c r="C6" s="8"/>
      <c r="E6" s="4"/>
      <c r="F6" s="5"/>
      <c r="G6" s="20"/>
    </row>
    <row r="7" spans="1:7" x14ac:dyDescent="0.25">
      <c r="A7" s="4"/>
      <c r="B7" s="5"/>
      <c r="C7" s="8"/>
      <c r="E7" s="4"/>
      <c r="F7" s="5"/>
      <c r="G7" s="20"/>
    </row>
    <row r="8" spans="1:7" x14ac:dyDescent="0.25">
      <c r="A8" s="9" t="s">
        <v>4</v>
      </c>
      <c r="B8" s="10" t="s">
        <v>5</v>
      </c>
      <c r="C8" s="11" t="s">
        <v>6</v>
      </c>
      <c r="E8" s="9" t="s">
        <v>25</v>
      </c>
      <c r="F8" s="10" t="s">
        <v>5</v>
      </c>
      <c r="G8" s="11" t="s">
        <v>6</v>
      </c>
    </row>
    <row r="9" spans="1:7" x14ac:dyDescent="0.25">
      <c r="A9" s="12">
        <v>8.3299999999999999E-2</v>
      </c>
      <c r="B9" s="5" t="s">
        <v>3</v>
      </c>
      <c r="C9" s="13">
        <f>A9*$C$5</f>
        <v>108340.4798</v>
      </c>
      <c r="E9" s="12">
        <v>8.3299999999999999E-2</v>
      </c>
      <c r="F9" s="5" t="s">
        <v>3</v>
      </c>
      <c r="G9" s="26">
        <v>108340</v>
      </c>
    </row>
    <row r="10" spans="1:7" x14ac:dyDescent="0.25">
      <c r="A10" s="14">
        <v>0.01</v>
      </c>
      <c r="B10" s="5" t="s">
        <v>7</v>
      </c>
      <c r="C10" s="13">
        <f>A10*$C$5</f>
        <v>13006.06</v>
      </c>
      <c r="E10" s="14">
        <v>0.01</v>
      </c>
      <c r="F10" s="5" t="s">
        <v>7</v>
      </c>
      <c r="G10" s="27">
        <v>1083</v>
      </c>
    </row>
    <row r="11" spans="1:7" x14ac:dyDescent="0.25">
      <c r="A11" s="12">
        <v>4.1700000000000001E-2</v>
      </c>
      <c r="B11" s="5" t="s">
        <v>8</v>
      </c>
      <c r="C11" s="13">
        <f>A11*C3</f>
        <v>48372</v>
      </c>
      <c r="E11" s="12">
        <v>4.1700000000000001E-2</v>
      </c>
      <c r="F11" s="5" t="s">
        <v>8</v>
      </c>
      <c r="G11" s="26">
        <v>48372</v>
      </c>
    </row>
    <row r="12" spans="1:7" x14ac:dyDescent="0.25">
      <c r="A12" s="12">
        <v>8.3299999999999999E-2</v>
      </c>
      <c r="B12" s="5" t="s">
        <v>9</v>
      </c>
      <c r="C12" s="13">
        <f>A12*$C$5</f>
        <v>108340.4798</v>
      </c>
      <c r="E12" s="12">
        <v>8.3299999999999999E-2</v>
      </c>
      <c r="F12" s="5" t="s">
        <v>9</v>
      </c>
      <c r="G12" s="26">
        <v>108340</v>
      </c>
    </row>
    <row r="13" spans="1:7" x14ac:dyDescent="0.25">
      <c r="A13" s="12">
        <v>4.2999999999999997E-2</v>
      </c>
      <c r="B13" s="5" t="s">
        <v>10</v>
      </c>
      <c r="C13" s="15">
        <f>A13*$C$3</f>
        <v>49879.999999999993</v>
      </c>
      <c r="E13" s="12">
        <v>4.2999999999999997E-2</v>
      </c>
      <c r="F13" s="5" t="s">
        <v>10</v>
      </c>
      <c r="G13" s="6">
        <v>50000</v>
      </c>
    </row>
    <row r="14" spans="1:7" x14ac:dyDescent="0.25">
      <c r="A14" s="4"/>
      <c r="B14" s="22" t="s">
        <v>11</v>
      </c>
      <c r="C14" s="24">
        <f>SUM(C9:C13)</f>
        <v>327939.0196</v>
      </c>
      <c r="E14" s="4"/>
      <c r="F14" s="22" t="s">
        <v>11</v>
      </c>
      <c r="G14" s="49">
        <f>SUM(G9:G13)</f>
        <v>316135</v>
      </c>
    </row>
    <row r="15" spans="1:7" x14ac:dyDescent="0.25">
      <c r="A15" s="4"/>
      <c r="B15" s="5"/>
      <c r="C15" s="16"/>
      <c r="E15" s="4"/>
      <c r="F15" s="5"/>
      <c r="G15" s="20"/>
    </row>
    <row r="16" spans="1:7" x14ac:dyDescent="0.25">
      <c r="A16" s="9" t="s">
        <v>4</v>
      </c>
      <c r="B16" s="10" t="s">
        <v>12</v>
      </c>
      <c r="C16" s="11" t="s">
        <v>6</v>
      </c>
      <c r="E16" s="9" t="s">
        <v>25</v>
      </c>
      <c r="F16" s="10" t="s">
        <v>12</v>
      </c>
      <c r="G16" s="11" t="s">
        <v>6</v>
      </c>
    </row>
    <row r="17" spans="1:9" x14ac:dyDescent="0.25">
      <c r="A17" s="14">
        <v>0.12</v>
      </c>
      <c r="B17" s="5" t="s">
        <v>13</v>
      </c>
      <c r="C17" s="17">
        <f>A17*$C$3</f>
        <v>139200</v>
      </c>
      <c r="E17" s="14">
        <v>0.12</v>
      </c>
      <c r="F17" s="5" t="s">
        <v>13</v>
      </c>
      <c r="G17" s="17">
        <f>E17*G3</f>
        <v>139200</v>
      </c>
    </row>
    <row r="18" spans="1:9" x14ac:dyDescent="0.25">
      <c r="A18" s="12">
        <v>1.044E-2</v>
      </c>
      <c r="B18" s="5" t="s">
        <v>22</v>
      </c>
      <c r="C18" s="17">
        <f t="shared" ref="C18:C19" si="0">A18*$C$3</f>
        <v>12110.4</v>
      </c>
      <c r="E18" s="12">
        <v>1.044E-2</v>
      </c>
      <c r="F18" s="28" t="s">
        <v>28</v>
      </c>
      <c r="G18" s="29">
        <f>E18*G3</f>
        <v>12110.4</v>
      </c>
    </row>
    <row r="19" spans="1:9" x14ac:dyDescent="0.25">
      <c r="A19" s="14">
        <v>0.04</v>
      </c>
      <c r="B19" s="5" t="s">
        <v>14</v>
      </c>
      <c r="C19" s="18">
        <f t="shared" si="0"/>
        <v>46400</v>
      </c>
      <c r="E19" s="14">
        <v>0.04</v>
      </c>
      <c r="F19" s="5" t="s">
        <v>14</v>
      </c>
      <c r="G19" s="18">
        <f>E19*$G$3</f>
        <v>46400</v>
      </c>
      <c r="I19" s="53"/>
    </row>
    <row r="20" spans="1:9" x14ac:dyDescent="0.25">
      <c r="A20" s="4"/>
      <c r="B20" s="22" t="s">
        <v>15</v>
      </c>
      <c r="C20" s="25">
        <f>SUM(C17:C19)</f>
        <v>197710.4</v>
      </c>
      <c r="E20" s="4"/>
      <c r="F20" s="22" t="s">
        <v>15</v>
      </c>
      <c r="G20" s="48">
        <v>151310</v>
      </c>
    </row>
    <row r="21" spans="1:9" ht="9" customHeight="1" x14ac:dyDescent="0.25">
      <c r="A21" s="4"/>
      <c r="B21" s="7"/>
      <c r="C21" s="19"/>
      <c r="E21" s="4"/>
      <c r="F21" s="7"/>
      <c r="G21" s="19"/>
    </row>
    <row r="22" spans="1:9" x14ac:dyDescent="0.25">
      <c r="A22" s="4"/>
      <c r="B22" s="22" t="s">
        <v>18</v>
      </c>
      <c r="C22" s="25">
        <f>C5+C14+C20</f>
        <v>1826255.4195999999</v>
      </c>
      <c r="E22" s="4"/>
      <c r="F22" s="22" t="s">
        <v>18</v>
      </c>
      <c r="G22" s="25">
        <f>G5+G14+G20</f>
        <v>1768051</v>
      </c>
    </row>
    <row r="23" spans="1:9" x14ac:dyDescent="0.25">
      <c r="A23" s="4"/>
      <c r="B23" s="5"/>
      <c r="C23" s="20"/>
      <c r="E23" s="4"/>
      <c r="F23" s="5"/>
      <c r="G23" s="20"/>
    </row>
    <row r="24" spans="1:9" x14ac:dyDescent="0.25">
      <c r="A24" s="9" t="s">
        <v>4</v>
      </c>
      <c r="B24" s="10" t="s">
        <v>16</v>
      </c>
      <c r="C24" s="11" t="s">
        <v>6</v>
      </c>
      <c r="E24" s="9" t="s">
        <v>25</v>
      </c>
      <c r="F24" s="10" t="s">
        <v>16</v>
      </c>
      <c r="G24" s="11" t="s">
        <v>6</v>
      </c>
    </row>
    <row r="25" spans="1:9" x14ac:dyDescent="0.25">
      <c r="A25" s="14">
        <v>0.02</v>
      </c>
      <c r="B25" s="5" t="s">
        <v>19</v>
      </c>
      <c r="C25" s="13">
        <f>A25*$C$22</f>
        <v>36525.108392000002</v>
      </c>
      <c r="E25" s="14">
        <v>0.02</v>
      </c>
      <c r="F25" s="5" t="s">
        <v>19</v>
      </c>
      <c r="G25" s="13">
        <f>E25*$G$22</f>
        <v>35361.020000000004</v>
      </c>
    </row>
    <row r="26" spans="1:9" x14ac:dyDescent="0.25">
      <c r="A26" s="12">
        <v>2.5000000000000001E-2</v>
      </c>
      <c r="B26" s="5" t="s">
        <v>20</v>
      </c>
      <c r="C26" s="13">
        <f t="shared" ref="C26:C27" si="1">A26*$C$22</f>
        <v>45656.385490000001</v>
      </c>
      <c r="E26" s="12">
        <v>2.5000000000000001E-2</v>
      </c>
      <c r="F26" s="5" t="s">
        <v>20</v>
      </c>
      <c r="G26" s="13">
        <f t="shared" ref="G26:G27" si="2">E26*$G$22</f>
        <v>44201.275000000001</v>
      </c>
    </row>
    <row r="27" spans="1:9" x14ac:dyDescent="0.25">
      <c r="A27" s="12">
        <v>3.0000000000000001E-3</v>
      </c>
      <c r="B27" s="5" t="s">
        <v>21</v>
      </c>
      <c r="C27" s="13">
        <f t="shared" si="1"/>
        <v>5478.7662588000003</v>
      </c>
      <c r="E27" s="12">
        <v>3.0000000000000001E-3</v>
      </c>
      <c r="F27" s="5" t="s">
        <v>21</v>
      </c>
      <c r="G27" s="13">
        <f t="shared" si="2"/>
        <v>5304.1530000000002</v>
      </c>
    </row>
    <row r="28" spans="1:9" x14ac:dyDescent="0.25">
      <c r="A28" s="4"/>
      <c r="B28" s="5" t="s">
        <v>17</v>
      </c>
      <c r="C28" s="21">
        <v>12701.18</v>
      </c>
      <c r="E28" s="4"/>
      <c r="F28" s="5" t="s">
        <v>17</v>
      </c>
      <c r="G28" s="21">
        <v>12701.18</v>
      </c>
    </row>
    <row r="29" spans="1:9" x14ac:dyDescent="0.25">
      <c r="A29" s="4"/>
      <c r="B29" s="22" t="s">
        <v>23</v>
      </c>
      <c r="C29" s="24">
        <f>SUM(C25:C28)</f>
        <v>100361.4401408</v>
      </c>
      <c r="E29" s="4"/>
      <c r="F29" s="22" t="s">
        <v>23</v>
      </c>
      <c r="G29" s="24">
        <f>SUM(G25:G28)</f>
        <v>97567.628000000026</v>
      </c>
    </row>
    <row r="30" spans="1:9" ht="15.75" thickBot="1" x14ac:dyDescent="0.3">
      <c r="A30" s="4"/>
      <c r="B30" s="5"/>
      <c r="C30" s="20"/>
      <c r="E30" s="4"/>
      <c r="F30" s="5"/>
      <c r="G30" s="20"/>
    </row>
    <row r="31" spans="1:9" ht="16.5" thickBot="1" x14ac:dyDescent="0.3">
      <c r="A31" s="33"/>
      <c r="B31" s="41" t="s">
        <v>24</v>
      </c>
      <c r="C31" s="35">
        <f>C22+C29</f>
        <v>1926616.8597408</v>
      </c>
      <c r="D31" s="36"/>
      <c r="E31" s="37"/>
      <c r="F31" s="34" t="s">
        <v>36</v>
      </c>
      <c r="G31" s="50">
        <v>1914249</v>
      </c>
    </row>
    <row r="32" spans="1:9" ht="15.75" x14ac:dyDescent="0.25">
      <c r="A32" s="42"/>
      <c r="B32" s="43"/>
      <c r="C32" s="44"/>
      <c r="D32" s="45"/>
      <c r="E32" s="45"/>
      <c r="F32" s="43" t="s">
        <v>37</v>
      </c>
      <c r="G32" s="44">
        <v>1865618.628</v>
      </c>
    </row>
    <row r="33" spans="1:11" ht="15.75" x14ac:dyDescent="0.25">
      <c r="A33" s="30" t="s">
        <v>31</v>
      </c>
      <c r="B33" s="30" t="s">
        <v>29</v>
      </c>
      <c r="C33" s="39"/>
      <c r="D33" s="45"/>
      <c r="E33" s="45"/>
      <c r="F33" s="43"/>
      <c r="G33" s="44"/>
    </row>
    <row r="34" spans="1:11" ht="16.5" thickBot="1" x14ac:dyDescent="0.3">
      <c r="A34" s="30" t="s">
        <v>32</v>
      </c>
      <c r="B34" s="51">
        <v>1300606</v>
      </c>
      <c r="C34" s="40"/>
      <c r="D34" s="45"/>
      <c r="E34" s="45"/>
      <c r="F34" s="43"/>
      <c r="G34" s="44"/>
    </row>
    <row r="35" spans="1:11" ht="15" customHeight="1" x14ac:dyDescent="0.25">
      <c r="A35" s="31" t="s">
        <v>33</v>
      </c>
      <c r="B35" s="51">
        <f>B34*8.33%</f>
        <v>108340.4798</v>
      </c>
      <c r="C35" s="52"/>
      <c r="D35" s="64" t="s">
        <v>38</v>
      </c>
      <c r="E35" s="65"/>
      <c r="F35" s="65"/>
      <c r="G35" s="66"/>
      <c r="H35" s="38"/>
      <c r="I35" s="38"/>
    </row>
    <row r="36" spans="1:11" ht="29.25" customHeight="1" x14ac:dyDescent="0.25">
      <c r="A36" s="60" t="s">
        <v>30</v>
      </c>
      <c r="B36" s="61"/>
      <c r="C36" s="40"/>
      <c r="D36" s="67"/>
      <c r="E36" s="68"/>
      <c r="F36" s="68"/>
      <c r="G36" s="69"/>
      <c r="H36" s="38"/>
      <c r="I36" s="38"/>
    </row>
    <row r="37" spans="1:11" x14ac:dyDescent="0.25">
      <c r="A37" s="31" t="s">
        <v>34</v>
      </c>
      <c r="B37" s="31" t="s">
        <v>35</v>
      </c>
      <c r="C37" s="40"/>
      <c r="D37" s="67"/>
      <c r="E37" s="68"/>
      <c r="F37" s="68"/>
      <c r="G37" s="69"/>
      <c r="H37" s="38"/>
      <c r="I37" s="38"/>
    </row>
    <row r="38" spans="1:11" ht="42" customHeight="1" x14ac:dyDescent="0.25">
      <c r="A38" s="31" t="s">
        <v>32</v>
      </c>
      <c r="B38" s="51">
        <f>B34*12%</f>
        <v>156072.72</v>
      </c>
      <c r="C38" s="40"/>
      <c r="D38" s="67"/>
      <c r="E38" s="68"/>
      <c r="F38" s="68"/>
      <c r="G38" s="69"/>
      <c r="H38" s="38"/>
      <c r="I38" s="38"/>
    </row>
    <row r="39" spans="1:11" x14ac:dyDescent="0.25">
      <c r="A39" s="32" t="s">
        <v>33</v>
      </c>
      <c r="B39" s="47">
        <f>B38/12</f>
        <v>13006.06</v>
      </c>
      <c r="C39" s="40"/>
      <c r="D39" s="67"/>
      <c r="E39" s="68"/>
      <c r="F39" s="68"/>
      <c r="G39" s="69"/>
      <c r="H39" s="38"/>
      <c r="I39" s="38"/>
    </row>
    <row r="40" spans="1:11" ht="112.5" customHeight="1" x14ac:dyDescent="0.25">
      <c r="A40" s="62"/>
      <c r="B40" s="63"/>
      <c r="C40" s="46"/>
      <c r="D40" s="67"/>
      <c r="E40" s="68"/>
      <c r="F40" s="68"/>
      <c r="G40" s="69"/>
      <c r="H40" s="38"/>
      <c r="I40" s="38"/>
    </row>
    <row r="41" spans="1:11" x14ac:dyDescent="0.25">
      <c r="D41" s="67"/>
      <c r="E41" s="68"/>
      <c r="F41" s="68"/>
      <c r="G41" s="69"/>
      <c r="H41" s="38"/>
      <c r="I41" s="38"/>
    </row>
    <row r="42" spans="1:11" ht="63.75" customHeight="1" x14ac:dyDescent="0.25">
      <c r="D42" s="67"/>
      <c r="E42" s="68"/>
      <c r="F42" s="68"/>
      <c r="G42" s="69"/>
      <c r="H42" s="38"/>
      <c r="I42" s="38"/>
    </row>
    <row r="43" spans="1:11" x14ac:dyDescent="0.25">
      <c r="A43" s="40"/>
      <c r="B43" s="40"/>
      <c r="C43" s="40"/>
      <c r="D43" s="67"/>
      <c r="E43" s="68"/>
      <c r="F43" s="68"/>
      <c r="G43" s="69"/>
      <c r="H43" s="38"/>
      <c r="I43" s="38"/>
      <c r="J43" s="38"/>
      <c r="K43" s="38"/>
    </row>
    <row r="44" spans="1:11" x14ac:dyDescent="0.25">
      <c r="A44" s="40"/>
      <c r="B44" s="40"/>
      <c r="C44" s="40"/>
      <c r="D44" s="67"/>
      <c r="E44" s="68"/>
      <c r="F44" s="68"/>
      <c r="G44" s="69"/>
      <c r="H44" s="38"/>
      <c r="I44" s="38"/>
      <c r="J44" s="38"/>
      <c r="K44" s="38"/>
    </row>
    <row r="45" spans="1:11" ht="79.5" customHeight="1" thickBot="1" x14ac:dyDescent="0.3">
      <c r="A45" s="40"/>
      <c r="B45" s="40"/>
      <c r="C45" s="40"/>
      <c r="D45" s="70"/>
      <c r="E45" s="71"/>
      <c r="F45" s="71"/>
      <c r="G45" s="72"/>
      <c r="H45" s="38"/>
      <c r="I45" s="38"/>
      <c r="J45" s="38"/>
      <c r="K45" s="38"/>
    </row>
    <row r="46" spans="1:11" x14ac:dyDescent="0.25">
      <c r="A46" s="38"/>
      <c r="B46" s="38"/>
      <c r="C46" s="38"/>
      <c r="D46" s="38"/>
      <c r="E46" s="38"/>
      <c r="F46" s="38"/>
      <c r="G46" s="38"/>
      <c r="H46" s="38"/>
      <c r="I46" s="38"/>
      <c r="J46" s="38"/>
      <c r="K46" s="38"/>
    </row>
    <row r="47" spans="1:11" x14ac:dyDescent="0.25">
      <c r="A47" s="38"/>
      <c r="B47" s="38"/>
      <c r="C47" s="38"/>
      <c r="D47" s="38"/>
      <c r="E47" s="38"/>
      <c r="F47" s="38"/>
      <c r="G47" s="38"/>
      <c r="H47" s="38"/>
      <c r="I47" s="38"/>
      <c r="J47" s="38"/>
      <c r="K47" s="38"/>
    </row>
    <row r="48" spans="1:11" x14ac:dyDescent="0.25">
      <c r="A48" s="38"/>
      <c r="B48" s="38"/>
      <c r="C48" s="38"/>
      <c r="D48" s="38"/>
      <c r="E48" s="38"/>
      <c r="F48" s="38"/>
      <c r="G48" s="38"/>
      <c r="H48" s="38"/>
      <c r="I48" s="38"/>
      <c r="J48" s="38"/>
      <c r="K48" s="38"/>
    </row>
    <row r="49" spans="1:11" x14ac:dyDescent="0.25">
      <c r="A49" s="38"/>
      <c r="B49" s="38"/>
      <c r="C49" s="38"/>
      <c r="D49" s="38"/>
      <c r="E49" s="38"/>
      <c r="F49" s="38"/>
      <c r="G49" s="38"/>
      <c r="H49" s="38"/>
      <c r="I49" s="38"/>
      <c r="J49" s="38"/>
      <c r="K49" s="38"/>
    </row>
    <row r="50" spans="1:11" x14ac:dyDescent="0.25">
      <c r="A50" s="38"/>
      <c r="B50" s="38"/>
      <c r="C50" s="38"/>
      <c r="D50" s="38"/>
      <c r="E50" s="38"/>
      <c r="F50" s="38"/>
      <c r="G50" s="38"/>
      <c r="H50" s="38"/>
      <c r="I50" s="38"/>
      <c r="J50" s="38"/>
      <c r="K50" s="38"/>
    </row>
    <row r="51" spans="1:11" x14ac:dyDescent="0.25">
      <c r="A51" s="38"/>
      <c r="B51" s="38"/>
      <c r="C51" s="38"/>
      <c r="D51" s="38"/>
      <c r="E51" s="38"/>
      <c r="F51" s="38"/>
      <c r="G51" s="38"/>
      <c r="H51" s="38"/>
      <c r="I51" s="38"/>
      <c r="J51" s="38"/>
      <c r="K51" s="38"/>
    </row>
    <row r="52" spans="1:11" x14ac:dyDescent="0.25">
      <c r="A52" s="38"/>
      <c r="B52" s="38"/>
      <c r="C52" s="38"/>
      <c r="D52" s="38"/>
      <c r="E52" s="38"/>
      <c r="F52" s="38"/>
      <c r="G52" s="38"/>
      <c r="H52" s="38"/>
      <c r="I52" s="38"/>
      <c r="J52" s="38"/>
      <c r="K52" s="38"/>
    </row>
  </sheetData>
  <mergeCells count="5">
    <mergeCell ref="A2:C2"/>
    <mergeCell ref="E2:G2"/>
    <mergeCell ref="A36:B36"/>
    <mergeCell ref="A40:B40"/>
    <mergeCell ref="D35:G45"/>
  </mergeCells>
  <pageMargins left="0.7" right="0.7" top="0.75" bottom="0.75" header="0.3" footer="0.3"/>
  <pageSetup orientation="portrait" r:id="rId1"/>
  <ignoredErrors>
    <ignoredError sqref="C11" formula="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Beatriz Helena Arango Gonzalez</dc:creator>
  <cp:lastModifiedBy>Orlando Mario Hernandez Ariza</cp:lastModifiedBy>
  <dcterms:created xsi:type="dcterms:W3CDTF">2023-03-01T16:58:06Z</dcterms:created>
  <dcterms:modified xsi:type="dcterms:W3CDTF">2023-03-03T15:36:07Z</dcterms:modified>
</cp:coreProperties>
</file>